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smor\Desktop\Studium\1SoSe24\Projekt\Abgabe\code_examples\script_prog\"/>
    </mc:Choice>
  </mc:AlternateContent>
  <xr:revisionPtr revIDLastSave="0" documentId="13_ncr:1_{E399175E-4A22-4332-B3AE-D8A36511CAD6}" xr6:coauthVersionLast="47" xr6:coauthVersionMax="47" xr10:uidLastSave="{00000000-0000-0000-0000-000000000000}"/>
  <bookViews>
    <workbookView xWindow="-108" yWindow="-108" windowWidth="23256" windowHeight="12456" tabRatio="540" activeTab="4" xr2:uid="{00000000-000D-0000-FFFF-FFFF00000000}"/>
  </bookViews>
  <sheets>
    <sheet name="image_data" sheetId="2" r:id="rId1"/>
    <sheet name="image_data_stefanhrt" sheetId="26" r:id="rId2"/>
    <sheet name="ref_coordinates" sheetId="1" r:id="rId3"/>
    <sheet name="lines" sheetId="4" r:id="rId4"/>
    <sheet name="matlab_input_all" sheetId="17" r:id="rId5"/>
    <sheet name="matlab_input_stefanhrt" sheetId="25" r:id="rId6"/>
    <sheet name="matlab_pairs_input2" sheetId="22" state="hidden" r:id="rId7"/>
    <sheet name="matlab_pairs_sort" sheetId="19" state="hidden" r:id="rId8"/>
    <sheet name="matlab_stefanhrt_filtered" sheetId="28" r:id="rId9"/>
    <sheet name="mse_bayes" sheetId="20" state="hidden" r:id="rId10"/>
    <sheet name="results_discussion" sheetId="27" state="hidden" r:id="rId11"/>
    <sheet name="perf_raw" sheetId="14" state="hidden" r:id="rId12"/>
    <sheet name="rmse" sheetId="12" state="hidden" r:id="rId13"/>
    <sheet name="rmse_analyse" sheetId="13" state="hidden" r:id="rId14"/>
    <sheet name="rmse_hidden_layers" sheetId="15" state="hidden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17" l="1"/>
  <c r="AA4" i="17"/>
  <c r="AA3" i="17"/>
  <c r="AA2" i="17"/>
  <c r="Y184" i="28"/>
  <c r="X184" i="28"/>
  <c r="N184" i="28"/>
  <c r="L184" i="28"/>
  <c r="K184" i="28"/>
  <c r="J184" i="28"/>
  <c r="I184" i="28"/>
  <c r="H184" i="28"/>
  <c r="B184" i="28"/>
  <c r="S184" i="28" s="1"/>
  <c r="Y183" i="28"/>
  <c r="X183" i="28"/>
  <c r="N183" i="28"/>
  <c r="L183" i="28"/>
  <c r="K183" i="28"/>
  <c r="J183" i="28"/>
  <c r="I183" i="28"/>
  <c r="H183" i="28"/>
  <c r="B183" i="28"/>
  <c r="Y182" i="28"/>
  <c r="X182" i="28"/>
  <c r="N182" i="28"/>
  <c r="L182" i="28"/>
  <c r="K182" i="28"/>
  <c r="J182" i="28"/>
  <c r="E182" i="28" s="1"/>
  <c r="I182" i="28"/>
  <c r="H182" i="28"/>
  <c r="B182" i="28"/>
  <c r="U182" i="28" s="1"/>
  <c r="Y181" i="28"/>
  <c r="X181" i="28"/>
  <c r="N181" i="28"/>
  <c r="L181" i="28"/>
  <c r="K181" i="28"/>
  <c r="F181" i="28" s="1"/>
  <c r="J181" i="28"/>
  <c r="I181" i="28"/>
  <c r="H181" i="28"/>
  <c r="B181" i="28"/>
  <c r="V181" i="28" s="1"/>
  <c r="Y180" i="28"/>
  <c r="X180" i="28"/>
  <c r="N180" i="28"/>
  <c r="L180" i="28"/>
  <c r="K180" i="28"/>
  <c r="J180" i="28"/>
  <c r="I180" i="28"/>
  <c r="H180" i="28"/>
  <c r="B180" i="28"/>
  <c r="W180" i="28" s="1"/>
  <c r="Y179" i="28"/>
  <c r="X179" i="28"/>
  <c r="N179" i="28"/>
  <c r="L179" i="28"/>
  <c r="K179" i="28"/>
  <c r="J179" i="28"/>
  <c r="I179" i="28"/>
  <c r="H179" i="28"/>
  <c r="B179" i="28"/>
  <c r="P179" i="28" s="1"/>
  <c r="Y178" i="28"/>
  <c r="X178" i="28"/>
  <c r="N178" i="28"/>
  <c r="L178" i="28"/>
  <c r="K178" i="28"/>
  <c r="J178" i="28"/>
  <c r="I178" i="28"/>
  <c r="H178" i="28"/>
  <c r="B178" i="28"/>
  <c r="R178" i="28" s="1"/>
  <c r="Y177" i="28"/>
  <c r="X177" i="28"/>
  <c r="N177" i="28"/>
  <c r="L177" i="28"/>
  <c r="K177" i="28"/>
  <c r="J177" i="28"/>
  <c r="I177" i="28"/>
  <c r="H177" i="28"/>
  <c r="B177" i="28"/>
  <c r="S177" i="28" s="1"/>
  <c r="Y176" i="28"/>
  <c r="X176" i="28"/>
  <c r="N176" i="28"/>
  <c r="L176" i="28"/>
  <c r="K176" i="28"/>
  <c r="J176" i="28"/>
  <c r="I176" i="28"/>
  <c r="H176" i="28"/>
  <c r="B176" i="28"/>
  <c r="Y175" i="28"/>
  <c r="X175" i="28"/>
  <c r="N175" i="28"/>
  <c r="L175" i="28"/>
  <c r="K175" i="28"/>
  <c r="J175" i="28"/>
  <c r="I175" i="28"/>
  <c r="H175" i="28"/>
  <c r="B175" i="28"/>
  <c r="T175" i="28" s="1"/>
  <c r="Y174" i="28"/>
  <c r="X174" i="28"/>
  <c r="N174" i="28"/>
  <c r="L174" i="28"/>
  <c r="K174" i="28"/>
  <c r="J174" i="28"/>
  <c r="I174" i="28"/>
  <c r="H174" i="28"/>
  <c r="B174" i="28"/>
  <c r="U174" i="28" s="1"/>
  <c r="Y173" i="28"/>
  <c r="X173" i="28"/>
  <c r="N173" i="28"/>
  <c r="L173" i="28"/>
  <c r="K173" i="28"/>
  <c r="J173" i="28"/>
  <c r="I173" i="28"/>
  <c r="H173" i="28"/>
  <c r="B173" i="28"/>
  <c r="Y172" i="28"/>
  <c r="X172" i="28"/>
  <c r="N172" i="28"/>
  <c r="L172" i="28"/>
  <c r="K172" i="28"/>
  <c r="J172" i="28"/>
  <c r="I172" i="28"/>
  <c r="H172" i="28"/>
  <c r="B172" i="28"/>
  <c r="W172" i="28" s="1"/>
  <c r="Y171" i="28"/>
  <c r="X171" i="28"/>
  <c r="N171" i="28"/>
  <c r="L171" i="28"/>
  <c r="K171" i="28"/>
  <c r="J171" i="28"/>
  <c r="I171" i="28"/>
  <c r="H171" i="28"/>
  <c r="B171" i="28"/>
  <c r="P171" i="28" s="1"/>
  <c r="Y170" i="28"/>
  <c r="X170" i="28"/>
  <c r="N170" i="28"/>
  <c r="L170" i="28"/>
  <c r="K170" i="28"/>
  <c r="J170" i="28"/>
  <c r="I170" i="28"/>
  <c r="H170" i="28"/>
  <c r="B170" i="28"/>
  <c r="Z170" i="28" s="1"/>
  <c r="Y169" i="28"/>
  <c r="X169" i="28"/>
  <c r="N169" i="28"/>
  <c r="L169" i="28"/>
  <c r="K169" i="28"/>
  <c r="J169" i="28"/>
  <c r="I169" i="28"/>
  <c r="H169" i="28"/>
  <c r="B169" i="28"/>
  <c r="Z169" i="28" s="1"/>
  <c r="Y168" i="28"/>
  <c r="X168" i="28"/>
  <c r="N168" i="28"/>
  <c r="L168" i="28"/>
  <c r="K168" i="28"/>
  <c r="J168" i="28"/>
  <c r="I168" i="28"/>
  <c r="H168" i="28"/>
  <c r="B168" i="28"/>
  <c r="S168" i="28" s="1"/>
  <c r="Y167" i="28"/>
  <c r="X167" i="28"/>
  <c r="N167" i="28"/>
  <c r="L167" i="28"/>
  <c r="K167" i="28"/>
  <c r="J167" i="28"/>
  <c r="I167" i="28"/>
  <c r="H167" i="28"/>
  <c r="B167" i="28"/>
  <c r="T167" i="28" s="1"/>
  <c r="Y166" i="28"/>
  <c r="X166" i="28"/>
  <c r="N166" i="28"/>
  <c r="L166" i="28"/>
  <c r="K166" i="28"/>
  <c r="J166" i="28"/>
  <c r="I166" i="28"/>
  <c r="H166" i="28"/>
  <c r="B166" i="28"/>
  <c r="U166" i="28" s="1"/>
  <c r="Y165" i="28"/>
  <c r="X165" i="28"/>
  <c r="N165" i="28"/>
  <c r="L165" i="28"/>
  <c r="K165" i="28"/>
  <c r="J165" i="28"/>
  <c r="I165" i="28"/>
  <c r="H165" i="28"/>
  <c r="B165" i="28"/>
  <c r="P165" i="28" s="1"/>
  <c r="Y164" i="28"/>
  <c r="X164" i="28"/>
  <c r="N164" i="28"/>
  <c r="L164" i="28"/>
  <c r="K164" i="28"/>
  <c r="J164" i="28"/>
  <c r="I164" i="28"/>
  <c r="H164" i="28"/>
  <c r="B164" i="28"/>
  <c r="R164" i="28" s="1"/>
  <c r="Y163" i="28"/>
  <c r="X163" i="28"/>
  <c r="N163" i="28"/>
  <c r="L163" i="28"/>
  <c r="K163" i="28"/>
  <c r="J163" i="28"/>
  <c r="I163" i="28"/>
  <c r="H163" i="28"/>
  <c r="B163" i="28"/>
  <c r="Z163" i="28" s="1"/>
  <c r="Y162" i="28"/>
  <c r="X162" i="28"/>
  <c r="N162" i="28"/>
  <c r="L162" i="28"/>
  <c r="K162" i="28"/>
  <c r="J162" i="28"/>
  <c r="I162" i="28"/>
  <c r="H162" i="28"/>
  <c r="B162" i="28"/>
  <c r="Y161" i="28"/>
  <c r="X161" i="28"/>
  <c r="N161" i="28"/>
  <c r="L161" i="28"/>
  <c r="K161" i="28"/>
  <c r="J161" i="28"/>
  <c r="I161" i="28"/>
  <c r="H161" i="28"/>
  <c r="B161" i="28"/>
  <c r="Y160" i="28"/>
  <c r="X160" i="28"/>
  <c r="N160" i="28"/>
  <c r="L160" i="28"/>
  <c r="K160" i="28"/>
  <c r="J160" i="28"/>
  <c r="I160" i="28"/>
  <c r="H160" i="28"/>
  <c r="B160" i="28"/>
  <c r="Z160" i="28" s="1"/>
  <c r="Y159" i="28"/>
  <c r="X159" i="28"/>
  <c r="N159" i="28"/>
  <c r="L159" i="28"/>
  <c r="K159" i="28"/>
  <c r="J159" i="28"/>
  <c r="I159" i="28"/>
  <c r="H159" i="28"/>
  <c r="B159" i="28"/>
  <c r="V159" i="28" s="1"/>
  <c r="Y158" i="28"/>
  <c r="X158" i="28"/>
  <c r="N158" i="28"/>
  <c r="L158" i="28"/>
  <c r="K158" i="28"/>
  <c r="J158" i="28"/>
  <c r="I158" i="28"/>
  <c r="H158" i="28"/>
  <c r="B158" i="28"/>
  <c r="Y157" i="28"/>
  <c r="X157" i="28"/>
  <c r="N157" i="28"/>
  <c r="L157" i="28"/>
  <c r="K157" i="28"/>
  <c r="J157" i="28"/>
  <c r="I157" i="28"/>
  <c r="H157" i="28"/>
  <c r="B157" i="28"/>
  <c r="W157" i="28" s="1"/>
  <c r="Y156" i="28"/>
  <c r="X156" i="28"/>
  <c r="N156" i="28"/>
  <c r="L156" i="28"/>
  <c r="K156" i="28"/>
  <c r="J156" i="28"/>
  <c r="I156" i="28"/>
  <c r="H156" i="28"/>
  <c r="B156" i="28"/>
  <c r="V156" i="28" s="1"/>
  <c r="Y155" i="28"/>
  <c r="X155" i="28"/>
  <c r="N155" i="28"/>
  <c r="L155" i="28"/>
  <c r="K155" i="28"/>
  <c r="J155" i="28"/>
  <c r="I155" i="28"/>
  <c r="H155" i="28"/>
  <c r="B155" i="28"/>
  <c r="S155" i="28" s="1"/>
  <c r="Y154" i="28"/>
  <c r="X154" i="28"/>
  <c r="N154" i="28"/>
  <c r="L154" i="28"/>
  <c r="K154" i="28"/>
  <c r="J154" i="28"/>
  <c r="I154" i="28"/>
  <c r="H154" i="28"/>
  <c r="B154" i="28"/>
  <c r="M154" i="28" s="1"/>
  <c r="Y153" i="28"/>
  <c r="X153" i="28"/>
  <c r="N153" i="28"/>
  <c r="L153" i="28"/>
  <c r="K153" i="28"/>
  <c r="J153" i="28"/>
  <c r="I153" i="28"/>
  <c r="H153" i="28"/>
  <c r="E153" i="28" s="1"/>
  <c r="B153" i="28"/>
  <c r="U153" i="28" s="1"/>
  <c r="Y152" i="28"/>
  <c r="X152" i="28"/>
  <c r="N152" i="28"/>
  <c r="L152" i="28"/>
  <c r="K152" i="28"/>
  <c r="J152" i="28"/>
  <c r="I152" i="28"/>
  <c r="H152" i="28"/>
  <c r="B152" i="28"/>
  <c r="Z152" i="28" s="1"/>
  <c r="Y151" i="28"/>
  <c r="X151" i="28"/>
  <c r="N151" i="28"/>
  <c r="L151" i="28"/>
  <c r="K151" i="28"/>
  <c r="J151" i="28"/>
  <c r="I151" i="28"/>
  <c r="H151" i="28"/>
  <c r="B151" i="28"/>
  <c r="Y150" i="28"/>
  <c r="X150" i="28"/>
  <c r="N150" i="28"/>
  <c r="L150" i="28"/>
  <c r="K150" i="28"/>
  <c r="J150" i="28"/>
  <c r="I150" i="28"/>
  <c r="H150" i="28"/>
  <c r="B150" i="28"/>
  <c r="Y149" i="28"/>
  <c r="X149" i="28"/>
  <c r="N149" i="28"/>
  <c r="L149" i="28"/>
  <c r="K149" i="28"/>
  <c r="J149" i="28"/>
  <c r="I149" i="28"/>
  <c r="H149" i="28"/>
  <c r="B149" i="28"/>
  <c r="W149" i="28" s="1"/>
  <c r="Y148" i="28"/>
  <c r="X148" i="28"/>
  <c r="N148" i="28"/>
  <c r="L148" i="28"/>
  <c r="K148" i="28"/>
  <c r="J148" i="28"/>
  <c r="I148" i="28"/>
  <c r="H148" i="28"/>
  <c r="B148" i="28"/>
  <c r="V148" i="28" s="1"/>
  <c r="Y147" i="28"/>
  <c r="X147" i="28"/>
  <c r="N147" i="28"/>
  <c r="L147" i="28"/>
  <c r="K147" i="28"/>
  <c r="J147" i="28"/>
  <c r="I147" i="28"/>
  <c r="H147" i="28"/>
  <c r="B147" i="28"/>
  <c r="W147" i="28" s="1"/>
  <c r="Y146" i="28"/>
  <c r="X146" i="28"/>
  <c r="N146" i="28"/>
  <c r="L146" i="28"/>
  <c r="K146" i="28"/>
  <c r="J146" i="28"/>
  <c r="I146" i="28"/>
  <c r="H146" i="28"/>
  <c r="B146" i="28"/>
  <c r="P146" i="28" s="1"/>
  <c r="Y145" i="28"/>
  <c r="X145" i="28"/>
  <c r="N145" i="28"/>
  <c r="L145" i="28"/>
  <c r="K145" i="28"/>
  <c r="J145" i="28"/>
  <c r="I145" i="28"/>
  <c r="H145" i="28"/>
  <c r="B145" i="28"/>
  <c r="Y144" i="28"/>
  <c r="X144" i="28"/>
  <c r="N144" i="28"/>
  <c r="L144" i="28"/>
  <c r="K144" i="28"/>
  <c r="J144" i="28"/>
  <c r="I144" i="28"/>
  <c r="H144" i="28"/>
  <c r="B144" i="28"/>
  <c r="S144" i="28" s="1"/>
  <c r="Y143" i="28"/>
  <c r="X143" i="28"/>
  <c r="N143" i="28"/>
  <c r="L143" i="28"/>
  <c r="K143" i="28"/>
  <c r="J143" i="28"/>
  <c r="I143" i="28"/>
  <c r="H143" i="28"/>
  <c r="B143" i="28"/>
  <c r="Y142" i="28"/>
  <c r="X142" i="28"/>
  <c r="N142" i="28"/>
  <c r="L142" i="28"/>
  <c r="K142" i="28"/>
  <c r="J142" i="28"/>
  <c r="I142" i="28"/>
  <c r="H142" i="28"/>
  <c r="B142" i="28"/>
  <c r="Z142" i="28" s="1"/>
  <c r="Y141" i="28"/>
  <c r="X141" i="28"/>
  <c r="N141" i="28"/>
  <c r="L141" i="28"/>
  <c r="K141" i="28"/>
  <c r="J141" i="28"/>
  <c r="I141" i="28"/>
  <c r="H141" i="28"/>
  <c r="B141" i="28"/>
  <c r="D141" i="28" s="1"/>
  <c r="Y140" i="28"/>
  <c r="X140" i="28"/>
  <c r="N140" i="28"/>
  <c r="L140" i="28"/>
  <c r="K140" i="28"/>
  <c r="J140" i="28"/>
  <c r="I140" i="28"/>
  <c r="H140" i="28"/>
  <c r="B140" i="28"/>
  <c r="P140" i="28" s="1"/>
  <c r="Y139" i="28"/>
  <c r="X139" i="28"/>
  <c r="N139" i="28"/>
  <c r="L139" i="28"/>
  <c r="K139" i="28"/>
  <c r="J139" i="28"/>
  <c r="I139" i="28"/>
  <c r="H139" i="28"/>
  <c r="B139" i="28"/>
  <c r="Q139" i="28" s="1"/>
  <c r="Y138" i="28"/>
  <c r="X138" i="28"/>
  <c r="N138" i="28"/>
  <c r="L138" i="28"/>
  <c r="K138" i="28"/>
  <c r="J138" i="28"/>
  <c r="I138" i="28"/>
  <c r="H138" i="28"/>
  <c r="B138" i="28"/>
  <c r="T138" i="28" s="1"/>
  <c r="Y137" i="28"/>
  <c r="X137" i="28"/>
  <c r="N137" i="28"/>
  <c r="L137" i="28"/>
  <c r="K137" i="28"/>
  <c r="J137" i="28"/>
  <c r="I137" i="28"/>
  <c r="H137" i="28"/>
  <c r="B137" i="28"/>
  <c r="S137" i="28" s="1"/>
  <c r="Y136" i="28"/>
  <c r="X136" i="28"/>
  <c r="N136" i="28"/>
  <c r="L136" i="28"/>
  <c r="K136" i="28"/>
  <c r="J136" i="28"/>
  <c r="I136" i="28"/>
  <c r="H136" i="28"/>
  <c r="B136" i="28"/>
  <c r="Y135" i="28"/>
  <c r="X135" i="28"/>
  <c r="N135" i="28"/>
  <c r="L135" i="28"/>
  <c r="K135" i="28"/>
  <c r="J135" i="28"/>
  <c r="I135" i="28"/>
  <c r="H135" i="28"/>
  <c r="B135" i="28"/>
  <c r="Z135" i="28" s="1"/>
  <c r="Y134" i="28"/>
  <c r="X134" i="28"/>
  <c r="N134" i="28"/>
  <c r="L134" i="28"/>
  <c r="K134" i="28"/>
  <c r="J134" i="28"/>
  <c r="I134" i="28"/>
  <c r="H134" i="28"/>
  <c r="B134" i="28"/>
  <c r="Q134" i="28" s="1"/>
  <c r="Y133" i="28"/>
  <c r="X133" i="28"/>
  <c r="N133" i="28"/>
  <c r="L133" i="28"/>
  <c r="K133" i="28"/>
  <c r="J133" i="28"/>
  <c r="I133" i="28"/>
  <c r="H133" i="28"/>
  <c r="B133" i="28"/>
  <c r="T133" i="28" s="1"/>
  <c r="Y132" i="28"/>
  <c r="X132" i="28"/>
  <c r="N132" i="28"/>
  <c r="L132" i="28"/>
  <c r="K132" i="28"/>
  <c r="J132" i="28"/>
  <c r="I132" i="28"/>
  <c r="H132" i="28"/>
  <c r="B132" i="28"/>
  <c r="W132" i="28" s="1"/>
  <c r="Y131" i="28"/>
  <c r="X131" i="28"/>
  <c r="N131" i="28"/>
  <c r="L131" i="28"/>
  <c r="K131" i="28"/>
  <c r="J131" i="28"/>
  <c r="I131" i="28"/>
  <c r="H131" i="28"/>
  <c r="B131" i="28"/>
  <c r="P131" i="28" s="1"/>
  <c r="Y130" i="28"/>
  <c r="X130" i="28"/>
  <c r="N130" i="28"/>
  <c r="L130" i="28"/>
  <c r="K130" i="28"/>
  <c r="J130" i="28"/>
  <c r="I130" i="28"/>
  <c r="H130" i="28"/>
  <c r="B130" i="28"/>
  <c r="T130" i="28" s="1"/>
  <c r="Y129" i="28"/>
  <c r="X129" i="28"/>
  <c r="N129" i="28"/>
  <c r="L129" i="28"/>
  <c r="K129" i="28"/>
  <c r="J129" i="28"/>
  <c r="I129" i="28"/>
  <c r="H129" i="28"/>
  <c r="B129" i="28"/>
  <c r="R129" i="28" s="1"/>
  <c r="Y128" i="28"/>
  <c r="X128" i="28"/>
  <c r="N128" i="28"/>
  <c r="L128" i="28"/>
  <c r="K128" i="28"/>
  <c r="J128" i="28"/>
  <c r="I128" i="28"/>
  <c r="H128" i="28"/>
  <c r="B128" i="28"/>
  <c r="Z128" i="28" s="1"/>
  <c r="Y127" i="28"/>
  <c r="X127" i="28"/>
  <c r="N127" i="28"/>
  <c r="L127" i="28"/>
  <c r="K127" i="28"/>
  <c r="J127" i="28"/>
  <c r="I127" i="28"/>
  <c r="H127" i="28"/>
  <c r="B127" i="28"/>
  <c r="T127" i="28" s="1"/>
  <c r="Y126" i="28"/>
  <c r="X126" i="28"/>
  <c r="N126" i="28"/>
  <c r="L126" i="28"/>
  <c r="K126" i="28"/>
  <c r="J126" i="28"/>
  <c r="I126" i="28"/>
  <c r="H126" i="28"/>
  <c r="B126" i="28"/>
  <c r="Q126" i="28" s="1"/>
  <c r="Y125" i="28"/>
  <c r="X125" i="28"/>
  <c r="N125" i="28"/>
  <c r="L125" i="28"/>
  <c r="K125" i="28"/>
  <c r="J125" i="28"/>
  <c r="I125" i="28"/>
  <c r="H125" i="28"/>
  <c r="B125" i="28"/>
  <c r="V125" i="28" s="1"/>
  <c r="Y124" i="28"/>
  <c r="X124" i="28"/>
  <c r="N124" i="28"/>
  <c r="L124" i="28"/>
  <c r="K124" i="28"/>
  <c r="J124" i="28"/>
  <c r="I124" i="28"/>
  <c r="H124" i="28"/>
  <c r="B124" i="28"/>
  <c r="V124" i="28" s="1"/>
  <c r="Y123" i="28"/>
  <c r="X123" i="28"/>
  <c r="N123" i="28"/>
  <c r="L123" i="28"/>
  <c r="K123" i="28"/>
  <c r="J123" i="28"/>
  <c r="I123" i="28"/>
  <c r="H123" i="28"/>
  <c r="B123" i="28"/>
  <c r="W123" i="28" s="1"/>
  <c r="Y122" i="28"/>
  <c r="X122" i="28"/>
  <c r="N122" i="28"/>
  <c r="L122" i="28"/>
  <c r="K122" i="28"/>
  <c r="J122" i="28"/>
  <c r="I122" i="28"/>
  <c r="H122" i="28"/>
  <c r="B122" i="28"/>
  <c r="R122" i="28" s="1"/>
  <c r="Y121" i="28"/>
  <c r="X121" i="28"/>
  <c r="N121" i="28"/>
  <c r="L121" i="28"/>
  <c r="K121" i="28"/>
  <c r="J121" i="28"/>
  <c r="I121" i="28"/>
  <c r="H121" i="28"/>
  <c r="B121" i="28"/>
  <c r="S121" i="28" s="1"/>
  <c r="Y120" i="28"/>
  <c r="X120" i="28"/>
  <c r="N120" i="28"/>
  <c r="L120" i="28"/>
  <c r="K120" i="28"/>
  <c r="J120" i="28"/>
  <c r="I120" i="28"/>
  <c r="H120" i="28"/>
  <c r="B120" i="28"/>
  <c r="M120" i="28" s="1"/>
  <c r="Y119" i="28"/>
  <c r="X119" i="28"/>
  <c r="N119" i="28"/>
  <c r="L119" i="28"/>
  <c r="K119" i="28"/>
  <c r="J119" i="28"/>
  <c r="I119" i="28"/>
  <c r="H119" i="28"/>
  <c r="B119" i="28"/>
  <c r="Y118" i="28"/>
  <c r="X118" i="28"/>
  <c r="N118" i="28"/>
  <c r="L118" i="28"/>
  <c r="K118" i="28"/>
  <c r="J118" i="28"/>
  <c r="I118" i="28"/>
  <c r="H118" i="28"/>
  <c r="B118" i="28"/>
  <c r="W118" i="28" s="1"/>
  <c r="Y117" i="28"/>
  <c r="X117" i="28"/>
  <c r="N117" i="28"/>
  <c r="L117" i="28"/>
  <c r="K117" i="28"/>
  <c r="J117" i="28"/>
  <c r="I117" i="28"/>
  <c r="H117" i="28"/>
  <c r="B117" i="28"/>
  <c r="Y116" i="28"/>
  <c r="X116" i="28"/>
  <c r="N116" i="28"/>
  <c r="L116" i="28"/>
  <c r="K116" i="28"/>
  <c r="J116" i="28"/>
  <c r="I116" i="28"/>
  <c r="H116" i="28"/>
  <c r="B116" i="28"/>
  <c r="P116" i="28" s="1"/>
  <c r="Y115" i="28"/>
  <c r="X115" i="28"/>
  <c r="N115" i="28"/>
  <c r="L115" i="28"/>
  <c r="K115" i="28"/>
  <c r="J115" i="28"/>
  <c r="I115" i="28"/>
  <c r="H115" i="28"/>
  <c r="B115" i="28"/>
  <c r="Y114" i="28"/>
  <c r="X114" i="28"/>
  <c r="N114" i="28"/>
  <c r="L114" i="28"/>
  <c r="K114" i="28"/>
  <c r="J114" i="28"/>
  <c r="I114" i="28"/>
  <c r="H114" i="28"/>
  <c r="B114" i="28"/>
  <c r="Z114" i="28" s="1"/>
  <c r="Y113" i="28"/>
  <c r="X113" i="28"/>
  <c r="N113" i="28"/>
  <c r="L113" i="28"/>
  <c r="K113" i="28"/>
  <c r="J113" i="28"/>
  <c r="I113" i="28"/>
  <c r="H113" i="28"/>
  <c r="B113" i="28"/>
  <c r="Z113" i="28" s="1"/>
  <c r="Y112" i="28"/>
  <c r="X112" i="28"/>
  <c r="N112" i="28"/>
  <c r="L112" i="28"/>
  <c r="K112" i="28"/>
  <c r="J112" i="28"/>
  <c r="I112" i="28"/>
  <c r="H112" i="28"/>
  <c r="B112" i="28"/>
  <c r="W112" i="28" s="1"/>
  <c r="Y111" i="28"/>
  <c r="X111" i="28"/>
  <c r="N111" i="28"/>
  <c r="L111" i="28"/>
  <c r="K111" i="28"/>
  <c r="J111" i="28"/>
  <c r="I111" i="28"/>
  <c r="H111" i="28"/>
  <c r="B111" i="28"/>
  <c r="U111" i="28" s="1"/>
  <c r="Y110" i="28"/>
  <c r="X110" i="28"/>
  <c r="N110" i="28"/>
  <c r="L110" i="28"/>
  <c r="K110" i="28"/>
  <c r="J110" i="28"/>
  <c r="I110" i="28"/>
  <c r="H110" i="28"/>
  <c r="B110" i="28"/>
  <c r="P110" i="28" s="1"/>
  <c r="Y109" i="28"/>
  <c r="X109" i="28"/>
  <c r="N109" i="28"/>
  <c r="L109" i="28"/>
  <c r="K109" i="28"/>
  <c r="J109" i="28"/>
  <c r="I109" i="28"/>
  <c r="H109" i="28"/>
  <c r="B109" i="28"/>
  <c r="Z109" i="28" s="1"/>
  <c r="Y108" i="28"/>
  <c r="X108" i="28"/>
  <c r="N108" i="28"/>
  <c r="L108" i="28"/>
  <c r="K108" i="28"/>
  <c r="J108" i="28"/>
  <c r="I108" i="28"/>
  <c r="H108" i="28"/>
  <c r="B108" i="28"/>
  <c r="Y107" i="28"/>
  <c r="X107" i="28"/>
  <c r="N107" i="28"/>
  <c r="L107" i="28"/>
  <c r="K107" i="28"/>
  <c r="J107" i="28"/>
  <c r="I107" i="28"/>
  <c r="H107" i="28"/>
  <c r="B107" i="28"/>
  <c r="Z107" i="28" s="1"/>
  <c r="Y106" i="28"/>
  <c r="X106" i="28"/>
  <c r="N106" i="28"/>
  <c r="L106" i="28"/>
  <c r="K106" i="28"/>
  <c r="J106" i="28"/>
  <c r="I106" i="28"/>
  <c r="H106" i="28"/>
  <c r="B106" i="28"/>
  <c r="Z106" i="28" s="1"/>
  <c r="Y105" i="28"/>
  <c r="X105" i="28"/>
  <c r="N105" i="28"/>
  <c r="L105" i="28"/>
  <c r="K105" i="28"/>
  <c r="J105" i="28"/>
  <c r="I105" i="28"/>
  <c r="H105" i="28"/>
  <c r="B105" i="28"/>
  <c r="Z105" i="28" s="1"/>
  <c r="Y104" i="28"/>
  <c r="X104" i="28"/>
  <c r="N104" i="28"/>
  <c r="L104" i="28"/>
  <c r="K104" i="28"/>
  <c r="J104" i="28"/>
  <c r="I104" i="28"/>
  <c r="H104" i="28"/>
  <c r="B104" i="28"/>
  <c r="M104" i="28" s="1"/>
  <c r="Y103" i="28"/>
  <c r="X103" i="28"/>
  <c r="N103" i="28"/>
  <c r="L103" i="28"/>
  <c r="K103" i="28"/>
  <c r="J103" i="28"/>
  <c r="I103" i="28"/>
  <c r="H103" i="28"/>
  <c r="B103" i="28"/>
  <c r="Y102" i="28"/>
  <c r="X102" i="28"/>
  <c r="N102" i="28"/>
  <c r="L102" i="28"/>
  <c r="K102" i="28"/>
  <c r="J102" i="28"/>
  <c r="I102" i="28"/>
  <c r="H102" i="28"/>
  <c r="B102" i="28"/>
  <c r="Z102" i="28" s="1"/>
  <c r="Y101" i="28"/>
  <c r="X101" i="28"/>
  <c r="N101" i="28"/>
  <c r="L101" i="28"/>
  <c r="K101" i="28"/>
  <c r="J101" i="28"/>
  <c r="I101" i="28"/>
  <c r="H101" i="28"/>
  <c r="B101" i="28"/>
  <c r="P101" i="28" s="1"/>
  <c r="Y100" i="28"/>
  <c r="X100" i="28"/>
  <c r="N100" i="28"/>
  <c r="L100" i="28"/>
  <c r="K100" i="28"/>
  <c r="J100" i="28"/>
  <c r="I100" i="28"/>
  <c r="H100" i="28"/>
  <c r="B100" i="28"/>
  <c r="V100" i="28" s="1"/>
  <c r="Y99" i="28"/>
  <c r="X99" i="28"/>
  <c r="N99" i="28"/>
  <c r="L99" i="28"/>
  <c r="K99" i="28"/>
  <c r="J99" i="28"/>
  <c r="I99" i="28"/>
  <c r="H99" i="28"/>
  <c r="B99" i="28"/>
  <c r="Y98" i="28"/>
  <c r="X98" i="28"/>
  <c r="N98" i="28"/>
  <c r="L98" i="28"/>
  <c r="K98" i="28"/>
  <c r="J98" i="28"/>
  <c r="I98" i="28"/>
  <c r="H98" i="28"/>
  <c r="B98" i="28"/>
  <c r="Z98" i="28" s="1"/>
  <c r="Y97" i="28"/>
  <c r="X97" i="28"/>
  <c r="N97" i="28"/>
  <c r="L97" i="28"/>
  <c r="K97" i="28"/>
  <c r="J97" i="28"/>
  <c r="I97" i="28"/>
  <c r="H97" i="28"/>
  <c r="B97" i="28"/>
  <c r="Z97" i="28" s="1"/>
  <c r="Y96" i="28"/>
  <c r="X96" i="28"/>
  <c r="N96" i="28"/>
  <c r="L96" i="28"/>
  <c r="K96" i="28"/>
  <c r="J96" i="28"/>
  <c r="I96" i="28"/>
  <c r="H96" i="28"/>
  <c r="B96" i="28"/>
  <c r="Y95" i="28"/>
  <c r="X95" i="28"/>
  <c r="N95" i="28"/>
  <c r="L95" i="28"/>
  <c r="K95" i="28"/>
  <c r="J95" i="28"/>
  <c r="I95" i="28"/>
  <c r="H95" i="28"/>
  <c r="B95" i="28"/>
  <c r="V95" i="28" s="1"/>
  <c r="Y94" i="28"/>
  <c r="X94" i="28"/>
  <c r="N94" i="28"/>
  <c r="L94" i="28"/>
  <c r="K94" i="28"/>
  <c r="J94" i="28"/>
  <c r="I94" i="28"/>
  <c r="H94" i="28"/>
  <c r="B94" i="28"/>
  <c r="W94" i="28" s="1"/>
  <c r="Y93" i="28"/>
  <c r="X93" i="28"/>
  <c r="N93" i="28"/>
  <c r="L93" i="28"/>
  <c r="K93" i="28"/>
  <c r="J93" i="28"/>
  <c r="I93" i="28"/>
  <c r="H93" i="28"/>
  <c r="B93" i="28"/>
  <c r="S93" i="28" s="1"/>
  <c r="Y92" i="28"/>
  <c r="X92" i="28"/>
  <c r="N92" i="28"/>
  <c r="L92" i="28"/>
  <c r="K92" i="28"/>
  <c r="J92" i="28"/>
  <c r="I92" i="28"/>
  <c r="H92" i="28"/>
  <c r="B92" i="28"/>
  <c r="D92" i="28" s="1"/>
  <c r="Y91" i="28"/>
  <c r="X91" i="28"/>
  <c r="N91" i="28"/>
  <c r="L91" i="28"/>
  <c r="K91" i="28"/>
  <c r="J91" i="28"/>
  <c r="I91" i="28"/>
  <c r="H91" i="28"/>
  <c r="B91" i="28"/>
  <c r="M91" i="28" s="1"/>
  <c r="Y90" i="28"/>
  <c r="X90" i="28"/>
  <c r="N90" i="28"/>
  <c r="L90" i="28"/>
  <c r="K90" i="28"/>
  <c r="J90" i="28"/>
  <c r="I90" i="28"/>
  <c r="H90" i="28"/>
  <c r="B90" i="28"/>
  <c r="V90" i="28" s="1"/>
  <c r="Y89" i="28"/>
  <c r="X89" i="28"/>
  <c r="N89" i="28"/>
  <c r="L89" i="28"/>
  <c r="K89" i="28"/>
  <c r="J89" i="28"/>
  <c r="I89" i="28"/>
  <c r="F89" i="28" s="1"/>
  <c r="H89" i="28"/>
  <c r="B89" i="28"/>
  <c r="V89" i="28" s="1"/>
  <c r="Y88" i="28"/>
  <c r="X88" i="28"/>
  <c r="N88" i="28"/>
  <c r="L88" i="28"/>
  <c r="K88" i="28"/>
  <c r="J88" i="28"/>
  <c r="I88" i="28"/>
  <c r="H88" i="28"/>
  <c r="B88" i="28"/>
  <c r="S88" i="28" s="1"/>
  <c r="Y87" i="28"/>
  <c r="X87" i="28"/>
  <c r="N87" i="28"/>
  <c r="L87" i="28"/>
  <c r="K87" i="28"/>
  <c r="J87" i="28"/>
  <c r="I87" i="28"/>
  <c r="H87" i="28"/>
  <c r="B87" i="28"/>
  <c r="D87" i="28" s="1"/>
  <c r="Y86" i="28"/>
  <c r="X86" i="28"/>
  <c r="N86" i="28"/>
  <c r="L86" i="28"/>
  <c r="K86" i="28"/>
  <c r="J86" i="28"/>
  <c r="I86" i="28"/>
  <c r="H86" i="28"/>
  <c r="B86" i="28"/>
  <c r="R86" i="28" s="1"/>
  <c r="Y85" i="28"/>
  <c r="X85" i="28"/>
  <c r="N85" i="28"/>
  <c r="L85" i="28"/>
  <c r="K85" i="28"/>
  <c r="J85" i="28"/>
  <c r="I85" i="28"/>
  <c r="H85" i="28"/>
  <c r="B85" i="28"/>
  <c r="Z85" i="28" s="1"/>
  <c r="Y84" i="28"/>
  <c r="X84" i="28"/>
  <c r="N84" i="28"/>
  <c r="L84" i="28"/>
  <c r="K84" i="28"/>
  <c r="J84" i="28"/>
  <c r="I84" i="28"/>
  <c r="H84" i="28"/>
  <c r="B84" i="28"/>
  <c r="S84" i="28" s="1"/>
  <c r="Y83" i="28"/>
  <c r="X83" i="28"/>
  <c r="N83" i="28"/>
  <c r="L83" i="28"/>
  <c r="K83" i="28"/>
  <c r="J83" i="28"/>
  <c r="I83" i="28"/>
  <c r="H83" i="28"/>
  <c r="B83" i="28"/>
  <c r="M83" i="28" s="1"/>
  <c r="Y82" i="28"/>
  <c r="X82" i="28"/>
  <c r="N82" i="28"/>
  <c r="L82" i="28"/>
  <c r="K82" i="28"/>
  <c r="J82" i="28"/>
  <c r="I82" i="28"/>
  <c r="H82" i="28"/>
  <c r="B82" i="28"/>
  <c r="V82" i="28" s="1"/>
  <c r="Y81" i="28"/>
  <c r="X81" i="28"/>
  <c r="N81" i="28"/>
  <c r="L81" i="28"/>
  <c r="K81" i="28"/>
  <c r="J81" i="28"/>
  <c r="I81" i="28"/>
  <c r="H81" i="28"/>
  <c r="B81" i="28"/>
  <c r="Z81" i="28" s="1"/>
  <c r="Y80" i="28"/>
  <c r="X80" i="28"/>
  <c r="N80" i="28"/>
  <c r="L80" i="28"/>
  <c r="K80" i="28"/>
  <c r="J80" i="28"/>
  <c r="I80" i="28"/>
  <c r="H80" i="28"/>
  <c r="B80" i="28"/>
  <c r="V80" i="28" s="1"/>
  <c r="Y79" i="28"/>
  <c r="X79" i="28"/>
  <c r="N79" i="28"/>
  <c r="L79" i="28"/>
  <c r="K79" i="28"/>
  <c r="J79" i="28"/>
  <c r="I79" i="28"/>
  <c r="H79" i="28"/>
  <c r="B79" i="28"/>
  <c r="W79" i="28" s="1"/>
  <c r="Y78" i="28"/>
  <c r="X78" i="28"/>
  <c r="N78" i="28"/>
  <c r="L78" i="28"/>
  <c r="K78" i="28"/>
  <c r="J78" i="28"/>
  <c r="I78" i="28"/>
  <c r="H78" i="28"/>
  <c r="B78" i="28"/>
  <c r="M78" i="28" s="1"/>
  <c r="Y77" i="28"/>
  <c r="X77" i="28"/>
  <c r="N77" i="28"/>
  <c r="L77" i="28"/>
  <c r="K77" i="28"/>
  <c r="J77" i="28"/>
  <c r="I77" i="28"/>
  <c r="H77" i="28"/>
  <c r="B77" i="28"/>
  <c r="Z77" i="28" s="1"/>
  <c r="Y76" i="28"/>
  <c r="X76" i="28"/>
  <c r="N76" i="28"/>
  <c r="L76" i="28"/>
  <c r="K76" i="28"/>
  <c r="J76" i="28"/>
  <c r="I76" i="28"/>
  <c r="H76" i="28"/>
  <c r="B76" i="28"/>
  <c r="Y75" i="28"/>
  <c r="X75" i="28"/>
  <c r="N75" i="28"/>
  <c r="L75" i="28"/>
  <c r="K75" i="28"/>
  <c r="J75" i="28"/>
  <c r="I75" i="28"/>
  <c r="H75" i="28"/>
  <c r="B75" i="28"/>
  <c r="Q75" i="28" s="1"/>
  <c r="Y74" i="28"/>
  <c r="X74" i="28"/>
  <c r="N74" i="28"/>
  <c r="L74" i="28"/>
  <c r="K74" i="28"/>
  <c r="J74" i="28"/>
  <c r="I74" i="28"/>
  <c r="H74" i="28"/>
  <c r="B74" i="28"/>
  <c r="S74" i="28" s="1"/>
  <c r="Y73" i="28"/>
  <c r="X73" i="28"/>
  <c r="N73" i="28"/>
  <c r="L73" i="28"/>
  <c r="K73" i="28"/>
  <c r="J73" i="28"/>
  <c r="I73" i="28"/>
  <c r="H73" i="28"/>
  <c r="B73" i="28"/>
  <c r="Y72" i="28"/>
  <c r="X72" i="28"/>
  <c r="N72" i="28"/>
  <c r="L72" i="28"/>
  <c r="K72" i="28"/>
  <c r="J72" i="28"/>
  <c r="I72" i="28"/>
  <c r="H72" i="28"/>
  <c r="B72" i="28"/>
  <c r="P72" i="28" s="1"/>
  <c r="Y71" i="28"/>
  <c r="X71" i="28"/>
  <c r="N71" i="28"/>
  <c r="L71" i="28"/>
  <c r="K71" i="28"/>
  <c r="J71" i="28"/>
  <c r="I71" i="28"/>
  <c r="H71" i="28"/>
  <c r="B71" i="28"/>
  <c r="S71" i="28" s="1"/>
  <c r="Y70" i="28"/>
  <c r="X70" i="28"/>
  <c r="N70" i="28"/>
  <c r="L70" i="28"/>
  <c r="K70" i="28"/>
  <c r="J70" i="28"/>
  <c r="I70" i="28"/>
  <c r="H70" i="28"/>
  <c r="B70" i="28"/>
  <c r="Y69" i="28"/>
  <c r="X69" i="28"/>
  <c r="N69" i="28"/>
  <c r="L69" i="28"/>
  <c r="K69" i="28"/>
  <c r="J69" i="28"/>
  <c r="I69" i="28"/>
  <c r="H69" i="28"/>
  <c r="B69" i="28"/>
  <c r="Q69" i="28" s="1"/>
  <c r="Y68" i="28"/>
  <c r="X68" i="28"/>
  <c r="N68" i="28"/>
  <c r="L68" i="28"/>
  <c r="K68" i="28"/>
  <c r="J68" i="28"/>
  <c r="I68" i="28"/>
  <c r="H68" i="28"/>
  <c r="B68" i="28"/>
  <c r="Y67" i="28"/>
  <c r="X67" i="28"/>
  <c r="N67" i="28"/>
  <c r="L67" i="28"/>
  <c r="K67" i="28"/>
  <c r="J67" i="28"/>
  <c r="I67" i="28"/>
  <c r="H67" i="28"/>
  <c r="B67" i="28"/>
  <c r="T67" i="28" s="1"/>
  <c r="Y66" i="28"/>
  <c r="X66" i="28"/>
  <c r="N66" i="28"/>
  <c r="L66" i="28"/>
  <c r="K66" i="28"/>
  <c r="J66" i="28"/>
  <c r="I66" i="28"/>
  <c r="H66" i="28"/>
  <c r="B66" i="28"/>
  <c r="S66" i="28" s="1"/>
  <c r="Y65" i="28"/>
  <c r="X65" i="28"/>
  <c r="N65" i="28"/>
  <c r="L65" i="28"/>
  <c r="K65" i="28"/>
  <c r="J65" i="28"/>
  <c r="I65" i="28"/>
  <c r="H65" i="28"/>
  <c r="B65" i="28"/>
  <c r="Q65" i="28" s="1"/>
  <c r="Y64" i="28"/>
  <c r="X64" i="28"/>
  <c r="N64" i="28"/>
  <c r="L64" i="28"/>
  <c r="K64" i="28"/>
  <c r="J64" i="28"/>
  <c r="I64" i="28"/>
  <c r="H64" i="28"/>
  <c r="B64" i="28"/>
  <c r="W64" i="28" s="1"/>
  <c r="Y63" i="28"/>
  <c r="X63" i="28"/>
  <c r="N63" i="28"/>
  <c r="L63" i="28"/>
  <c r="K63" i="28"/>
  <c r="J63" i="28"/>
  <c r="I63" i="28"/>
  <c r="H63" i="28"/>
  <c r="B63" i="28"/>
  <c r="M63" i="28" s="1"/>
  <c r="Y62" i="28"/>
  <c r="X62" i="28"/>
  <c r="N62" i="28"/>
  <c r="L62" i="28"/>
  <c r="K62" i="28"/>
  <c r="J62" i="28"/>
  <c r="I62" i="28"/>
  <c r="H62" i="28"/>
  <c r="B62" i="28"/>
  <c r="P62" i="28" s="1"/>
  <c r="Y61" i="28"/>
  <c r="X61" i="28"/>
  <c r="N61" i="28"/>
  <c r="L61" i="28"/>
  <c r="K61" i="28"/>
  <c r="J61" i="28"/>
  <c r="I61" i="28"/>
  <c r="H61" i="28"/>
  <c r="B61" i="28"/>
  <c r="M61" i="28" s="1"/>
  <c r="Y60" i="28"/>
  <c r="X60" i="28"/>
  <c r="N60" i="28"/>
  <c r="L60" i="28"/>
  <c r="K60" i="28"/>
  <c r="J60" i="28"/>
  <c r="I60" i="28"/>
  <c r="H60" i="28"/>
  <c r="B60" i="28"/>
  <c r="P60" i="28" s="1"/>
  <c r="Y59" i="28"/>
  <c r="X59" i="28"/>
  <c r="N59" i="28"/>
  <c r="L59" i="28"/>
  <c r="K59" i="28"/>
  <c r="J59" i="28"/>
  <c r="I59" i="28"/>
  <c r="H59" i="28"/>
  <c r="B59" i="28"/>
  <c r="R59" i="28" s="1"/>
  <c r="Y58" i="28"/>
  <c r="X58" i="28"/>
  <c r="N58" i="28"/>
  <c r="L58" i="28"/>
  <c r="K58" i="28"/>
  <c r="J58" i="28"/>
  <c r="I58" i="28"/>
  <c r="H58" i="28"/>
  <c r="B58" i="28"/>
  <c r="Y57" i="28"/>
  <c r="X57" i="28"/>
  <c r="N57" i="28"/>
  <c r="L57" i="28"/>
  <c r="K57" i="28"/>
  <c r="J57" i="28"/>
  <c r="I57" i="28"/>
  <c r="H57" i="28"/>
  <c r="B57" i="28"/>
  <c r="S57" i="28" s="1"/>
  <c r="Y56" i="28"/>
  <c r="X56" i="28"/>
  <c r="N56" i="28"/>
  <c r="L56" i="28"/>
  <c r="K56" i="28"/>
  <c r="J56" i="28"/>
  <c r="I56" i="28"/>
  <c r="H56" i="28"/>
  <c r="B56" i="28"/>
  <c r="T56" i="28" s="1"/>
  <c r="Y55" i="28"/>
  <c r="X55" i="28"/>
  <c r="N55" i="28"/>
  <c r="L55" i="28"/>
  <c r="K55" i="28"/>
  <c r="J55" i="28"/>
  <c r="I55" i="28"/>
  <c r="H55" i="28"/>
  <c r="B55" i="28"/>
  <c r="W55" i="28" s="1"/>
  <c r="Y54" i="28"/>
  <c r="X54" i="28"/>
  <c r="N54" i="28"/>
  <c r="L54" i="28"/>
  <c r="K54" i="28"/>
  <c r="J54" i="28"/>
  <c r="I54" i="28"/>
  <c r="H54" i="28"/>
  <c r="B54" i="28"/>
  <c r="U54" i="28" s="1"/>
  <c r="Y53" i="28"/>
  <c r="X53" i="28"/>
  <c r="N53" i="28"/>
  <c r="L53" i="28"/>
  <c r="K53" i="28"/>
  <c r="J53" i="28"/>
  <c r="I53" i="28"/>
  <c r="H53" i="28"/>
  <c r="B53" i="28"/>
  <c r="D53" i="28" s="1"/>
  <c r="Y52" i="28"/>
  <c r="X52" i="28"/>
  <c r="N52" i="28"/>
  <c r="L52" i="28"/>
  <c r="K52" i="28"/>
  <c r="J52" i="28"/>
  <c r="I52" i="28"/>
  <c r="H52" i="28"/>
  <c r="B52" i="28"/>
  <c r="P52" i="28" s="1"/>
  <c r="Y51" i="28"/>
  <c r="X51" i="28"/>
  <c r="N51" i="28"/>
  <c r="L51" i="28"/>
  <c r="K51" i="28"/>
  <c r="J51" i="28"/>
  <c r="I51" i="28"/>
  <c r="H51" i="28"/>
  <c r="B51" i="28"/>
  <c r="R51" i="28" s="1"/>
  <c r="Y50" i="28"/>
  <c r="X50" i="28"/>
  <c r="N50" i="28"/>
  <c r="L50" i="28"/>
  <c r="K50" i="28"/>
  <c r="J50" i="28"/>
  <c r="I50" i="28"/>
  <c r="H50" i="28"/>
  <c r="B50" i="28"/>
  <c r="W50" i="28" s="1"/>
  <c r="Y49" i="28"/>
  <c r="X49" i="28"/>
  <c r="N49" i="28"/>
  <c r="L49" i="28"/>
  <c r="K49" i="28"/>
  <c r="J49" i="28"/>
  <c r="I49" i="28"/>
  <c r="H49" i="28"/>
  <c r="B49" i="28"/>
  <c r="W49" i="28" s="1"/>
  <c r="Y48" i="28"/>
  <c r="X48" i="28"/>
  <c r="N48" i="28"/>
  <c r="L48" i="28"/>
  <c r="K48" i="28"/>
  <c r="J48" i="28"/>
  <c r="I48" i="28"/>
  <c r="H48" i="28"/>
  <c r="B48" i="28"/>
  <c r="S48" i="28" s="1"/>
  <c r="Y47" i="28"/>
  <c r="X47" i="28"/>
  <c r="N47" i="28"/>
  <c r="L47" i="28"/>
  <c r="K47" i="28"/>
  <c r="J47" i="28"/>
  <c r="I47" i="28"/>
  <c r="H47" i="28"/>
  <c r="B47" i="28"/>
  <c r="W47" i="28" s="1"/>
  <c r="Y46" i="28"/>
  <c r="X46" i="28"/>
  <c r="N46" i="28"/>
  <c r="L46" i="28"/>
  <c r="K46" i="28"/>
  <c r="J46" i="28"/>
  <c r="I46" i="28"/>
  <c r="H46" i="28"/>
  <c r="B46" i="28"/>
  <c r="Y45" i="28"/>
  <c r="X45" i="28"/>
  <c r="N45" i="28"/>
  <c r="L45" i="28"/>
  <c r="K45" i="28"/>
  <c r="J45" i="28"/>
  <c r="I45" i="28"/>
  <c r="H45" i="28"/>
  <c r="B45" i="28"/>
  <c r="Z45" i="28" s="1"/>
  <c r="Y44" i="28"/>
  <c r="X44" i="28"/>
  <c r="N44" i="28"/>
  <c r="L44" i="28"/>
  <c r="K44" i="28"/>
  <c r="J44" i="28"/>
  <c r="I44" i="28"/>
  <c r="H44" i="28"/>
  <c r="B44" i="28"/>
  <c r="M44" i="28" s="1"/>
  <c r="Y43" i="28"/>
  <c r="X43" i="28"/>
  <c r="N43" i="28"/>
  <c r="L43" i="28"/>
  <c r="K43" i="28"/>
  <c r="J43" i="28"/>
  <c r="I43" i="28"/>
  <c r="H43" i="28"/>
  <c r="B43" i="28"/>
  <c r="Q43" i="28" s="1"/>
  <c r="Y42" i="28"/>
  <c r="X42" i="28"/>
  <c r="N42" i="28"/>
  <c r="L42" i="28"/>
  <c r="K42" i="28"/>
  <c r="J42" i="28"/>
  <c r="I42" i="28"/>
  <c r="H42" i="28"/>
  <c r="B42" i="28"/>
  <c r="Y41" i="28"/>
  <c r="X41" i="28"/>
  <c r="N41" i="28"/>
  <c r="L41" i="28"/>
  <c r="K41" i="28"/>
  <c r="J41" i="28"/>
  <c r="I41" i="28"/>
  <c r="H41" i="28"/>
  <c r="B41" i="28"/>
  <c r="D41" i="28" s="1"/>
  <c r="Y40" i="28"/>
  <c r="X40" i="28"/>
  <c r="N40" i="28"/>
  <c r="L40" i="28"/>
  <c r="K40" i="28"/>
  <c r="J40" i="28"/>
  <c r="I40" i="28"/>
  <c r="H40" i="28"/>
  <c r="B40" i="28"/>
  <c r="Q40" i="28" s="1"/>
  <c r="Y39" i="28"/>
  <c r="X39" i="28"/>
  <c r="N39" i="28"/>
  <c r="L39" i="28"/>
  <c r="K39" i="28"/>
  <c r="J39" i="28"/>
  <c r="I39" i="28"/>
  <c r="H39" i="28"/>
  <c r="B39" i="28"/>
  <c r="W39" i="28" s="1"/>
  <c r="Y38" i="28"/>
  <c r="X38" i="28"/>
  <c r="N38" i="28"/>
  <c r="L38" i="28"/>
  <c r="K38" i="28"/>
  <c r="J38" i="28"/>
  <c r="I38" i="28"/>
  <c r="H38" i="28"/>
  <c r="B38" i="28"/>
  <c r="W38" i="28" s="1"/>
  <c r="Y37" i="28"/>
  <c r="X37" i="28"/>
  <c r="N37" i="28"/>
  <c r="L37" i="28"/>
  <c r="K37" i="28"/>
  <c r="J37" i="28"/>
  <c r="I37" i="28"/>
  <c r="H37" i="28"/>
  <c r="B37" i="28"/>
  <c r="R37" i="28" s="1"/>
  <c r="Y36" i="28"/>
  <c r="X36" i="28"/>
  <c r="N36" i="28"/>
  <c r="L36" i="28"/>
  <c r="K36" i="28"/>
  <c r="J36" i="28"/>
  <c r="I36" i="28"/>
  <c r="H36" i="28"/>
  <c r="B36" i="28"/>
  <c r="S36" i="28" s="1"/>
  <c r="Y35" i="28"/>
  <c r="X35" i="28"/>
  <c r="N35" i="28"/>
  <c r="L35" i="28"/>
  <c r="K35" i="28"/>
  <c r="J35" i="28"/>
  <c r="I35" i="28"/>
  <c r="H35" i="28"/>
  <c r="B35" i="28"/>
  <c r="U35" i="28" s="1"/>
  <c r="Y34" i="28"/>
  <c r="X34" i="28"/>
  <c r="N34" i="28"/>
  <c r="L34" i="28"/>
  <c r="K34" i="28"/>
  <c r="J34" i="28"/>
  <c r="I34" i="28"/>
  <c r="H34" i="28"/>
  <c r="B34" i="28"/>
  <c r="U34" i="28" s="1"/>
  <c r="Y33" i="28"/>
  <c r="X33" i="28"/>
  <c r="N33" i="28"/>
  <c r="L33" i="28"/>
  <c r="K33" i="28"/>
  <c r="J33" i="28"/>
  <c r="I33" i="28"/>
  <c r="H33" i="28"/>
  <c r="B33" i="28"/>
  <c r="T33" i="28" s="1"/>
  <c r="Y32" i="28"/>
  <c r="X32" i="28"/>
  <c r="N32" i="28"/>
  <c r="L32" i="28"/>
  <c r="K32" i="28"/>
  <c r="J32" i="28"/>
  <c r="I32" i="28"/>
  <c r="H32" i="28"/>
  <c r="B32" i="28"/>
  <c r="Y31" i="28"/>
  <c r="X31" i="28"/>
  <c r="N31" i="28"/>
  <c r="L31" i="28"/>
  <c r="K31" i="28"/>
  <c r="J31" i="28"/>
  <c r="I31" i="28"/>
  <c r="H31" i="28"/>
  <c r="B31" i="28"/>
  <c r="P31" i="28" s="1"/>
  <c r="Y30" i="28"/>
  <c r="X30" i="28"/>
  <c r="N30" i="28"/>
  <c r="L30" i="28"/>
  <c r="K30" i="28"/>
  <c r="J30" i="28"/>
  <c r="I30" i="28"/>
  <c r="H30" i="28"/>
  <c r="B30" i="28"/>
  <c r="S30" i="28" s="1"/>
  <c r="Y29" i="28"/>
  <c r="X29" i="28"/>
  <c r="N29" i="28"/>
  <c r="L29" i="28"/>
  <c r="K29" i="28"/>
  <c r="J29" i="28"/>
  <c r="I29" i="28"/>
  <c r="H29" i="28"/>
  <c r="B29" i="28"/>
  <c r="M29" i="28" s="1"/>
  <c r="Y28" i="28"/>
  <c r="X28" i="28"/>
  <c r="N28" i="28"/>
  <c r="L28" i="28"/>
  <c r="K28" i="28"/>
  <c r="F28" i="28" s="1"/>
  <c r="J28" i="28"/>
  <c r="I28" i="28"/>
  <c r="H28" i="28"/>
  <c r="B28" i="28"/>
  <c r="P28" i="28" s="1"/>
  <c r="Y27" i="28"/>
  <c r="X27" i="28"/>
  <c r="N27" i="28"/>
  <c r="L27" i="28"/>
  <c r="K27" i="28"/>
  <c r="J27" i="28"/>
  <c r="I27" i="28"/>
  <c r="H27" i="28"/>
  <c r="B27" i="28"/>
  <c r="V27" i="28" s="1"/>
  <c r="Y26" i="28"/>
  <c r="X26" i="28"/>
  <c r="N26" i="28"/>
  <c r="L26" i="28"/>
  <c r="K26" i="28"/>
  <c r="J26" i="28"/>
  <c r="I26" i="28"/>
  <c r="H26" i="28"/>
  <c r="B26" i="28"/>
  <c r="Y25" i="28"/>
  <c r="X25" i="28"/>
  <c r="N25" i="28"/>
  <c r="L25" i="28"/>
  <c r="K25" i="28"/>
  <c r="J25" i="28"/>
  <c r="I25" i="28"/>
  <c r="H25" i="28"/>
  <c r="B25" i="28"/>
  <c r="Q25" i="28" s="1"/>
  <c r="Y24" i="28"/>
  <c r="X24" i="28"/>
  <c r="N24" i="28"/>
  <c r="L24" i="28"/>
  <c r="K24" i="28"/>
  <c r="J24" i="28"/>
  <c r="I24" i="28"/>
  <c r="H24" i="28"/>
  <c r="B24" i="28"/>
  <c r="C24" i="28" s="1"/>
  <c r="Y23" i="28"/>
  <c r="X23" i="28"/>
  <c r="N23" i="28"/>
  <c r="L23" i="28"/>
  <c r="K23" i="28"/>
  <c r="J23" i="28"/>
  <c r="I23" i="28"/>
  <c r="H23" i="28"/>
  <c r="B23" i="28"/>
  <c r="W23" i="28" s="1"/>
  <c r="Y22" i="28"/>
  <c r="X22" i="28"/>
  <c r="N22" i="28"/>
  <c r="L22" i="28"/>
  <c r="K22" i="28"/>
  <c r="J22" i="28"/>
  <c r="I22" i="28"/>
  <c r="H22" i="28"/>
  <c r="B22" i="28"/>
  <c r="S22" i="28" s="1"/>
  <c r="Y21" i="28"/>
  <c r="X21" i="28"/>
  <c r="N21" i="28"/>
  <c r="L21" i="28"/>
  <c r="K21" i="28"/>
  <c r="J21" i="28"/>
  <c r="I21" i="28"/>
  <c r="H21" i="28"/>
  <c r="B21" i="28"/>
  <c r="T21" i="28" s="1"/>
  <c r="Y20" i="28"/>
  <c r="X20" i="28"/>
  <c r="N20" i="28"/>
  <c r="L20" i="28"/>
  <c r="K20" i="28"/>
  <c r="J20" i="28"/>
  <c r="I20" i="28"/>
  <c r="H20" i="28"/>
  <c r="B20" i="28"/>
  <c r="Y19" i="28"/>
  <c r="X19" i="28"/>
  <c r="N19" i="28"/>
  <c r="L19" i="28"/>
  <c r="K19" i="28"/>
  <c r="J19" i="28"/>
  <c r="I19" i="28"/>
  <c r="H19" i="28"/>
  <c r="B19" i="28"/>
  <c r="Y18" i="28"/>
  <c r="X18" i="28"/>
  <c r="N18" i="28"/>
  <c r="L18" i="28"/>
  <c r="K18" i="28"/>
  <c r="J18" i="28"/>
  <c r="I18" i="28"/>
  <c r="H18" i="28"/>
  <c r="B18" i="28"/>
  <c r="P18" i="28" s="1"/>
  <c r="Y17" i="28"/>
  <c r="X17" i="28"/>
  <c r="N17" i="28"/>
  <c r="L17" i="28"/>
  <c r="K17" i="28"/>
  <c r="J17" i="28"/>
  <c r="I17" i="28"/>
  <c r="H17" i="28"/>
  <c r="B17" i="28"/>
  <c r="Q17" i="28" s="1"/>
  <c r="Y16" i="28"/>
  <c r="X16" i="28"/>
  <c r="N16" i="28"/>
  <c r="L16" i="28"/>
  <c r="K16" i="28"/>
  <c r="J16" i="28"/>
  <c r="I16" i="28"/>
  <c r="H16" i="28"/>
  <c r="B16" i="28"/>
  <c r="Y15" i="28"/>
  <c r="X15" i="28"/>
  <c r="N15" i="28"/>
  <c r="L15" i="28"/>
  <c r="K15" i="28"/>
  <c r="J15" i="28"/>
  <c r="I15" i="28"/>
  <c r="H15" i="28"/>
  <c r="B15" i="28"/>
  <c r="M15" i="28" s="1"/>
  <c r="Y14" i="28"/>
  <c r="X14" i="28"/>
  <c r="N14" i="28"/>
  <c r="L14" i="28"/>
  <c r="K14" i="28"/>
  <c r="J14" i="28"/>
  <c r="I14" i="28"/>
  <c r="H14" i="28"/>
  <c r="B14" i="28"/>
  <c r="Q14" i="28" s="1"/>
  <c r="Y13" i="28"/>
  <c r="X13" i="28"/>
  <c r="N13" i="28"/>
  <c r="L13" i="28"/>
  <c r="K13" i="28"/>
  <c r="J13" i="28"/>
  <c r="E13" i="28" s="1"/>
  <c r="I13" i="28"/>
  <c r="H13" i="28"/>
  <c r="B13" i="28"/>
  <c r="M13" i="28" s="1"/>
  <c r="Y12" i="28"/>
  <c r="X12" i="28"/>
  <c r="N12" i="28"/>
  <c r="L12" i="28"/>
  <c r="K12" i="28"/>
  <c r="J12" i="28"/>
  <c r="I12" i="28"/>
  <c r="H12" i="28"/>
  <c r="B12" i="28"/>
  <c r="U12" i="28" s="1"/>
  <c r="Y11" i="28"/>
  <c r="X11" i="28"/>
  <c r="N11" i="28"/>
  <c r="L11" i="28"/>
  <c r="K11" i="28"/>
  <c r="J11" i="28"/>
  <c r="I11" i="28"/>
  <c r="H11" i="28"/>
  <c r="B11" i="28"/>
  <c r="Y10" i="28"/>
  <c r="X10" i="28"/>
  <c r="N10" i="28"/>
  <c r="L10" i="28"/>
  <c r="K10" i="28"/>
  <c r="J10" i="28"/>
  <c r="I10" i="28"/>
  <c r="H10" i="28"/>
  <c r="B10" i="28"/>
  <c r="P10" i="28" s="1"/>
  <c r="Y9" i="28"/>
  <c r="X9" i="28"/>
  <c r="N9" i="28"/>
  <c r="L9" i="28"/>
  <c r="K9" i="28"/>
  <c r="J9" i="28"/>
  <c r="I9" i="28"/>
  <c r="H9" i="28"/>
  <c r="B9" i="28"/>
  <c r="Q9" i="28" s="1"/>
  <c r="Y8" i="28"/>
  <c r="X8" i="28"/>
  <c r="N8" i="28"/>
  <c r="L8" i="28"/>
  <c r="K8" i="28"/>
  <c r="J8" i="28"/>
  <c r="I8" i="28"/>
  <c r="H8" i="28"/>
  <c r="B8" i="28"/>
  <c r="Y7" i="28"/>
  <c r="X7" i="28"/>
  <c r="N7" i="28"/>
  <c r="L7" i="28"/>
  <c r="K7" i="28"/>
  <c r="J7" i="28"/>
  <c r="I7" i="28"/>
  <c r="H7" i="28"/>
  <c r="B7" i="28"/>
  <c r="V7" i="28" s="1"/>
  <c r="Y6" i="28"/>
  <c r="X6" i="28"/>
  <c r="N6" i="28"/>
  <c r="L6" i="28"/>
  <c r="K6" i="28"/>
  <c r="J6" i="28"/>
  <c r="E6" i="28" s="1"/>
  <c r="I6" i="28"/>
  <c r="H6" i="28"/>
  <c r="B6" i="28"/>
  <c r="U6" i="28" s="1"/>
  <c r="Y5" i="28"/>
  <c r="X5" i="28"/>
  <c r="N5" i="28"/>
  <c r="L5" i="28"/>
  <c r="K5" i="28"/>
  <c r="J5" i="28"/>
  <c r="I5" i="28"/>
  <c r="H5" i="28"/>
  <c r="B5" i="28"/>
  <c r="P5" i="28" s="1"/>
  <c r="Y4" i="28"/>
  <c r="X4" i="28"/>
  <c r="N4" i="28"/>
  <c r="L4" i="28"/>
  <c r="K4" i="28"/>
  <c r="J4" i="28"/>
  <c r="I4" i="28"/>
  <c r="H4" i="28"/>
  <c r="B4" i="28"/>
  <c r="P4" i="28" s="1"/>
  <c r="Y3" i="28"/>
  <c r="X3" i="28"/>
  <c r="N3" i="28"/>
  <c r="L3" i="28"/>
  <c r="K3" i="28"/>
  <c r="J3" i="28"/>
  <c r="I3" i="28"/>
  <c r="H3" i="28"/>
  <c r="B3" i="28"/>
  <c r="Y2" i="28"/>
  <c r="X2" i="28"/>
  <c r="N2" i="28"/>
  <c r="L2" i="28"/>
  <c r="K2" i="28"/>
  <c r="J2" i="28"/>
  <c r="I2" i="28"/>
  <c r="H2" i="28"/>
  <c r="B2" i="28"/>
  <c r="W2" i="28" s="1"/>
  <c r="AA5" i="25"/>
  <c r="AA4" i="25"/>
  <c r="AA3" i="25"/>
  <c r="AA2" i="25"/>
  <c r="B50" i="25"/>
  <c r="D50" i="25" s="1"/>
  <c r="H50" i="25"/>
  <c r="I50" i="25"/>
  <c r="J50" i="25"/>
  <c r="E50" i="25" s="1"/>
  <c r="K50" i="25"/>
  <c r="L50" i="25"/>
  <c r="N50" i="25"/>
  <c r="P50" i="25"/>
  <c r="R50" i="25"/>
  <c r="S50" i="25"/>
  <c r="T50" i="25"/>
  <c r="V50" i="25"/>
  <c r="W50" i="25"/>
  <c r="X50" i="25"/>
  <c r="Y50" i="25"/>
  <c r="B51" i="25"/>
  <c r="C51" i="25" s="1"/>
  <c r="H51" i="25"/>
  <c r="I51" i="25"/>
  <c r="J51" i="25"/>
  <c r="E51" i="25" s="1"/>
  <c r="K51" i="25"/>
  <c r="F51" i="25" s="1"/>
  <c r="L51" i="25"/>
  <c r="N51" i="25"/>
  <c r="Q51" i="25"/>
  <c r="R51" i="25"/>
  <c r="W51" i="25"/>
  <c r="X51" i="25"/>
  <c r="Y51" i="25"/>
  <c r="Z51" i="25"/>
  <c r="B63" i="25"/>
  <c r="C63" i="25" s="1"/>
  <c r="H63" i="25"/>
  <c r="I63" i="25"/>
  <c r="J63" i="25"/>
  <c r="E63" i="25" s="1"/>
  <c r="K63" i="25"/>
  <c r="L63" i="25"/>
  <c r="N63" i="25"/>
  <c r="Q63" i="25"/>
  <c r="X63" i="25"/>
  <c r="Y63" i="25"/>
  <c r="Z63" i="25"/>
  <c r="B64" i="25"/>
  <c r="C64" i="25" s="1"/>
  <c r="H64" i="25"/>
  <c r="I64" i="25"/>
  <c r="J64" i="25"/>
  <c r="K64" i="25"/>
  <c r="L64" i="25"/>
  <c r="M64" i="25"/>
  <c r="N64" i="25"/>
  <c r="O64" i="25" s="1"/>
  <c r="P64" i="25"/>
  <c r="R64" i="25"/>
  <c r="S64" i="25"/>
  <c r="U64" i="25"/>
  <c r="V64" i="25"/>
  <c r="W64" i="25"/>
  <c r="X64" i="25"/>
  <c r="Y64" i="25"/>
  <c r="B77" i="25"/>
  <c r="C77" i="25" s="1"/>
  <c r="D77" i="25"/>
  <c r="H77" i="25"/>
  <c r="E77" i="25" s="1"/>
  <c r="I77" i="25"/>
  <c r="J77" i="25"/>
  <c r="K77" i="25"/>
  <c r="F77" i="25" s="1"/>
  <c r="L77" i="25"/>
  <c r="M77" i="25"/>
  <c r="N77" i="25"/>
  <c r="O77" i="25" s="1"/>
  <c r="P77" i="25"/>
  <c r="Q77" i="25"/>
  <c r="R77" i="25"/>
  <c r="S77" i="25"/>
  <c r="U77" i="25"/>
  <c r="V77" i="25"/>
  <c r="W77" i="25"/>
  <c r="X77" i="25"/>
  <c r="Y77" i="25"/>
  <c r="Z77" i="25"/>
  <c r="B78" i="25"/>
  <c r="C78" i="25" s="1"/>
  <c r="H78" i="25"/>
  <c r="I78" i="25"/>
  <c r="F78" i="25" s="1"/>
  <c r="J78" i="25"/>
  <c r="E78" i="25" s="1"/>
  <c r="G78" i="25" s="1"/>
  <c r="K78" i="25"/>
  <c r="L78" i="25"/>
  <c r="N78" i="25"/>
  <c r="Q78" i="25"/>
  <c r="S78" i="25"/>
  <c r="X78" i="25"/>
  <c r="Y78" i="25"/>
  <c r="Y190" i="25"/>
  <c r="X190" i="25"/>
  <c r="N190" i="25"/>
  <c r="L190" i="25"/>
  <c r="K190" i="25"/>
  <c r="J190" i="25"/>
  <c r="I190" i="25"/>
  <c r="H190" i="25"/>
  <c r="B190" i="25"/>
  <c r="S190" i="25" s="1"/>
  <c r="Y189" i="25"/>
  <c r="X189" i="25"/>
  <c r="N189" i="25"/>
  <c r="L189" i="25"/>
  <c r="K189" i="25"/>
  <c r="J189" i="25"/>
  <c r="I189" i="25"/>
  <c r="H189" i="25"/>
  <c r="B189" i="25"/>
  <c r="T189" i="25" s="1"/>
  <c r="Y188" i="25"/>
  <c r="X188" i="25"/>
  <c r="N188" i="25"/>
  <c r="L188" i="25"/>
  <c r="K188" i="25"/>
  <c r="J188" i="25"/>
  <c r="I188" i="25"/>
  <c r="H188" i="25"/>
  <c r="B188" i="25"/>
  <c r="Y187" i="25"/>
  <c r="X187" i="25"/>
  <c r="N187" i="25"/>
  <c r="L187" i="25"/>
  <c r="K187" i="25"/>
  <c r="J187" i="25"/>
  <c r="I187" i="25"/>
  <c r="H187" i="25"/>
  <c r="B187" i="25"/>
  <c r="R187" i="25" s="1"/>
  <c r="Y186" i="25"/>
  <c r="X186" i="25"/>
  <c r="N186" i="25"/>
  <c r="L186" i="25"/>
  <c r="K186" i="25"/>
  <c r="J186" i="25"/>
  <c r="I186" i="25"/>
  <c r="H186" i="25"/>
  <c r="B186" i="25"/>
  <c r="Y185" i="25"/>
  <c r="X185" i="25"/>
  <c r="N185" i="25"/>
  <c r="L185" i="25"/>
  <c r="K185" i="25"/>
  <c r="J185" i="25"/>
  <c r="I185" i="25"/>
  <c r="H185" i="25"/>
  <c r="B185" i="25"/>
  <c r="Y184" i="25"/>
  <c r="X184" i="25"/>
  <c r="N184" i="25"/>
  <c r="L184" i="25"/>
  <c r="K184" i="25"/>
  <c r="J184" i="25"/>
  <c r="I184" i="25"/>
  <c r="H184" i="25"/>
  <c r="B184" i="25"/>
  <c r="Q184" i="25" s="1"/>
  <c r="Y183" i="25"/>
  <c r="X183" i="25"/>
  <c r="N183" i="25"/>
  <c r="L183" i="25"/>
  <c r="K183" i="25"/>
  <c r="J183" i="25"/>
  <c r="I183" i="25"/>
  <c r="H183" i="25"/>
  <c r="B183" i="25"/>
  <c r="Z183" i="25" s="1"/>
  <c r="Y182" i="25"/>
  <c r="X182" i="25"/>
  <c r="N182" i="25"/>
  <c r="L182" i="25"/>
  <c r="K182" i="25"/>
  <c r="J182" i="25"/>
  <c r="I182" i="25"/>
  <c r="H182" i="25"/>
  <c r="B182" i="25"/>
  <c r="Z182" i="25" s="1"/>
  <c r="Y181" i="25"/>
  <c r="X181" i="25"/>
  <c r="N181" i="25"/>
  <c r="L181" i="25"/>
  <c r="K181" i="25"/>
  <c r="J181" i="25"/>
  <c r="I181" i="25"/>
  <c r="H181" i="25"/>
  <c r="B181" i="25"/>
  <c r="U181" i="25" s="1"/>
  <c r="Y180" i="25"/>
  <c r="X180" i="25"/>
  <c r="N180" i="25"/>
  <c r="L180" i="25"/>
  <c r="K180" i="25"/>
  <c r="J180" i="25"/>
  <c r="I180" i="25"/>
  <c r="H180" i="25"/>
  <c r="B180" i="25"/>
  <c r="Y179" i="25"/>
  <c r="X179" i="25"/>
  <c r="N179" i="25"/>
  <c r="L179" i="25"/>
  <c r="K179" i="25"/>
  <c r="J179" i="25"/>
  <c r="I179" i="25"/>
  <c r="H179" i="25"/>
  <c r="B179" i="25"/>
  <c r="W179" i="25" s="1"/>
  <c r="Y178" i="25"/>
  <c r="X178" i="25"/>
  <c r="N178" i="25"/>
  <c r="L178" i="25"/>
  <c r="K178" i="25"/>
  <c r="J178" i="25"/>
  <c r="I178" i="25"/>
  <c r="H178" i="25"/>
  <c r="B178" i="25"/>
  <c r="P178" i="25" s="1"/>
  <c r="Y177" i="25"/>
  <c r="X177" i="25"/>
  <c r="N177" i="25"/>
  <c r="L177" i="25"/>
  <c r="K177" i="25"/>
  <c r="J177" i="25"/>
  <c r="I177" i="25"/>
  <c r="H177" i="25"/>
  <c r="B177" i="25"/>
  <c r="Q177" i="25" s="1"/>
  <c r="Y176" i="25"/>
  <c r="X176" i="25"/>
  <c r="N176" i="25"/>
  <c r="L176" i="25"/>
  <c r="K176" i="25"/>
  <c r="J176" i="25"/>
  <c r="I176" i="25"/>
  <c r="H176" i="25"/>
  <c r="B176" i="25"/>
  <c r="Z176" i="25" s="1"/>
  <c r="Y175" i="25"/>
  <c r="X175" i="25"/>
  <c r="N175" i="25"/>
  <c r="L175" i="25"/>
  <c r="K175" i="25"/>
  <c r="J175" i="25"/>
  <c r="I175" i="25"/>
  <c r="H175" i="25"/>
  <c r="B175" i="25"/>
  <c r="M175" i="25" s="1"/>
  <c r="Y174" i="25"/>
  <c r="X174" i="25"/>
  <c r="N174" i="25"/>
  <c r="L174" i="25"/>
  <c r="K174" i="25"/>
  <c r="J174" i="25"/>
  <c r="I174" i="25"/>
  <c r="H174" i="25"/>
  <c r="B174" i="25"/>
  <c r="T174" i="25" s="1"/>
  <c r="Y173" i="25"/>
  <c r="X173" i="25"/>
  <c r="N173" i="25"/>
  <c r="L173" i="25"/>
  <c r="K173" i="25"/>
  <c r="J173" i="25"/>
  <c r="I173" i="25"/>
  <c r="H173" i="25"/>
  <c r="B173" i="25"/>
  <c r="R173" i="25" s="1"/>
  <c r="Y172" i="25"/>
  <c r="X172" i="25"/>
  <c r="N172" i="25"/>
  <c r="L172" i="25"/>
  <c r="K172" i="25"/>
  <c r="J172" i="25"/>
  <c r="I172" i="25"/>
  <c r="H172" i="25"/>
  <c r="B172" i="25"/>
  <c r="W172" i="25" s="1"/>
  <c r="Y171" i="25"/>
  <c r="X171" i="25"/>
  <c r="N171" i="25"/>
  <c r="L171" i="25"/>
  <c r="K171" i="25"/>
  <c r="J171" i="25"/>
  <c r="I171" i="25"/>
  <c r="H171" i="25"/>
  <c r="B171" i="25"/>
  <c r="P171" i="25" s="1"/>
  <c r="Y170" i="25"/>
  <c r="X170" i="25"/>
  <c r="N170" i="25"/>
  <c r="L170" i="25"/>
  <c r="K170" i="25"/>
  <c r="J170" i="25"/>
  <c r="I170" i="25"/>
  <c r="H170" i="25"/>
  <c r="B170" i="25"/>
  <c r="T170" i="25" s="1"/>
  <c r="Y169" i="25"/>
  <c r="X169" i="25"/>
  <c r="N169" i="25"/>
  <c r="L169" i="25"/>
  <c r="K169" i="25"/>
  <c r="J169" i="25"/>
  <c r="I169" i="25"/>
  <c r="H169" i="25"/>
  <c r="B169" i="25"/>
  <c r="M169" i="25" s="1"/>
  <c r="Y168" i="25"/>
  <c r="X168" i="25"/>
  <c r="N168" i="25"/>
  <c r="L168" i="25"/>
  <c r="K168" i="25"/>
  <c r="J168" i="25"/>
  <c r="I168" i="25"/>
  <c r="H168" i="25"/>
  <c r="B168" i="25"/>
  <c r="Z168" i="25" s="1"/>
  <c r="Y167" i="25"/>
  <c r="X167" i="25"/>
  <c r="N167" i="25"/>
  <c r="L167" i="25"/>
  <c r="K167" i="25"/>
  <c r="J167" i="25"/>
  <c r="I167" i="25"/>
  <c r="H167" i="25"/>
  <c r="B167" i="25"/>
  <c r="P167" i="25" s="1"/>
  <c r="Y166" i="25"/>
  <c r="X166" i="25"/>
  <c r="N166" i="25"/>
  <c r="L166" i="25"/>
  <c r="K166" i="25"/>
  <c r="J166" i="25"/>
  <c r="I166" i="25"/>
  <c r="H166" i="25"/>
  <c r="B166" i="25"/>
  <c r="Y165" i="25"/>
  <c r="X165" i="25"/>
  <c r="N165" i="25"/>
  <c r="L165" i="25"/>
  <c r="K165" i="25"/>
  <c r="J165" i="25"/>
  <c r="I165" i="25"/>
  <c r="H165" i="25"/>
  <c r="B165" i="25"/>
  <c r="Y164" i="25"/>
  <c r="X164" i="25"/>
  <c r="N164" i="25"/>
  <c r="L164" i="25"/>
  <c r="K164" i="25"/>
  <c r="J164" i="25"/>
  <c r="I164" i="25"/>
  <c r="H164" i="25"/>
  <c r="B164" i="25"/>
  <c r="W164" i="25" s="1"/>
  <c r="Y163" i="25"/>
  <c r="X163" i="25"/>
  <c r="N163" i="25"/>
  <c r="L163" i="25"/>
  <c r="K163" i="25"/>
  <c r="J163" i="25"/>
  <c r="I163" i="25"/>
  <c r="H163" i="25"/>
  <c r="B163" i="25"/>
  <c r="P163" i="25" s="1"/>
  <c r="Y162" i="25"/>
  <c r="X162" i="25"/>
  <c r="N162" i="25"/>
  <c r="L162" i="25"/>
  <c r="K162" i="25"/>
  <c r="J162" i="25"/>
  <c r="I162" i="25"/>
  <c r="H162" i="25"/>
  <c r="B162" i="25"/>
  <c r="V162" i="25" s="1"/>
  <c r="Y161" i="25"/>
  <c r="X161" i="25"/>
  <c r="N161" i="25"/>
  <c r="L161" i="25"/>
  <c r="K161" i="25"/>
  <c r="J161" i="25"/>
  <c r="I161" i="25"/>
  <c r="H161" i="25"/>
  <c r="B161" i="25"/>
  <c r="Y160" i="25"/>
  <c r="X160" i="25"/>
  <c r="N160" i="25"/>
  <c r="L160" i="25"/>
  <c r="K160" i="25"/>
  <c r="J160" i="25"/>
  <c r="I160" i="25"/>
  <c r="H160" i="25"/>
  <c r="B160" i="25"/>
  <c r="R160" i="25" s="1"/>
  <c r="Y159" i="25"/>
  <c r="X159" i="25"/>
  <c r="N159" i="25"/>
  <c r="L159" i="25"/>
  <c r="K159" i="25"/>
  <c r="J159" i="25"/>
  <c r="I159" i="25"/>
  <c r="H159" i="25"/>
  <c r="B159" i="25"/>
  <c r="Z159" i="25" s="1"/>
  <c r="Y158" i="25"/>
  <c r="X158" i="25"/>
  <c r="N158" i="25"/>
  <c r="L158" i="25"/>
  <c r="K158" i="25"/>
  <c r="J158" i="25"/>
  <c r="I158" i="25"/>
  <c r="H158" i="25"/>
  <c r="B158" i="25"/>
  <c r="M158" i="25" s="1"/>
  <c r="Y157" i="25"/>
  <c r="X157" i="25"/>
  <c r="N157" i="25"/>
  <c r="L157" i="25"/>
  <c r="K157" i="25"/>
  <c r="J157" i="25"/>
  <c r="I157" i="25"/>
  <c r="H157" i="25"/>
  <c r="B157" i="25"/>
  <c r="Q157" i="25" s="1"/>
  <c r="Y156" i="25"/>
  <c r="X156" i="25"/>
  <c r="N156" i="25"/>
  <c r="L156" i="25"/>
  <c r="K156" i="25"/>
  <c r="J156" i="25"/>
  <c r="I156" i="25"/>
  <c r="H156" i="25"/>
  <c r="B156" i="25"/>
  <c r="S156" i="25" s="1"/>
  <c r="Y155" i="25"/>
  <c r="X155" i="25"/>
  <c r="N155" i="25"/>
  <c r="L155" i="25"/>
  <c r="K155" i="25"/>
  <c r="J155" i="25"/>
  <c r="I155" i="25"/>
  <c r="H155" i="25"/>
  <c r="B155" i="25"/>
  <c r="V155" i="25" s="1"/>
  <c r="Y154" i="25"/>
  <c r="X154" i="25"/>
  <c r="N154" i="25"/>
  <c r="L154" i="25"/>
  <c r="K154" i="25"/>
  <c r="J154" i="25"/>
  <c r="I154" i="25"/>
  <c r="H154" i="25"/>
  <c r="B154" i="25"/>
  <c r="U154" i="25" s="1"/>
  <c r="Y153" i="25"/>
  <c r="X153" i="25"/>
  <c r="N153" i="25"/>
  <c r="L153" i="25"/>
  <c r="K153" i="25"/>
  <c r="J153" i="25"/>
  <c r="I153" i="25"/>
  <c r="H153" i="25"/>
  <c r="B153" i="25"/>
  <c r="P153" i="25" s="1"/>
  <c r="Y152" i="25"/>
  <c r="X152" i="25"/>
  <c r="N152" i="25"/>
  <c r="L152" i="25"/>
  <c r="K152" i="25"/>
  <c r="J152" i="25"/>
  <c r="I152" i="25"/>
  <c r="H152" i="25"/>
  <c r="B152" i="25"/>
  <c r="T152" i="25" s="1"/>
  <c r="Y151" i="25"/>
  <c r="X151" i="25"/>
  <c r="N151" i="25"/>
  <c r="L151" i="25"/>
  <c r="K151" i="25"/>
  <c r="J151" i="25"/>
  <c r="I151" i="25"/>
  <c r="H151" i="25"/>
  <c r="B151" i="25"/>
  <c r="P151" i="25" s="1"/>
  <c r="Y150" i="25"/>
  <c r="X150" i="25"/>
  <c r="N150" i="25"/>
  <c r="L150" i="25"/>
  <c r="K150" i="25"/>
  <c r="J150" i="25"/>
  <c r="I150" i="25"/>
  <c r="H150" i="25"/>
  <c r="B150" i="25"/>
  <c r="U150" i="25" s="1"/>
  <c r="Y149" i="25"/>
  <c r="X149" i="25"/>
  <c r="N149" i="25"/>
  <c r="L149" i="25"/>
  <c r="K149" i="25"/>
  <c r="J149" i="25"/>
  <c r="I149" i="25"/>
  <c r="H149" i="25"/>
  <c r="B149" i="25"/>
  <c r="R149" i="25" s="1"/>
  <c r="Y148" i="25"/>
  <c r="X148" i="25"/>
  <c r="N148" i="25"/>
  <c r="L148" i="25"/>
  <c r="K148" i="25"/>
  <c r="J148" i="25"/>
  <c r="I148" i="25"/>
  <c r="H148" i="25"/>
  <c r="B148" i="25"/>
  <c r="W148" i="25" s="1"/>
  <c r="Y147" i="25"/>
  <c r="X147" i="25"/>
  <c r="N147" i="25"/>
  <c r="L147" i="25"/>
  <c r="K147" i="25"/>
  <c r="J147" i="25"/>
  <c r="I147" i="25"/>
  <c r="H147" i="25"/>
  <c r="B147" i="25"/>
  <c r="Y146" i="25"/>
  <c r="X146" i="25"/>
  <c r="N146" i="25"/>
  <c r="L146" i="25"/>
  <c r="K146" i="25"/>
  <c r="J146" i="25"/>
  <c r="I146" i="25"/>
  <c r="H146" i="25"/>
  <c r="B146" i="25"/>
  <c r="C146" i="25" s="1"/>
  <c r="Y145" i="25"/>
  <c r="X145" i="25"/>
  <c r="N145" i="25"/>
  <c r="L145" i="25"/>
  <c r="K145" i="25"/>
  <c r="J145" i="25"/>
  <c r="I145" i="25"/>
  <c r="H145" i="25"/>
  <c r="B145" i="25"/>
  <c r="Y144" i="25"/>
  <c r="X144" i="25"/>
  <c r="N144" i="25"/>
  <c r="L144" i="25"/>
  <c r="K144" i="25"/>
  <c r="J144" i="25"/>
  <c r="I144" i="25"/>
  <c r="H144" i="25"/>
  <c r="B144" i="25"/>
  <c r="W144" i="25" s="1"/>
  <c r="Y143" i="25"/>
  <c r="X143" i="25"/>
  <c r="N143" i="25"/>
  <c r="L143" i="25"/>
  <c r="K143" i="25"/>
  <c r="J143" i="25"/>
  <c r="I143" i="25"/>
  <c r="H143" i="25"/>
  <c r="B143" i="25"/>
  <c r="T143" i="25" s="1"/>
  <c r="Y142" i="25"/>
  <c r="X142" i="25"/>
  <c r="N142" i="25"/>
  <c r="L142" i="25"/>
  <c r="K142" i="25"/>
  <c r="J142" i="25"/>
  <c r="I142" i="25"/>
  <c r="H142" i="25"/>
  <c r="B142" i="25"/>
  <c r="U142" i="25" s="1"/>
  <c r="Y141" i="25"/>
  <c r="X141" i="25"/>
  <c r="N141" i="25"/>
  <c r="L141" i="25"/>
  <c r="K141" i="25"/>
  <c r="J141" i="25"/>
  <c r="I141" i="25"/>
  <c r="H141" i="25"/>
  <c r="B141" i="25"/>
  <c r="Y140" i="25"/>
  <c r="X140" i="25"/>
  <c r="N140" i="25"/>
  <c r="L140" i="25"/>
  <c r="K140" i="25"/>
  <c r="J140" i="25"/>
  <c r="I140" i="25"/>
  <c r="H140" i="25"/>
  <c r="B140" i="25"/>
  <c r="R140" i="25" s="1"/>
  <c r="Y139" i="25"/>
  <c r="X139" i="25"/>
  <c r="N139" i="25"/>
  <c r="L139" i="25"/>
  <c r="K139" i="25"/>
  <c r="J139" i="25"/>
  <c r="I139" i="25"/>
  <c r="H139" i="25"/>
  <c r="B139" i="25"/>
  <c r="Y138" i="25"/>
  <c r="X138" i="25"/>
  <c r="N138" i="25"/>
  <c r="L138" i="25"/>
  <c r="K138" i="25"/>
  <c r="J138" i="25"/>
  <c r="I138" i="25"/>
  <c r="H138" i="25"/>
  <c r="B138" i="25"/>
  <c r="P138" i="25" s="1"/>
  <c r="Y137" i="25"/>
  <c r="X137" i="25"/>
  <c r="N137" i="25"/>
  <c r="L137" i="25"/>
  <c r="K137" i="25"/>
  <c r="J137" i="25"/>
  <c r="I137" i="25"/>
  <c r="H137" i="25"/>
  <c r="B137" i="25"/>
  <c r="Y136" i="25"/>
  <c r="X136" i="25"/>
  <c r="N136" i="25"/>
  <c r="L136" i="25"/>
  <c r="K136" i="25"/>
  <c r="J136" i="25"/>
  <c r="I136" i="25"/>
  <c r="H136" i="25"/>
  <c r="B136" i="25"/>
  <c r="C136" i="25" s="1"/>
  <c r="Y135" i="25"/>
  <c r="X135" i="25"/>
  <c r="N135" i="25"/>
  <c r="L135" i="25"/>
  <c r="K135" i="25"/>
  <c r="J135" i="25"/>
  <c r="I135" i="25"/>
  <c r="H135" i="25"/>
  <c r="B135" i="25"/>
  <c r="Y134" i="25"/>
  <c r="X134" i="25"/>
  <c r="N134" i="25"/>
  <c r="L134" i="25"/>
  <c r="K134" i="25"/>
  <c r="J134" i="25"/>
  <c r="I134" i="25"/>
  <c r="H134" i="25"/>
  <c r="B134" i="25"/>
  <c r="Y133" i="25"/>
  <c r="X133" i="25"/>
  <c r="N133" i="25"/>
  <c r="L133" i="25"/>
  <c r="K133" i="25"/>
  <c r="J133" i="25"/>
  <c r="I133" i="25"/>
  <c r="H133" i="25"/>
  <c r="B133" i="25"/>
  <c r="Y132" i="25"/>
  <c r="X132" i="25"/>
  <c r="N132" i="25"/>
  <c r="L132" i="25"/>
  <c r="K132" i="25"/>
  <c r="J132" i="25"/>
  <c r="I132" i="25"/>
  <c r="H132" i="25"/>
  <c r="B132" i="25"/>
  <c r="Z132" i="25" s="1"/>
  <c r="Y131" i="25"/>
  <c r="X131" i="25"/>
  <c r="N131" i="25"/>
  <c r="L131" i="25"/>
  <c r="K131" i="25"/>
  <c r="J131" i="25"/>
  <c r="I131" i="25"/>
  <c r="H131" i="25"/>
  <c r="B131" i="25"/>
  <c r="Y130" i="25"/>
  <c r="X130" i="25"/>
  <c r="N130" i="25"/>
  <c r="L130" i="25"/>
  <c r="K130" i="25"/>
  <c r="J130" i="25"/>
  <c r="I130" i="25"/>
  <c r="H130" i="25"/>
  <c r="B130" i="25"/>
  <c r="W130" i="25" s="1"/>
  <c r="Y129" i="25"/>
  <c r="X129" i="25"/>
  <c r="N129" i="25"/>
  <c r="L129" i="25"/>
  <c r="K129" i="25"/>
  <c r="J129" i="25"/>
  <c r="I129" i="25"/>
  <c r="H129" i="25"/>
  <c r="B129" i="25"/>
  <c r="Q129" i="25" s="1"/>
  <c r="Y128" i="25"/>
  <c r="X128" i="25"/>
  <c r="N128" i="25"/>
  <c r="L128" i="25"/>
  <c r="K128" i="25"/>
  <c r="J128" i="25"/>
  <c r="I128" i="25"/>
  <c r="H128" i="25"/>
  <c r="B128" i="25"/>
  <c r="Y127" i="25"/>
  <c r="X127" i="25"/>
  <c r="N127" i="25"/>
  <c r="L127" i="25"/>
  <c r="K127" i="25"/>
  <c r="J127" i="25"/>
  <c r="I127" i="25"/>
  <c r="H127" i="25"/>
  <c r="B127" i="25"/>
  <c r="T127" i="25" s="1"/>
  <c r="Y126" i="25"/>
  <c r="X126" i="25"/>
  <c r="N126" i="25"/>
  <c r="L126" i="25"/>
  <c r="K126" i="25"/>
  <c r="J126" i="25"/>
  <c r="I126" i="25"/>
  <c r="H126" i="25"/>
  <c r="B126" i="25"/>
  <c r="W126" i="25" s="1"/>
  <c r="Y125" i="25"/>
  <c r="X125" i="25"/>
  <c r="N125" i="25"/>
  <c r="L125" i="25"/>
  <c r="K125" i="25"/>
  <c r="J125" i="25"/>
  <c r="I125" i="25"/>
  <c r="H125" i="25"/>
  <c r="B125" i="25"/>
  <c r="Z125" i="25" s="1"/>
  <c r="Y124" i="25"/>
  <c r="X124" i="25"/>
  <c r="N124" i="25"/>
  <c r="L124" i="25"/>
  <c r="K124" i="25"/>
  <c r="J124" i="25"/>
  <c r="I124" i="25"/>
  <c r="H124" i="25"/>
  <c r="B124" i="25"/>
  <c r="Y123" i="25"/>
  <c r="X123" i="25"/>
  <c r="N123" i="25"/>
  <c r="L123" i="25"/>
  <c r="K123" i="25"/>
  <c r="J123" i="25"/>
  <c r="I123" i="25"/>
  <c r="H123" i="25"/>
  <c r="B123" i="25"/>
  <c r="D123" i="25" s="1"/>
  <c r="Y122" i="25"/>
  <c r="X122" i="25"/>
  <c r="N122" i="25"/>
  <c r="L122" i="25"/>
  <c r="K122" i="25"/>
  <c r="J122" i="25"/>
  <c r="I122" i="25"/>
  <c r="H122" i="25"/>
  <c r="B122" i="25"/>
  <c r="M122" i="25" s="1"/>
  <c r="Y121" i="25"/>
  <c r="X121" i="25"/>
  <c r="N121" i="25"/>
  <c r="L121" i="25"/>
  <c r="K121" i="25"/>
  <c r="J121" i="25"/>
  <c r="I121" i="25"/>
  <c r="H121" i="25"/>
  <c r="B121" i="25"/>
  <c r="Y120" i="25"/>
  <c r="X120" i="25"/>
  <c r="N120" i="25"/>
  <c r="L120" i="25"/>
  <c r="K120" i="25"/>
  <c r="J120" i="25"/>
  <c r="I120" i="25"/>
  <c r="H120" i="25"/>
  <c r="B120" i="25"/>
  <c r="R120" i="25" s="1"/>
  <c r="Y119" i="25"/>
  <c r="X119" i="25"/>
  <c r="N119" i="25"/>
  <c r="L119" i="25"/>
  <c r="K119" i="25"/>
  <c r="J119" i="25"/>
  <c r="I119" i="25"/>
  <c r="H119" i="25"/>
  <c r="B119" i="25"/>
  <c r="W119" i="25" s="1"/>
  <c r="Y118" i="25"/>
  <c r="X118" i="25"/>
  <c r="N118" i="25"/>
  <c r="L118" i="25"/>
  <c r="K118" i="25"/>
  <c r="J118" i="25"/>
  <c r="I118" i="25"/>
  <c r="H118" i="25"/>
  <c r="B118" i="25"/>
  <c r="T118" i="25" s="1"/>
  <c r="Y117" i="25"/>
  <c r="X117" i="25"/>
  <c r="N117" i="25"/>
  <c r="L117" i="25"/>
  <c r="K117" i="25"/>
  <c r="J117" i="25"/>
  <c r="I117" i="25"/>
  <c r="H117" i="25"/>
  <c r="B117" i="25"/>
  <c r="R117" i="25" s="1"/>
  <c r="Y116" i="25"/>
  <c r="X116" i="25"/>
  <c r="N116" i="25"/>
  <c r="L116" i="25"/>
  <c r="K116" i="25"/>
  <c r="J116" i="25"/>
  <c r="I116" i="25"/>
  <c r="H116" i="25"/>
  <c r="B116" i="25"/>
  <c r="W116" i="25" s="1"/>
  <c r="Y115" i="25"/>
  <c r="X115" i="25"/>
  <c r="N115" i="25"/>
  <c r="L115" i="25"/>
  <c r="K115" i="25"/>
  <c r="J115" i="25"/>
  <c r="I115" i="25"/>
  <c r="H115" i="25"/>
  <c r="B115" i="25"/>
  <c r="S115" i="25" s="1"/>
  <c r="Y114" i="25"/>
  <c r="X114" i="25"/>
  <c r="N114" i="25"/>
  <c r="L114" i="25"/>
  <c r="K114" i="25"/>
  <c r="J114" i="25"/>
  <c r="I114" i="25"/>
  <c r="H114" i="25"/>
  <c r="B114" i="25"/>
  <c r="T114" i="25" s="1"/>
  <c r="Y113" i="25"/>
  <c r="X113" i="25"/>
  <c r="N113" i="25"/>
  <c r="L113" i="25"/>
  <c r="K113" i="25"/>
  <c r="J113" i="25"/>
  <c r="I113" i="25"/>
  <c r="H113" i="25"/>
  <c r="B113" i="25"/>
  <c r="U113" i="25" s="1"/>
  <c r="Y112" i="25"/>
  <c r="X112" i="25"/>
  <c r="N112" i="25"/>
  <c r="L112" i="25"/>
  <c r="K112" i="25"/>
  <c r="J112" i="25"/>
  <c r="I112" i="25"/>
  <c r="H112" i="25"/>
  <c r="B112" i="25"/>
  <c r="R112" i="25" s="1"/>
  <c r="Y111" i="25"/>
  <c r="X111" i="25"/>
  <c r="N111" i="25"/>
  <c r="L111" i="25"/>
  <c r="K111" i="25"/>
  <c r="J111" i="25"/>
  <c r="I111" i="25"/>
  <c r="H111" i="25"/>
  <c r="B111" i="25"/>
  <c r="T111" i="25" s="1"/>
  <c r="Y110" i="25"/>
  <c r="X110" i="25"/>
  <c r="N110" i="25"/>
  <c r="L110" i="25"/>
  <c r="K110" i="25"/>
  <c r="J110" i="25"/>
  <c r="I110" i="25"/>
  <c r="H110" i="25"/>
  <c r="B110" i="25"/>
  <c r="W110" i="25" s="1"/>
  <c r="Y109" i="25"/>
  <c r="X109" i="25"/>
  <c r="N109" i="25"/>
  <c r="L109" i="25"/>
  <c r="K109" i="25"/>
  <c r="J109" i="25"/>
  <c r="I109" i="25"/>
  <c r="H109" i="25"/>
  <c r="B109" i="25"/>
  <c r="Z109" i="25" s="1"/>
  <c r="Y108" i="25"/>
  <c r="X108" i="25"/>
  <c r="N108" i="25"/>
  <c r="L108" i="25"/>
  <c r="K108" i="25"/>
  <c r="J108" i="25"/>
  <c r="I108" i="25"/>
  <c r="H108" i="25"/>
  <c r="B108" i="25"/>
  <c r="P108" i="25" s="1"/>
  <c r="Y107" i="25"/>
  <c r="X107" i="25"/>
  <c r="N107" i="25"/>
  <c r="L107" i="25"/>
  <c r="K107" i="25"/>
  <c r="J107" i="25"/>
  <c r="I107" i="25"/>
  <c r="H107" i="25"/>
  <c r="B107" i="25"/>
  <c r="W107" i="25" s="1"/>
  <c r="Y106" i="25"/>
  <c r="X106" i="25"/>
  <c r="N106" i="25"/>
  <c r="L106" i="25"/>
  <c r="K106" i="25"/>
  <c r="J106" i="25"/>
  <c r="I106" i="25"/>
  <c r="H106" i="25"/>
  <c r="B106" i="25"/>
  <c r="M106" i="25" s="1"/>
  <c r="Y105" i="25"/>
  <c r="X105" i="25"/>
  <c r="N105" i="25"/>
  <c r="L105" i="25"/>
  <c r="K105" i="25"/>
  <c r="J105" i="25"/>
  <c r="I105" i="25"/>
  <c r="H105" i="25"/>
  <c r="B105" i="25"/>
  <c r="Y104" i="25"/>
  <c r="X104" i="25"/>
  <c r="N104" i="25"/>
  <c r="L104" i="25"/>
  <c r="K104" i="25"/>
  <c r="J104" i="25"/>
  <c r="I104" i="25"/>
  <c r="H104" i="25"/>
  <c r="B104" i="25"/>
  <c r="T104" i="25" s="1"/>
  <c r="Y103" i="25"/>
  <c r="X103" i="25"/>
  <c r="N103" i="25"/>
  <c r="L103" i="25"/>
  <c r="K103" i="25"/>
  <c r="J103" i="25"/>
  <c r="I103" i="25"/>
  <c r="H103" i="25"/>
  <c r="B103" i="25"/>
  <c r="Z103" i="25" s="1"/>
  <c r="Y102" i="25"/>
  <c r="X102" i="25"/>
  <c r="N102" i="25"/>
  <c r="L102" i="25"/>
  <c r="K102" i="25"/>
  <c r="J102" i="25"/>
  <c r="I102" i="25"/>
  <c r="H102" i="25"/>
  <c r="B102" i="25"/>
  <c r="Y200" i="25"/>
  <c r="X200" i="25"/>
  <c r="N200" i="25"/>
  <c r="L200" i="25"/>
  <c r="K200" i="25"/>
  <c r="J200" i="25"/>
  <c r="I200" i="25"/>
  <c r="H200" i="25"/>
  <c r="B200" i="25"/>
  <c r="P200" i="25" s="1"/>
  <c r="Y199" i="25"/>
  <c r="X199" i="25"/>
  <c r="N199" i="25"/>
  <c r="L199" i="25"/>
  <c r="K199" i="25"/>
  <c r="J199" i="25"/>
  <c r="I199" i="25"/>
  <c r="H199" i="25"/>
  <c r="B199" i="25"/>
  <c r="W199" i="25" s="1"/>
  <c r="Y198" i="25"/>
  <c r="X198" i="25"/>
  <c r="N198" i="25"/>
  <c r="L198" i="25"/>
  <c r="K198" i="25"/>
  <c r="J198" i="25"/>
  <c r="I198" i="25"/>
  <c r="H198" i="25"/>
  <c r="B198" i="25"/>
  <c r="Y197" i="25"/>
  <c r="X197" i="25"/>
  <c r="N197" i="25"/>
  <c r="L197" i="25"/>
  <c r="K197" i="25"/>
  <c r="J197" i="25"/>
  <c r="I197" i="25"/>
  <c r="H197" i="25"/>
  <c r="B197" i="25"/>
  <c r="Z197" i="25" s="1"/>
  <c r="Y196" i="25"/>
  <c r="X196" i="25"/>
  <c r="N196" i="25"/>
  <c r="L196" i="25"/>
  <c r="K196" i="25"/>
  <c r="J196" i="25"/>
  <c r="I196" i="25"/>
  <c r="H196" i="25"/>
  <c r="B196" i="25"/>
  <c r="C196" i="25" s="1"/>
  <c r="Y195" i="25"/>
  <c r="X195" i="25"/>
  <c r="N195" i="25"/>
  <c r="L195" i="25"/>
  <c r="K195" i="25"/>
  <c r="J195" i="25"/>
  <c r="I195" i="25"/>
  <c r="H195" i="25"/>
  <c r="B195" i="25"/>
  <c r="Y194" i="25"/>
  <c r="X194" i="25"/>
  <c r="N194" i="25"/>
  <c r="L194" i="25"/>
  <c r="K194" i="25"/>
  <c r="J194" i="25"/>
  <c r="I194" i="25"/>
  <c r="H194" i="25"/>
  <c r="B194" i="25"/>
  <c r="Y193" i="25"/>
  <c r="X193" i="25"/>
  <c r="N193" i="25"/>
  <c r="L193" i="25"/>
  <c r="K193" i="25"/>
  <c r="J193" i="25"/>
  <c r="I193" i="25"/>
  <c r="H193" i="25"/>
  <c r="B193" i="25"/>
  <c r="U193" i="25" s="1"/>
  <c r="Y192" i="25"/>
  <c r="X192" i="25"/>
  <c r="N192" i="25"/>
  <c r="L192" i="25"/>
  <c r="K192" i="25"/>
  <c r="J192" i="25"/>
  <c r="I192" i="25"/>
  <c r="H192" i="25"/>
  <c r="B192" i="25"/>
  <c r="W192" i="25" s="1"/>
  <c r="Y191" i="25"/>
  <c r="X191" i="25"/>
  <c r="N191" i="25"/>
  <c r="L191" i="25"/>
  <c r="K191" i="25"/>
  <c r="J191" i="25"/>
  <c r="I191" i="25"/>
  <c r="H191" i="25"/>
  <c r="B191" i="25"/>
  <c r="D191" i="25" s="1"/>
  <c r="Y101" i="25"/>
  <c r="X101" i="25"/>
  <c r="N101" i="25"/>
  <c r="L101" i="25"/>
  <c r="K101" i="25"/>
  <c r="J101" i="25"/>
  <c r="I101" i="25"/>
  <c r="H101" i="25"/>
  <c r="B101" i="25"/>
  <c r="P101" i="25" s="1"/>
  <c r="Y100" i="25"/>
  <c r="X100" i="25"/>
  <c r="N100" i="25"/>
  <c r="L100" i="25"/>
  <c r="K100" i="25"/>
  <c r="J100" i="25"/>
  <c r="I100" i="25"/>
  <c r="H100" i="25"/>
  <c r="B100" i="25"/>
  <c r="S100" i="25" s="1"/>
  <c r="Y99" i="25"/>
  <c r="X99" i="25"/>
  <c r="N99" i="25"/>
  <c r="L99" i="25"/>
  <c r="K99" i="25"/>
  <c r="J99" i="25"/>
  <c r="I99" i="25"/>
  <c r="H99" i="25"/>
  <c r="B99" i="25"/>
  <c r="T99" i="25" s="1"/>
  <c r="Y98" i="25"/>
  <c r="X98" i="25"/>
  <c r="N98" i="25"/>
  <c r="L98" i="25"/>
  <c r="K98" i="25"/>
  <c r="J98" i="25"/>
  <c r="I98" i="25"/>
  <c r="H98" i="25"/>
  <c r="B98" i="25"/>
  <c r="Y97" i="25"/>
  <c r="X97" i="25"/>
  <c r="N97" i="25"/>
  <c r="L97" i="25"/>
  <c r="K97" i="25"/>
  <c r="J97" i="25"/>
  <c r="I97" i="25"/>
  <c r="H97" i="25"/>
  <c r="B97" i="25"/>
  <c r="W97" i="25" s="1"/>
  <c r="Y96" i="25"/>
  <c r="X96" i="25"/>
  <c r="N96" i="25"/>
  <c r="L96" i="25"/>
  <c r="K96" i="25"/>
  <c r="J96" i="25"/>
  <c r="I96" i="25"/>
  <c r="H96" i="25"/>
  <c r="B96" i="25"/>
  <c r="T96" i="25" s="1"/>
  <c r="Y95" i="25"/>
  <c r="X95" i="25"/>
  <c r="N95" i="25"/>
  <c r="L95" i="25"/>
  <c r="K95" i="25"/>
  <c r="J95" i="25"/>
  <c r="I95" i="25"/>
  <c r="H95" i="25"/>
  <c r="B95" i="25"/>
  <c r="Q95" i="25" s="1"/>
  <c r="Y94" i="25"/>
  <c r="X94" i="25"/>
  <c r="N94" i="25"/>
  <c r="L94" i="25"/>
  <c r="K94" i="25"/>
  <c r="J94" i="25"/>
  <c r="I94" i="25"/>
  <c r="H94" i="25"/>
  <c r="B94" i="25"/>
  <c r="M94" i="25" s="1"/>
  <c r="Y93" i="25"/>
  <c r="X93" i="25"/>
  <c r="N93" i="25"/>
  <c r="L93" i="25"/>
  <c r="K93" i="25"/>
  <c r="J93" i="25"/>
  <c r="I93" i="25"/>
  <c r="H93" i="25"/>
  <c r="B93" i="25"/>
  <c r="V93" i="25" s="1"/>
  <c r="Y92" i="25"/>
  <c r="X92" i="25"/>
  <c r="N92" i="25"/>
  <c r="L92" i="25"/>
  <c r="K92" i="25"/>
  <c r="J92" i="25"/>
  <c r="I92" i="25"/>
  <c r="H92" i="25"/>
  <c r="B92" i="25"/>
  <c r="Y91" i="25"/>
  <c r="X91" i="25"/>
  <c r="N91" i="25"/>
  <c r="L91" i="25"/>
  <c r="K91" i="25"/>
  <c r="J91" i="25"/>
  <c r="I91" i="25"/>
  <c r="H91" i="25"/>
  <c r="B91" i="25"/>
  <c r="M91" i="25" s="1"/>
  <c r="Y90" i="25"/>
  <c r="X90" i="25"/>
  <c r="N90" i="25"/>
  <c r="L90" i="25"/>
  <c r="K90" i="25"/>
  <c r="J90" i="25"/>
  <c r="I90" i="25"/>
  <c r="H90" i="25"/>
  <c r="B90" i="25"/>
  <c r="Y89" i="25"/>
  <c r="X89" i="25"/>
  <c r="N89" i="25"/>
  <c r="L89" i="25"/>
  <c r="K89" i="25"/>
  <c r="J89" i="25"/>
  <c r="I89" i="25"/>
  <c r="H89" i="25"/>
  <c r="B89" i="25"/>
  <c r="Z89" i="25" s="1"/>
  <c r="Y88" i="25"/>
  <c r="X88" i="25"/>
  <c r="N88" i="25"/>
  <c r="L88" i="25"/>
  <c r="K88" i="25"/>
  <c r="J88" i="25"/>
  <c r="I88" i="25"/>
  <c r="H88" i="25"/>
  <c r="B88" i="25"/>
  <c r="Y87" i="25"/>
  <c r="X87" i="25"/>
  <c r="N87" i="25"/>
  <c r="L87" i="25"/>
  <c r="K87" i="25"/>
  <c r="J87" i="25"/>
  <c r="I87" i="25"/>
  <c r="H87" i="25"/>
  <c r="B87" i="25"/>
  <c r="Y86" i="25"/>
  <c r="X86" i="25"/>
  <c r="N86" i="25"/>
  <c r="L86" i="25"/>
  <c r="K86" i="25"/>
  <c r="J86" i="25"/>
  <c r="I86" i="25"/>
  <c r="H86" i="25"/>
  <c r="B86" i="25"/>
  <c r="Y85" i="25"/>
  <c r="X85" i="25"/>
  <c r="N85" i="25"/>
  <c r="L85" i="25"/>
  <c r="K85" i="25"/>
  <c r="J85" i="25"/>
  <c r="I85" i="25"/>
  <c r="H85" i="25"/>
  <c r="B85" i="25"/>
  <c r="M85" i="25" s="1"/>
  <c r="Y84" i="25"/>
  <c r="X84" i="25"/>
  <c r="N84" i="25"/>
  <c r="L84" i="25"/>
  <c r="K84" i="25"/>
  <c r="J84" i="25"/>
  <c r="I84" i="25"/>
  <c r="H84" i="25"/>
  <c r="B84" i="25"/>
  <c r="Y83" i="25"/>
  <c r="X83" i="25"/>
  <c r="N83" i="25"/>
  <c r="L83" i="25"/>
  <c r="K83" i="25"/>
  <c r="J83" i="25"/>
  <c r="I83" i="25"/>
  <c r="H83" i="25"/>
  <c r="B83" i="25"/>
  <c r="W83" i="25" s="1"/>
  <c r="Y82" i="25"/>
  <c r="X82" i="25"/>
  <c r="N82" i="25"/>
  <c r="L82" i="25"/>
  <c r="K82" i="25"/>
  <c r="J82" i="25"/>
  <c r="I82" i="25"/>
  <c r="H82" i="25"/>
  <c r="B82" i="25"/>
  <c r="T82" i="25" s="1"/>
  <c r="Z81" i="25"/>
  <c r="Y81" i="25"/>
  <c r="X81" i="25"/>
  <c r="N81" i="25"/>
  <c r="L81" i="25"/>
  <c r="K81" i="25"/>
  <c r="J81" i="25"/>
  <c r="I81" i="25"/>
  <c r="H81" i="25"/>
  <c r="B81" i="25"/>
  <c r="V81" i="25" s="1"/>
  <c r="Y80" i="25"/>
  <c r="X80" i="25"/>
  <c r="N80" i="25"/>
  <c r="L80" i="25"/>
  <c r="K80" i="25"/>
  <c r="J80" i="25"/>
  <c r="E80" i="25" s="1"/>
  <c r="I80" i="25"/>
  <c r="H80" i="25"/>
  <c r="B80" i="25"/>
  <c r="M80" i="25" s="1"/>
  <c r="Y79" i="25"/>
  <c r="X79" i="25"/>
  <c r="N79" i="25"/>
  <c r="L79" i="25"/>
  <c r="K79" i="25"/>
  <c r="J79" i="25"/>
  <c r="I79" i="25"/>
  <c r="H79" i="25"/>
  <c r="B79" i="25"/>
  <c r="Z79" i="25" s="1"/>
  <c r="Y76" i="25"/>
  <c r="X76" i="25"/>
  <c r="N76" i="25"/>
  <c r="L76" i="25"/>
  <c r="K76" i="25"/>
  <c r="J76" i="25"/>
  <c r="I76" i="25"/>
  <c r="H76" i="25"/>
  <c r="B76" i="25"/>
  <c r="Y75" i="25"/>
  <c r="X75" i="25"/>
  <c r="N75" i="25"/>
  <c r="L75" i="25"/>
  <c r="K75" i="25"/>
  <c r="J75" i="25"/>
  <c r="I75" i="25"/>
  <c r="H75" i="25"/>
  <c r="B75" i="25"/>
  <c r="T75" i="25" s="1"/>
  <c r="Y74" i="25"/>
  <c r="X74" i="25"/>
  <c r="N74" i="25"/>
  <c r="L74" i="25"/>
  <c r="K74" i="25"/>
  <c r="J74" i="25"/>
  <c r="I74" i="25"/>
  <c r="H74" i="25"/>
  <c r="B74" i="25"/>
  <c r="S74" i="25" s="1"/>
  <c r="Y73" i="25"/>
  <c r="X73" i="25"/>
  <c r="N73" i="25"/>
  <c r="L73" i="25"/>
  <c r="K73" i="25"/>
  <c r="J73" i="25"/>
  <c r="I73" i="25"/>
  <c r="H73" i="25"/>
  <c r="B73" i="25"/>
  <c r="Y72" i="25"/>
  <c r="X72" i="25"/>
  <c r="N72" i="25"/>
  <c r="L72" i="25"/>
  <c r="K72" i="25"/>
  <c r="J72" i="25"/>
  <c r="I72" i="25"/>
  <c r="H72" i="25"/>
  <c r="B72" i="25"/>
  <c r="M72" i="25" s="1"/>
  <c r="Y71" i="25"/>
  <c r="X71" i="25"/>
  <c r="N71" i="25"/>
  <c r="L71" i="25"/>
  <c r="K71" i="25"/>
  <c r="J71" i="25"/>
  <c r="I71" i="25"/>
  <c r="H71" i="25"/>
  <c r="B71" i="25"/>
  <c r="Z71" i="25" s="1"/>
  <c r="Y70" i="25"/>
  <c r="X70" i="25"/>
  <c r="N70" i="25"/>
  <c r="L70" i="25"/>
  <c r="K70" i="25"/>
  <c r="J70" i="25"/>
  <c r="I70" i="25"/>
  <c r="H70" i="25"/>
  <c r="B70" i="25"/>
  <c r="U70" i="25" s="1"/>
  <c r="Y69" i="25"/>
  <c r="X69" i="25"/>
  <c r="N69" i="25"/>
  <c r="L69" i="25"/>
  <c r="K69" i="25"/>
  <c r="J69" i="25"/>
  <c r="I69" i="25"/>
  <c r="H69" i="25"/>
  <c r="B69" i="25"/>
  <c r="D69" i="25" s="1"/>
  <c r="Y68" i="25"/>
  <c r="X68" i="25"/>
  <c r="N68" i="25"/>
  <c r="L68" i="25"/>
  <c r="K68" i="25"/>
  <c r="J68" i="25"/>
  <c r="I68" i="25"/>
  <c r="H68" i="25"/>
  <c r="B68" i="25"/>
  <c r="Y67" i="25"/>
  <c r="X67" i="25"/>
  <c r="N67" i="25"/>
  <c r="L67" i="25"/>
  <c r="K67" i="25"/>
  <c r="J67" i="25"/>
  <c r="I67" i="25"/>
  <c r="H67" i="25"/>
  <c r="B67" i="25"/>
  <c r="P67" i="25" s="1"/>
  <c r="Y66" i="25"/>
  <c r="X66" i="25"/>
  <c r="N66" i="25"/>
  <c r="L66" i="25"/>
  <c r="K66" i="25"/>
  <c r="J66" i="25"/>
  <c r="I66" i="25"/>
  <c r="H66" i="25"/>
  <c r="B66" i="25"/>
  <c r="V66" i="25" s="1"/>
  <c r="Y65" i="25"/>
  <c r="X65" i="25"/>
  <c r="N65" i="25"/>
  <c r="L65" i="25"/>
  <c r="K65" i="25"/>
  <c r="J65" i="25"/>
  <c r="I65" i="25"/>
  <c r="H65" i="25"/>
  <c r="B65" i="25"/>
  <c r="M65" i="25" s="1"/>
  <c r="Y62" i="25"/>
  <c r="X62" i="25"/>
  <c r="N62" i="25"/>
  <c r="L62" i="25"/>
  <c r="K62" i="25"/>
  <c r="J62" i="25"/>
  <c r="I62" i="25"/>
  <c r="H62" i="25"/>
  <c r="B62" i="25"/>
  <c r="Z62" i="25" s="1"/>
  <c r="Y61" i="25"/>
  <c r="X61" i="25"/>
  <c r="N61" i="25"/>
  <c r="L61" i="25"/>
  <c r="K61" i="25"/>
  <c r="J61" i="25"/>
  <c r="I61" i="25"/>
  <c r="H61" i="25"/>
  <c r="B61" i="25"/>
  <c r="Q61" i="25" s="1"/>
  <c r="Y60" i="25"/>
  <c r="X60" i="25"/>
  <c r="N60" i="25"/>
  <c r="L60" i="25"/>
  <c r="K60" i="25"/>
  <c r="J60" i="25"/>
  <c r="I60" i="25"/>
  <c r="H60" i="25"/>
  <c r="B60" i="25"/>
  <c r="W60" i="25" s="1"/>
  <c r="Y59" i="25"/>
  <c r="X59" i="25"/>
  <c r="N59" i="25"/>
  <c r="L59" i="25"/>
  <c r="K59" i="25"/>
  <c r="J59" i="25"/>
  <c r="I59" i="25"/>
  <c r="H59" i="25"/>
  <c r="B59" i="25"/>
  <c r="M59" i="25" s="1"/>
  <c r="Y58" i="25"/>
  <c r="X58" i="25"/>
  <c r="N58" i="25"/>
  <c r="L58" i="25"/>
  <c r="K58" i="25"/>
  <c r="J58" i="25"/>
  <c r="I58" i="25"/>
  <c r="H58" i="25"/>
  <c r="B58" i="25"/>
  <c r="Q58" i="25" s="1"/>
  <c r="Y57" i="25"/>
  <c r="X57" i="25"/>
  <c r="N57" i="25"/>
  <c r="L57" i="25"/>
  <c r="K57" i="25"/>
  <c r="J57" i="25"/>
  <c r="I57" i="25"/>
  <c r="H57" i="25"/>
  <c r="B57" i="25"/>
  <c r="T57" i="25" s="1"/>
  <c r="Y56" i="25"/>
  <c r="X56" i="25"/>
  <c r="N56" i="25"/>
  <c r="L56" i="25"/>
  <c r="K56" i="25"/>
  <c r="J56" i="25"/>
  <c r="I56" i="25"/>
  <c r="H56" i="25"/>
  <c r="B56" i="25"/>
  <c r="V56" i="25" s="1"/>
  <c r="Y55" i="25"/>
  <c r="X55" i="25"/>
  <c r="N55" i="25"/>
  <c r="L55" i="25"/>
  <c r="K55" i="25"/>
  <c r="J55" i="25"/>
  <c r="I55" i="25"/>
  <c r="H55" i="25"/>
  <c r="B55" i="25"/>
  <c r="Y54" i="25"/>
  <c r="X54" i="25"/>
  <c r="N54" i="25"/>
  <c r="L54" i="25"/>
  <c r="K54" i="25"/>
  <c r="J54" i="25"/>
  <c r="I54" i="25"/>
  <c r="H54" i="25"/>
  <c r="B54" i="25"/>
  <c r="Q54" i="25" s="1"/>
  <c r="Y53" i="25"/>
  <c r="X53" i="25"/>
  <c r="N53" i="25"/>
  <c r="L53" i="25"/>
  <c r="K53" i="25"/>
  <c r="J53" i="25"/>
  <c r="I53" i="25"/>
  <c r="H53" i="25"/>
  <c r="B53" i="25"/>
  <c r="S53" i="25" s="1"/>
  <c r="Y52" i="25"/>
  <c r="X52" i="25"/>
  <c r="N52" i="25"/>
  <c r="L52" i="25"/>
  <c r="K52" i="25"/>
  <c r="J52" i="25"/>
  <c r="I52" i="25"/>
  <c r="H52" i="25"/>
  <c r="B52" i="25"/>
  <c r="W52" i="25" s="1"/>
  <c r="Y49" i="25"/>
  <c r="X49" i="25"/>
  <c r="N49" i="25"/>
  <c r="L49" i="25"/>
  <c r="K49" i="25"/>
  <c r="J49" i="25"/>
  <c r="I49" i="25"/>
  <c r="H49" i="25"/>
  <c r="B49" i="25"/>
  <c r="Q49" i="25" s="1"/>
  <c r="Y48" i="25"/>
  <c r="X48" i="25"/>
  <c r="N48" i="25"/>
  <c r="L48" i="25"/>
  <c r="K48" i="25"/>
  <c r="J48" i="25"/>
  <c r="I48" i="25"/>
  <c r="H48" i="25"/>
  <c r="B48" i="25"/>
  <c r="Y47" i="25"/>
  <c r="X47" i="25"/>
  <c r="N47" i="25"/>
  <c r="L47" i="25"/>
  <c r="K47" i="25"/>
  <c r="J47" i="25"/>
  <c r="I47" i="25"/>
  <c r="H47" i="25"/>
  <c r="B47" i="25"/>
  <c r="Q47" i="25" s="1"/>
  <c r="Y46" i="25"/>
  <c r="X46" i="25"/>
  <c r="N46" i="25"/>
  <c r="L46" i="25"/>
  <c r="K46" i="25"/>
  <c r="J46" i="25"/>
  <c r="I46" i="25"/>
  <c r="H46" i="25"/>
  <c r="B46" i="25"/>
  <c r="Z46" i="25" s="1"/>
  <c r="Y45" i="25"/>
  <c r="X45" i="25"/>
  <c r="N45" i="25"/>
  <c r="L45" i="25"/>
  <c r="K45" i="25"/>
  <c r="J45" i="25"/>
  <c r="I45" i="25"/>
  <c r="H45" i="25"/>
  <c r="B45" i="25"/>
  <c r="W45" i="25" s="1"/>
  <c r="Y44" i="25"/>
  <c r="X44" i="25"/>
  <c r="N44" i="25"/>
  <c r="L44" i="25"/>
  <c r="K44" i="25"/>
  <c r="J44" i="25"/>
  <c r="I44" i="25"/>
  <c r="H44" i="25"/>
  <c r="B44" i="25"/>
  <c r="T44" i="25" s="1"/>
  <c r="Y43" i="25"/>
  <c r="X43" i="25"/>
  <c r="N43" i="25"/>
  <c r="L43" i="25"/>
  <c r="K43" i="25"/>
  <c r="J43" i="25"/>
  <c r="I43" i="25"/>
  <c r="H43" i="25"/>
  <c r="B43" i="25"/>
  <c r="V43" i="25" s="1"/>
  <c r="Y42" i="25"/>
  <c r="X42" i="25"/>
  <c r="N42" i="25"/>
  <c r="L42" i="25"/>
  <c r="K42" i="25"/>
  <c r="J42" i="25"/>
  <c r="I42" i="25"/>
  <c r="H42" i="25"/>
  <c r="B42" i="25"/>
  <c r="V42" i="25" s="1"/>
  <c r="Y41" i="25"/>
  <c r="X41" i="25"/>
  <c r="N41" i="25"/>
  <c r="L41" i="25"/>
  <c r="K41" i="25"/>
  <c r="J41" i="25"/>
  <c r="I41" i="25"/>
  <c r="H41" i="25"/>
  <c r="B41" i="25"/>
  <c r="P41" i="25" s="1"/>
  <c r="Y40" i="25"/>
  <c r="X40" i="25"/>
  <c r="N40" i="25"/>
  <c r="L40" i="25"/>
  <c r="K40" i="25"/>
  <c r="J40" i="25"/>
  <c r="I40" i="25"/>
  <c r="H40" i="25"/>
  <c r="B40" i="25"/>
  <c r="Y39" i="25"/>
  <c r="X39" i="25"/>
  <c r="N39" i="25"/>
  <c r="L39" i="25"/>
  <c r="K39" i="25"/>
  <c r="J39" i="25"/>
  <c r="I39" i="25"/>
  <c r="H39" i="25"/>
  <c r="B39" i="25"/>
  <c r="W39" i="25" s="1"/>
  <c r="Y38" i="25"/>
  <c r="X38" i="25"/>
  <c r="N38" i="25"/>
  <c r="L38" i="25"/>
  <c r="K38" i="25"/>
  <c r="J38" i="25"/>
  <c r="I38" i="25"/>
  <c r="H38" i="25"/>
  <c r="B38" i="25"/>
  <c r="M38" i="25" s="1"/>
  <c r="Y37" i="25"/>
  <c r="X37" i="25"/>
  <c r="N37" i="25"/>
  <c r="L37" i="25"/>
  <c r="K37" i="25"/>
  <c r="J37" i="25"/>
  <c r="I37" i="25"/>
  <c r="H37" i="25"/>
  <c r="B37" i="25"/>
  <c r="Y36" i="25"/>
  <c r="X36" i="25"/>
  <c r="N36" i="25"/>
  <c r="L36" i="25"/>
  <c r="K36" i="25"/>
  <c r="J36" i="25"/>
  <c r="I36" i="25"/>
  <c r="H36" i="25"/>
  <c r="B36" i="25"/>
  <c r="M36" i="25" s="1"/>
  <c r="Y35" i="25"/>
  <c r="X35" i="25"/>
  <c r="N35" i="25"/>
  <c r="L35" i="25"/>
  <c r="K35" i="25"/>
  <c r="J35" i="25"/>
  <c r="I35" i="25"/>
  <c r="H35" i="25"/>
  <c r="B35" i="25"/>
  <c r="M35" i="25" s="1"/>
  <c r="Y34" i="25"/>
  <c r="X34" i="25"/>
  <c r="N34" i="25"/>
  <c r="L34" i="25"/>
  <c r="K34" i="25"/>
  <c r="J34" i="25"/>
  <c r="I34" i="25"/>
  <c r="H34" i="25"/>
  <c r="B34" i="25"/>
  <c r="Q34" i="25" s="1"/>
  <c r="Y33" i="25"/>
  <c r="X33" i="25"/>
  <c r="N33" i="25"/>
  <c r="L33" i="25"/>
  <c r="K33" i="25"/>
  <c r="J33" i="25"/>
  <c r="I33" i="25"/>
  <c r="H33" i="25"/>
  <c r="B33" i="25"/>
  <c r="M33" i="25" s="1"/>
  <c r="Y32" i="25"/>
  <c r="X32" i="25"/>
  <c r="N32" i="25"/>
  <c r="L32" i="25"/>
  <c r="K32" i="25"/>
  <c r="J32" i="25"/>
  <c r="I32" i="25"/>
  <c r="H32" i="25"/>
  <c r="B32" i="25"/>
  <c r="V32" i="25" s="1"/>
  <c r="Y31" i="25"/>
  <c r="X31" i="25"/>
  <c r="N31" i="25"/>
  <c r="L31" i="25"/>
  <c r="K31" i="25"/>
  <c r="J31" i="25"/>
  <c r="I31" i="25"/>
  <c r="H31" i="25"/>
  <c r="B31" i="25"/>
  <c r="Y30" i="25"/>
  <c r="X30" i="25"/>
  <c r="N30" i="25"/>
  <c r="L30" i="25"/>
  <c r="K30" i="25"/>
  <c r="J30" i="25"/>
  <c r="I30" i="25"/>
  <c r="H30" i="25"/>
  <c r="B30" i="25"/>
  <c r="V30" i="25" s="1"/>
  <c r="Y29" i="25"/>
  <c r="X29" i="25"/>
  <c r="N29" i="25"/>
  <c r="L29" i="25"/>
  <c r="K29" i="25"/>
  <c r="J29" i="25"/>
  <c r="I29" i="25"/>
  <c r="H29" i="25"/>
  <c r="B29" i="25"/>
  <c r="M29" i="25" s="1"/>
  <c r="Y28" i="25"/>
  <c r="X28" i="25"/>
  <c r="N28" i="25"/>
  <c r="L28" i="25"/>
  <c r="K28" i="25"/>
  <c r="J28" i="25"/>
  <c r="I28" i="25"/>
  <c r="H28" i="25"/>
  <c r="B28" i="25"/>
  <c r="M28" i="25" s="1"/>
  <c r="Y27" i="25"/>
  <c r="X27" i="25"/>
  <c r="N27" i="25"/>
  <c r="L27" i="25"/>
  <c r="K27" i="25"/>
  <c r="J27" i="25"/>
  <c r="I27" i="25"/>
  <c r="H27" i="25"/>
  <c r="B27" i="25"/>
  <c r="Y26" i="25"/>
  <c r="X26" i="25"/>
  <c r="N26" i="25"/>
  <c r="L26" i="25"/>
  <c r="K26" i="25"/>
  <c r="J26" i="25"/>
  <c r="I26" i="25"/>
  <c r="H26" i="25"/>
  <c r="B26" i="25"/>
  <c r="R26" i="25" s="1"/>
  <c r="Y25" i="25"/>
  <c r="X25" i="25"/>
  <c r="N25" i="25"/>
  <c r="L25" i="25"/>
  <c r="K25" i="25"/>
  <c r="J25" i="25"/>
  <c r="I25" i="25"/>
  <c r="H25" i="25"/>
  <c r="B25" i="25"/>
  <c r="U25" i="25" s="1"/>
  <c r="Y24" i="25"/>
  <c r="X24" i="25"/>
  <c r="N24" i="25"/>
  <c r="L24" i="25"/>
  <c r="K24" i="25"/>
  <c r="J24" i="25"/>
  <c r="I24" i="25"/>
  <c r="H24" i="25"/>
  <c r="B24" i="25"/>
  <c r="T24" i="25" s="1"/>
  <c r="Y23" i="25"/>
  <c r="X23" i="25"/>
  <c r="N23" i="25"/>
  <c r="L23" i="25"/>
  <c r="K23" i="25"/>
  <c r="J23" i="25"/>
  <c r="I23" i="25"/>
  <c r="H23" i="25"/>
  <c r="B23" i="25"/>
  <c r="Y22" i="25"/>
  <c r="X22" i="25"/>
  <c r="N22" i="25"/>
  <c r="L22" i="25"/>
  <c r="K22" i="25"/>
  <c r="J22" i="25"/>
  <c r="I22" i="25"/>
  <c r="H22" i="25"/>
  <c r="B22" i="25"/>
  <c r="M22" i="25" s="1"/>
  <c r="Y21" i="25"/>
  <c r="X21" i="25"/>
  <c r="N21" i="25"/>
  <c r="L21" i="25"/>
  <c r="K21" i="25"/>
  <c r="J21" i="25"/>
  <c r="I21" i="25"/>
  <c r="H21" i="25"/>
  <c r="B21" i="25"/>
  <c r="W21" i="25" s="1"/>
  <c r="Y20" i="25"/>
  <c r="X20" i="25"/>
  <c r="N20" i="25"/>
  <c r="L20" i="25"/>
  <c r="K20" i="25"/>
  <c r="J20" i="25"/>
  <c r="I20" i="25"/>
  <c r="H20" i="25"/>
  <c r="B20" i="25"/>
  <c r="V20" i="25" s="1"/>
  <c r="Y19" i="25"/>
  <c r="X19" i="25"/>
  <c r="N19" i="25"/>
  <c r="L19" i="25"/>
  <c r="K19" i="25"/>
  <c r="J19" i="25"/>
  <c r="I19" i="25"/>
  <c r="H19" i="25"/>
  <c r="B19" i="25"/>
  <c r="W19" i="25" s="1"/>
  <c r="Y18" i="25"/>
  <c r="X18" i="25"/>
  <c r="N18" i="25"/>
  <c r="L18" i="25"/>
  <c r="K18" i="25"/>
  <c r="J18" i="25"/>
  <c r="I18" i="25"/>
  <c r="H18" i="25"/>
  <c r="B18" i="25"/>
  <c r="Y17" i="25"/>
  <c r="X17" i="25"/>
  <c r="N17" i="25"/>
  <c r="L17" i="25"/>
  <c r="K17" i="25"/>
  <c r="J17" i="25"/>
  <c r="I17" i="25"/>
  <c r="H17" i="25"/>
  <c r="B17" i="25"/>
  <c r="U17" i="25" s="1"/>
  <c r="Y16" i="25"/>
  <c r="X16" i="25"/>
  <c r="N16" i="25"/>
  <c r="L16" i="25"/>
  <c r="K16" i="25"/>
  <c r="J16" i="25"/>
  <c r="I16" i="25"/>
  <c r="H16" i="25"/>
  <c r="B16" i="25"/>
  <c r="M16" i="25" s="1"/>
  <c r="Y15" i="25"/>
  <c r="X15" i="25"/>
  <c r="N15" i="25"/>
  <c r="L15" i="25"/>
  <c r="K15" i="25"/>
  <c r="J15" i="25"/>
  <c r="I15" i="25"/>
  <c r="H15" i="25"/>
  <c r="B15" i="25"/>
  <c r="R15" i="25" s="1"/>
  <c r="Y14" i="25"/>
  <c r="X14" i="25"/>
  <c r="N14" i="25"/>
  <c r="L14" i="25"/>
  <c r="K14" i="25"/>
  <c r="J14" i="25"/>
  <c r="I14" i="25"/>
  <c r="H14" i="25"/>
  <c r="B14" i="25"/>
  <c r="U14" i="25" s="1"/>
  <c r="Y13" i="25"/>
  <c r="X13" i="25"/>
  <c r="N13" i="25"/>
  <c r="L13" i="25"/>
  <c r="K13" i="25"/>
  <c r="J13" i="25"/>
  <c r="I13" i="25"/>
  <c r="H13" i="25"/>
  <c r="B13" i="25"/>
  <c r="U13" i="25" s="1"/>
  <c r="Y12" i="25"/>
  <c r="X12" i="25"/>
  <c r="N12" i="25"/>
  <c r="L12" i="25"/>
  <c r="K12" i="25"/>
  <c r="J12" i="25"/>
  <c r="I12" i="25"/>
  <c r="H12" i="25"/>
  <c r="B12" i="25"/>
  <c r="S12" i="25" s="1"/>
  <c r="Y11" i="25"/>
  <c r="X11" i="25"/>
  <c r="N11" i="25"/>
  <c r="L11" i="25"/>
  <c r="K11" i="25"/>
  <c r="J11" i="25"/>
  <c r="I11" i="25"/>
  <c r="H11" i="25"/>
  <c r="B11" i="25"/>
  <c r="R11" i="25" s="1"/>
  <c r="Y10" i="25"/>
  <c r="X10" i="25"/>
  <c r="N10" i="25"/>
  <c r="L10" i="25"/>
  <c r="K10" i="25"/>
  <c r="J10" i="25"/>
  <c r="I10" i="25"/>
  <c r="H10" i="25"/>
  <c r="B10" i="25"/>
  <c r="M10" i="25" s="1"/>
  <c r="Y9" i="25"/>
  <c r="X9" i="25"/>
  <c r="N9" i="25"/>
  <c r="L9" i="25"/>
  <c r="K9" i="25"/>
  <c r="J9" i="25"/>
  <c r="I9" i="25"/>
  <c r="H9" i="25"/>
  <c r="B9" i="25"/>
  <c r="U9" i="25" s="1"/>
  <c r="Y8" i="25"/>
  <c r="X8" i="25"/>
  <c r="N8" i="25"/>
  <c r="L8" i="25"/>
  <c r="K8" i="25"/>
  <c r="J8" i="25"/>
  <c r="I8" i="25"/>
  <c r="H8" i="25"/>
  <c r="B8" i="25"/>
  <c r="V8" i="25" s="1"/>
  <c r="Y7" i="25"/>
  <c r="X7" i="25"/>
  <c r="W7" i="25"/>
  <c r="N7" i="25"/>
  <c r="L7" i="25"/>
  <c r="K7" i="25"/>
  <c r="J7" i="25"/>
  <c r="I7" i="25"/>
  <c r="H7" i="25"/>
  <c r="B7" i="25"/>
  <c r="Z7" i="25" s="1"/>
  <c r="Y6" i="25"/>
  <c r="X6" i="25"/>
  <c r="N6" i="25"/>
  <c r="L6" i="25"/>
  <c r="K6" i="25"/>
  <c r="J6" i="25"/>
  <c r="I6" i="25"/>
  <c r="H6" i="25"/>
  <c r="B6" i="25"/>
  <c r="D6" i="25" s="1"/>
  <c r="Y5" i="25"/>
  <c r="X5" i="25"/>
  <c r="N5" i="25"/>
  <c r="L5" i="25"/>
  <c r="K5" i="25"/>
  <c r="J5" i="25"/>
  <c r="I5" i="25"/>
  <c r="F5" i="25" s="1"/>
  <c r="H5" i="25"/>
  <c r="B5" i="25"/>
  <c r="T5" i="25" s="1"/>
  <c r="Y4" i="25"/>
  <c r="X4" i="25"/>
  <c r="N4" i="25"/>
  <c r="L4" i="25"/>
  <c r="K4" i="25"/>
  <c r="J4" i="25"/>
  <c r="I4" i="25"/>
  <c r="H4" i="25"/>
  <c r="B4" i="25"/>
  <c r="T4" i="25" s="1"/>
  <c r="Y3" i="25"/>
  <c r="X3" i="25"/>
  <c r="N3" i="25"/>
  <c r="L3" i="25"/>
  <c r="K3" i="25"/>
  <c r="J3" i="25"/>
  <c r="I3" i="25"/>
  <c r="H3" i="25"/>
  <c r="B3" i="25"/>
  <c r="Z3" i="25" s="1"/>
  <c r="Y2" i="25"/>
  <c r="X2" i="25"/>
  <c r="N2" i="25"/>
  <c r="L2" i="25"/>
  <c r="K2" i="25"/>
  <c r="J2" i="25"/>
  <c r="I2" i="25"/>
  <c r="H2" i="25"/>
  <c r="B2" i="25"/>
  <c r="V2" i="25" s="1"/>
  <c r="X11" i="2"/>
  <c r="X3" i="2"/>
  <c r="X4" i="2"/>
  <c r="X5" i="2"/>
  <c r="X6" i="2"/>
  <c r="X7" i="2"/>
  <c r="X8" i="2"/>
  <c r="X9" i="2"/>
  <c r="X10" i="2"/>
  <c r="X2" i="2"/>
  <c r="W2" i="2" a="1"/>
  <c r="W2" i="2" s="1"/>
  <c r="V3" i="2"/>
  <c r="V4" i="2"/>
  <c r="V5" i="2"/>
  <c r="V6" i="2"/>
  <c r="Z18" i="17" s="1"/>
  <c r="V7" i="2"/>
  <c r="Z32" i="17" s="1"/>
  <c r="V8" i="2"/>
  <c r="V9" i="2"/>
  <c r="V10" i="2"/>
  <c r="Z42" i="17" s="1"/>
  <c r="V11" i="2"/>
  <c r="V12" i="2"/>
  <c r="V13" i="2"/>
  <c r="V14" i="2"/>
  <c r="Z72" i="17" s="1"/>
  <c r="V15" i="2"/>
  <c r="Z75" i="17" s="1"/>
  <c r="V16" i="2"/>
  <c r="V17" i="2"/>
  <c r="V18" i="2"/>
  <c r="Z94" i="17" s="1"/>
  <c r="V19" i="2"/>
  <c r="V20" i="2"/>
  <c r="V21" i="2"/>
  <c r="V22" i="2"/>
  <c r="Z115" i="17" s="1"/>
  <c r="V23" i="2"/>
  <c r="Z123" i="17" s="1"/>
  <c r="V24" i="2"/>
  <c r="V25" i="2"/>
  <c r="V26" i="2"/>
  <c r="Z139" i="17" s="1"/>
  <c r="V27" i="2"/>
  <c r="V28" i="2"/>
  <c r="V29" i="2"/>
  <c r="V30" i="2"/>
  <c r="Z163" i="17" s="1"/>
  <c r="V31" i="2"/>
  <c r="Z168" i="17" s="1"/>
  <c r="V32" i="2"/>
  <c r="V33" i="2"/>
  <c r="V34" i="2"/>
  <c r="Z195" i="17" s="1"/>
  <c r="V35" i="2"/>
  <c r="V36" i="2"/>
  <c r="V37" i="2"/>
  <c r="V38" i="2"/>
  <c r="Z227" i="17" s="1"/>
  <c r="V39" i="2"/>
  <c r="Z241" i="17" s="1"/>
  <c r="V40" i="2"/>
  <c r="V41" i="2"/>
  <c r="V42" i="2"/>
  <c r="Z252" i="17" s="1"/>
  <c r="V43" i="2"/>
  <c r="V44" i="2"/>
  <c r="V45" i="2"/>
  <c r="V46" i="2"/>
  <c r="Z275" i="17" s="1"/>
  <c r="V47" i="2"/>
  <c r="Z288" i="17" s="1"/>
  <c r="V48" i="2"/>
  <c r="V49" i="2"/>
  <c r="V50" i="2"/>
  <c r="Z307" i="17" s="1"/>
  <c r="V51" i="2"/>
  <c r="V52" i="2"/>
  <c r="V53" i="2"/>
  <c r="V54" i="2"/>
  <c r="Z334" i="17" s="1"/>
  <c r="V55" i="2"/>
  <c r="Z339" i="17" s="1"/>
  <c r="V56" i="2"/>
  <c r="V57" i="2"/>
  <c r="V58" i="2"/>
  <c r="Z355" i="17" s="1"/>
  <c r="V59" i="2"/>
  <c r="V60" i="2"/>
  <c r="V61" i="2"/>
  <c r="V2" i="2"/>
  <c r="Z8" i="17"/>
  <c r="Z16" i="17"/>
  <c r="Z48" i="17"/>
  <c r="Z56" i="17"/>
  <c r="Z64" i="17"/>
  <c r="Z81" i="17"/>
  <c r="Z89" i="17"/>
  <c r="Z97" i="17"/>
  <c r="Z104" i="17"/>
  <c r="Z105" i="17"/>
  <c r="Z113" i="17"/>
  <c r="Z128" i="17"/>
  <c r="Z129" i="17"/>
  <c r="Z137" i="17"/>
  <c r="Z144" i="17"/>
  <c r="Z145" i="17"/>
  <c r="Z153" i="17"/>
  <c r="Z176" i="17"/>
  <c r="Z177" i="17"/>
  <c r="Z184" i="17"/>
  <c r="Z185" i="17"/>
  <c r="Z193" i="17"/>
  <c r="Z200" i="17"/>
  <c r="Z201" i="17"/>
  <c r="Z208" i="17"/>
  <c r="Z209" i="17"/>
  <c r="Z216" i="17"/>
  <c r="Z217" i="17"/>
  <c r="Z225" i="17"/>
  <c r="Z240" i="17"/>
  <c r="Z248" i="17"/>
  <c r="Z249" i="17"/>
  <c r="Z256" i="17"/>
  <c r="Z257" i="17"/>
  <c r="Z265" i="17"/>
  <c r="Z289" i="17"/>
  <c r="Z296" i="17"/>
  <c r="Z297" i="17"/>
  <c r="Z304" i="17"/>
  <c r="Z305" i="17"/>
  <c r="Z312" i="17"/>
  <c r="Z313" i="17"/>
  <c r="Z320" i="17"/>
  <c r="Z321" i="17"/>
  <c r="Z329" i="17"/>
  <c r="Z344" i="17"/>
  <c r="Z345" i="17"/>
  <c r="Z353" i="17"/>
  <c r="Z368" i="17"/>
  <c r="Z369" i="17"/>
  <c r="Z377" i="17"/>
  <c r="Z5" i="17"/>
  <c r="Z7" i="17"/>
  <c r="Z10" i="17"/>
  <c r="Z34" i="17"/>
  <c r="Z38" i="17"/>
  <c r="Z50" i="17"/>
  <c r="Z58" i="17"/>
  <c r="Z66" i="17"/>
  <c r="Z83" i="17"/>
  <c r="Z91" i="17"/>
  <c r="Z99" i="17"/>
  <c r="Z107" i="17"/>
  <c r="Z110" i="17"/>
  <c r="Z126" i="17"/>
  <c r="Z131" i="17"/>
  <c r="Z142" i="17"/>
  <c r="Z147" i="17"/>
  <c r="Z155" i="17"/>
  <c r="Z179" i="17"/>
  <c r="Z187" i="17"/>
  <c r="Z203" i="17"/>
  <c r="Z211" i="17"/>
  <c r="Z219" i="17"/>
  <c r="Z246" i="17"/>
  <c r="Z251" i="17"/>
  <c r="Z255" i="17"/>
  <c r="Z259" i="17"/>
  <c r="Z267" i="17"/>
  <c r="Z292" i="17"/>
  <c r="Z299" i="17"/>
  <c r="Z315" i="17"/>
  <c r="Z323" i="17"/>
  <c r="Z331" i="17"/>
  <c r="Z341" i="17"/>
  <c r="Z347" i="17"/>
  <c r="Z363" i="17"/>
  <c r="Z371" i="17"/>
  <c r="Z379" i="17"/>
  <c r="Z2" i="17"/>
  <c r="X313" i="17"/>
  <c r="Y313" i="17"/>
  <c r="X314" i="17"/>
  <c r="Y314" i="17"/>
  <c r="X315" i="17"/>
  <c r="Y315" i="17"/>
  <c r="X316" i="17"/>
  <c r="Y316" i="17"/>
  <c r="X317" i="17"/>
  <c r="Y317" i="17"/>
  <c r="X318" i="17"/>
  <c r="Y318" i="17"/>
  <c r="X319" i="17"/>
  <c r="Y319" i="17"/>
  <c r="X320" i="17"/>
  <c r="Y320" i="17"/>
  <c r="X321" i="17"/>
  <c r="Y321" i="17"/>
  <c r="X322" i="17"/>
  <c r="Y322" i="17"/>
  <c r="X323" i="17"/>
  <c r="Y323" i="17"/>
  <c r="X324" i="17"/>
  <c r="Y324" i="17"/>
  <c r="X325" i="17"/>
  <c r="Y325" i="17"/>
  <c r="X326" i="17"/>
  <c r="Y326" i="17"/>
  <c r="X327" i="17"/>
  <c r="Y327" i="17"/>
  <c r="X328" i="17"/>
  <c r="Y328" i="17"/>
  <c r="X329" i="17"/>
  <c r="Y329" i="17"/>
  <c r="X330" i="17"/>
  <c r="Y330" i="17"/>
  <c r="X331" i="17"/>
  <c r="Y331" i="17"/>
  <c r="X332" i="17"/>
  <c r="Y332" i="17"/>
  <c r="X333" i="17"/>
  <c r="Y333" i="17"/>
  <c r="X334" i="17"/>
  <c r="Y334" i="17"/>
  <c r="X335" i="17"/>
  <c r="Y335" i="17"/>
  <c r="X336" i="17"/>
  <c r="Y336" i="17"/>
  <c r="X337" i="17"/>
  <c r="Y337" i="17"/>
  <c r="X338" i="17"/>
  <c r="Y338" i="17"/>
  <c r="X339" i="17"/>
  <c r="Y339" i="17"/>
  <c r="X340" i="17"/>
  <c r="Y340" i="17"/>
  <c r="X341" i="17"/>
  <c r="Y341" i="17"/>
  <c r="X342" i="17"/>
  <c r="Y342" i="17"/>
  <c r="X343" i="17"/>
  <c r="Y343" i="17"/>
  <c r="X344" i="17"/>
  <c r="Y344" i="17"/>
  <c r="X345" i="17"/>
  <c r="Y345" i="17"/>
  <c r="X346" i="17"/>
  <c r="Y346" i="17"/>
  <c r="X347" i="17"/>
  <c r="Y347" i="17"/>
  <c r="X348" i="17"/>
  <c r="Y348" i="17"/>
  <c r="X349" i="17"/>
  <c r="Y349" i="17"/>
  <c r="X350" i="17"/>
  <c r="Y350" i="17"/>
  <c r="X351" i="17"/>
  <c r="Y351" i="17"/>
  <c r="X352" i="17"/>
  <c r="Y352" i="17"/>
  <c r="X353" i="17"/>
  <c r="Y353" i="17"/>
  <c r="X354" i="17"/>
  <c r="Y354" i="17"/>
  <c r="X355" i="17"/>
  <c r="Y355" i="17"/>
  <c r="X356" i="17"/>
  <c r="Y356" i="17"/>
  <c r="X357" i="17"/>
  <c r="Y357" i="17"/>
  <c r="X358" i="17"/>
  <c r="Y358" i="17"/>
  <c r="X359" i="17"/>
  <c r="Y359" i="17"/>
  <c r="X360" i="17"/>
  <c r="Y360" i="17"/>
  <c r="X361" i="17"/>
  <c r="Y361" i="17"/>
  <c r="X362" i="17"/>
  <c r="Y362" i="17"/>
  <c r="X363" i="17"/>
  <c r="Y363" i="17"/>
  <c r="X364" i="17"/>
  <c r="Y364" i="17"/>
  <c r="X365" i="17"/>
  <c r="Y365" i="17"/>
  <c r="X366" i="17"/>
  <c r="Y366" i="17"/>
  <c r="X367" i="17"/>
  <c r="Y367" i="17"/>
  <c r="X368" i="17"/>
  <c r="Y368" i="17"/>
  <c r="X369" i="17"/>
  <c r="Y369" i="17"/>
  <c r="X370" i="17"/>
  <c r="Y370" i="17"/>
  <c r="X371" i="17"/>
  <c r="Y371" i="17"/>
  <c r="X372" i="17"/>
  <c r="Y372" i="17"/>
  <c r="X373" i="17"/>
  <c r="Y373" i="17"/>
  <c r="X374" i="17"/>
  <c r="Y374" i="17"/>
  <c r="X375" i="17"/>
  <c r="Y375" i="17"/>
  <c r="X376" i="17"/>
  <c r="Y376" i="17"/>
  <c r="X377" i="17"/>
  <c r="Y377" i="17"/>
  <c r="X378" i="17"/>
  <c r="Y378" i="17"/>
  <c r="X379" i="17"/>
  <c r="Y379" i="17"/>
  <c r="N313" i="17"/>
  <c r="N314" i="17"/>
  <c r="N315" i="17"/>
  <c r="N316" i="17"/>
  <c r="N317" i="17"/>
  <c r="N318" i="17"/>
  <c r="N319" i="17"/>
  <c r="N320" i="17"/>
  <c r="N321" i="17"/>
  <c r="N322" i="17"/>
  <c r="N323" i="17"/>
  <c r="N324" i="17"/>
  <c r="N325" i="17"/>
  <c r="N326" i="17"/>
  <c r="N327" i="17"/>
  <c r="N328" i="17"/>
  <c r="N329" i="17"/>
  <c r="N330" i="17"/>
  <c r="N331" i="17"/>
  <c r="N332" i="17"/>
  <c r="N333" i="17"/>
  <c r="N334" i="17"/>
  <c r="N335" i="17"/>
  <c r="N336" i="17"/>
  <c r="N337" i="17"/>
  <c r="N338" i="17"/>
  <c r="N339" i="17"/>
  <c r="N340" i="17"/>
  <c r="N341" i="17"/>
  <c r="N342" i="17"/>
  <c r="N343" i="17"/>
  <c r="N344" i="17"/>
  <c r="N345" i="17"/>
  <c r="N346" i="17"/>
  <c r="N347" i="17"/>
  <c r="N348" i="17"/>
  <c r="N349" i="17"/>
  <c r="N350" i="17"/>
  <c r="N351" i="17"/>
  <c r="N352" i="17"/>
  <c r="N353" i="17"/>
  <c r="N354" i="17"/>
  <c r="N355" i="17"/>
  <c r="N356" i="17"/>
  <c r="N357" i="17"/>
  <c r="N358" i="17"/>
  <c r="N359" i="17"/>
  <c r="N360" i="17"/>
  <c r="N361" i="17"/>
  <c r="N362" i="17"/>
  <c r="N363" i="17"/>
  <c r="N364" i="17"/>
  <c r="N365" i="17"/>
  <c r="N366" i="17"/>
  <c r="N367" i="17"/>
  <c r="N368" i="17"/>
  <c r="N369" i="17"/>
  <c r="N370" i="17"/>
  <c r="N371" i="17"/>
  <c r="N372" i="17"/>
  <c r="N373" i="17"/>
  <c r="N374" i="17"/>
  <c r="N375" i="17"/>
  <c r="N376" i="17"/>
  <c r="N377" i="17"/>
  <c r="N378" i="17"/>
  <c r="N379" i="17"/>
  <c r="L313" i="17"/>
  <c r="L314" i="17"/>
  <c r="L315" i="17"/>
  <c r="L316" i="17"/>
  <c r="L317" i="17"/>
  <c r="L318" i="17"/>
  <c r="L319" i="17"/>
  <c r="L320" i="17"/>
  <c r="L321" i="17"/>
  <c r="L322" i="17"/>
  <c r="L323" i="17"/>
  <c r="L324" i="17"/>
  <c r="L325" i="17"/>
  <c r="L326" i="17"/>
  <c r="L327" i="17"/>
  <c r="L328" i="17"/>
  <c r="L329" i="17"/>
  <c r="L330" i="17"/>
  <c r="L331" i="17"/>
  <c r="L332" i="17"/>
  <c r="L333" i="17"/>
  <c r="L334" i="17"/>
  <c r="L335" i="17"/>
  <c r="L336" i="17"/>
  <c r="L337" i="17"/>
  <c r="L338" i="17"/>
  <c r="L339" i="17"/>
  <c r="L340" i="17"/>
  <c r="L341" i="17"/>
  <c r="L342" i="17"/>
  <c r="L343" i="17"/>
  <c r="L344" i="17"/>
  <c r="L345" i="17"/>
  <c r="L346" i="17"/>
  <c r="L347" i="17"/>
  <c r="L348" i="17"/>
  <c r="L349" i="17"/>
  <c r="L350" i="17"/>
  <c r="L351" i="17"/>
  <c r="L352" i="17"/>
  <c r="L353" i="17"/>
  <c r="L354" i="17"/>
  <c r="L355" i="17"/>
  <c r="L356" i="17"/>
  <c r="L357" i="17"/>
  <c r="L358" i="17"/>
  <c r="L359" i="17"/>
  <c r="L360" i="17"/>
  <c r="L361" i="17"/>
  <c r="L362" i="17"/>
  <c r="L363" i="17"/>
  <c r="L364" i="17"/>
  <c r="L365" i="17"/>
  <c r="L366" i="17"/>
  <c r="L367" i="17"/>
  <c r="L368" i="17"/>
  <c r="L369" i="17"/>
  <c r="L370" i="17"/>
  <c r="L371" i="17"/>
  <c r="L372" i="17"/>
  <c r="L373" i="17"/>
  <c r="L374" i="17"/>
  <c r="L375" i="17"/>
  <c r="L376" i="17"/>
  <c r="L377" i="17"/>
  <c r="L378" i="17"/>
  <c r="L379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F331" i="17" s="1"/>
  <c r="K332" i="17"/>
  <c r="F332" i="17" s="1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F347" i="17" s="1"/>
  <c r="K348" i="17"/>
  <c r="K349" i="17"/>
  <c r="K350" i="17"/>
  <c r="K351" i="17"/>
  <c r="K352" i="17"/>
  <c r="K353" i="17"/>
  <c r="K354" i="17"/>
  <c r="K355" i="17"/>
  <c r="F355" i="17" s="1"/>
  <c r="K356" i="17"/>
  <c r="F356" i="17" s="1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F371" i="17" s="1"/>
  <c r="K372" i="17"/>
  <c r="F372" i="17" s="1"/>
  <c r="K373" i="17"/>
  <c r="K374" i="17"/>
  <c r="K375" i="17"/>
  <c r="K376" i="17"/>
  <c r="K377" i="17"/>
  <c r="K378" i="17"/>
  <c r="K379" i="17"/>
  <c r="F379" i="17" s="1"/>
  <c r="J313" i="17"/>
  <c r="J314" i="17"/>
  <c r="J315" i="17"/>
  <c r="J316" i="17"/>
  <c r="J317" i="17"/>
  <c r="E317" i="17" s="1"/>
  <c r="J318" i="17"/>
  <c r="J319" i="17"/>
  <c r="J320" i="17"/>
  <c r="J321" i="17"/>
  <c r="E321" i="17" s="1"/>
  <c r="J322" i="17"/>
  <c r="J323" i="17"/>
  <c r="J324" i="17"/>
  <c r="J325" i="17"/>
  <c r="J326" i="17"/>
  <c r="J327" i="17"/>
  <c r="J328" i="17"/>
  <c r="J329" i="17"/>
  <c r="J330" i="17"/>
  <c r="J331" i="17"/>
  <c r="J332" i="17"/>
  <c r="J333" i="17"/>
  <c r="E333" i="17" s="1"/>
  <c r="J334" i="17"/>
  <c r="J335" i="17"/>
  <c r="J336" i="17"/>
  <c r="J337" i="17"/>
  <c r="J338" i="17"/>
  <c r="J339" i="17"/>
  <c r="J340" i="17"/>
  <c r="J341" i="17"/>
  <c r="E341" i="17" s="1"/>
  <c r="J342" i="17"/>
  <c r="J343" i="17"/>
  <c r="J344" i="17"/>
  <c r="J345" i="17"/>
  <c r="J346" i="17"/>
  <c r="J347" i="17"/>
  <c r="J348" i="17"/>
  <c r="J349" i="17"/>
  <c r="E349" i="17" s="1"/>
  <c r="J350" i="17"/>
  <c r="J351" i="17"/>
  <c r="J352" i="17"/>
  <c r="J353" i="17"/>
  <c r="E353" i="17" s="1"/>
  <c r="J354" i="17"/>
  <c r="J355" i="17"/>
  <c r="J356" i="17"/>
  <c r="J357" i="17"/>
  <c r="J358" i="17"/>
  <c r="J359" i="17"/>
  <c r="J360" i="17"/>
  <c r="J361" i="17"/>
  <c r="J362" i="17"/>
  <c r="J363" i="17"/>
  <c r="J364" i="17"/>
  <c r="J365" i="17"/>
  <c r="E365" i="17" s="1"/>
  <c r="J366" i="17"/>
  <c r="J367" i="17"/>
  <c r="J368" i="17"/>
  <c r="J369" i="17"/>
  <c r="J370" i="17"/>
  <c r="J371" i="17"/>
  <c r="J372" i="17"/>
  <c r="J373" i="17"/>
  <c r="J374" i="17"/>
  <c r="J375" i="17"/>
  <c r="J376" i="17"/>
  <c r="J377" i="17"/>
  <c r="J378" i="17"/>
  <c r="J379" i="17"/>
  <c r="I313" i="17"/>
  <c r="F313" i="17" s="1"/>
  <c r="I314" i="17"/>
  <c r="F314" i="17" s="1"/>
  <c r="I315" i="17"/>
  <c r="I316" i="17"/>
  <c r="I317" i="17"/>
  <c r="I318" i="17"/>
  <c r="F318" i="17" s="1"/>
  <c r="I319" i="17"/>
  <c r="F319" i="17" s="1"/>
  <c r="I320" i="17"/>
  <c r="I321" i="17"/>
  <c r="I322" i="17"/>
  <c r="F322" i="17" s="1"/>
  <c r="I323" i="17"/>
  <c r="I324" i="17"/>
  <c r="I325" i="17"/>
  <c r="I326" i="17"/>
  <c r="F326" i="17" s="1"/>
  <c r="I327" i="17"/>
  <c r="F327" i="17" s="1"/>
  <c r="I328" i="17"/>
  <c r="I329" i="17"/>
  <c r="I330" i="17"/>
  <c r="I331" i="17"/>
  <c r="I332" i="17"/>
  <c r="I333" i="17"/>
  <c r="I334" i="17"/>
  <c r="F334" i="17" s="1"/>
  <c r="I335" i="17"/>
  <c r="F335" i="17" s="1"/>
  <c r="I336" i="17"/>
  <c r="I337" i="17"/>
  <c r="I338" i="17"/>
  <c r="I339" i="17"/>
  <c r="I340" i="17"/>
  <c r="I341" i="17"/>
  <c r="I342" i="17"/>
  <c r="I343" i="17"/>
  <c r="F343" i="17" s="1"/>
  <c r="I344" i="17"/>
  <c r="I345" i="17"/>
  <c r="I346" i="17"/>
  <c r="F346" i="17" s="1"/>
  <c r="I347" i="17"/>
  <c r="I348" i="17"/>
  <c r="I349" i="17"/>
  <c r="I350" i="17"/>
  <c r="F350" i="17" s="1"/>
  <c r="I351" i="17"/>
  <c r="F351" i="17" s="1"/>
  <c r="I352" i="17"/>
  <c r="I353" i="17"/>
  <c r="I354" i="17"/>
  <c r="I355" i="17"/>
  <c r="I356" i="17"/>
  <c r="I357" i="17"/>
  <c r="I358" i="17"/>
  <c r="F358" i="17" s="1"/>
  <c r="I359" i="17"/>
  <c r="F359" i="17" s="1"/>
  <c r="I360" i="17"/>
  <c r="I361" i="17"/>
  <c r="F361" i="17" s="1"/>
  <c r="I362" i="17"/>
  <c r="I363" i="17"/>
  <c r="I364" i="17"/>
  <c r="I365" i="17"/>
  <c r="I366" i="17"/>
  <c r="F366" i="17" s="1"/>
  <c r="I367" i="17"/>
  <c r="F367" i="17" s="1"/>
  <c r="I368" i="17"/>
  <c r="I369" i="17"/>
  <c r="I370" i="17"/>
  <c r="I371" i="17"/>
  <c r="I372" i="17"/>
  <c r="I373" i="17"/>
  <c r="I374" i="17"/>
  <c r="I375" i="17"/>
  <c r="F375" i="17" s="1"/>
  <c r="I376" i="17"/>
  <c r="I377" i="17"/>
  <c r="I378" i="17"/>
  <c r="I379" i="17"/>
  <c r="H313" i="17"/>
  <c r="H314" i="17"/>
  <c r="H315" i="17"/>
  <c r="E315" i="17" s="1"/>
  <c r="H316" i="17"/>
  <c r="E316" i="17" s="1"/>
  <c r="H317" i="17"/>
  <c r="H318" i="17"/>
  <c r="H319" i="17"/>
  <c r="H320" i="17"/>
  <c r="H321" i="17"/>
  <c r="H322" i="17"/>
  <c r="H323" i="17"/>
  <c r="H324" i="17"/>
  <c r="E324" i="17" s="1"/>
  <c r="H325" i="17"/>
  <c r="H326" i="17"/>
  <c r="H327" i="17"/>
  <c r="H328" i="17"/>
  <c r="H329" i="17"/>
  <c r="H330" i="17"/>
  <c r="H331" i="17"/>
  <c r="E331" i="17" s="1"/>
  <c r="H332" i="17"/>
  <c r="H333" i="17"/>
  <c r="H334" i="17"/>
  <c r="E334" i="17" s="1"/>
  <c r="H335" i="17"/>
  <c r="H336" i="17"/>
  <c r="H337" i="17"/>
  <c r="H338" i="17"/>
  <c r="H339" i="17"/>
  <c r="E339" i="17" s="1"/>
  <c r="H340" i="17"/>
  <c r="E340" i="17" s="1"/>
  <c r="H341" i="17"/>
  <c r="H342" i="17"/>
  <c r="H343" i="17"/>
  <c r="E343" i="17" s="1"/>
  <c r="H344" i="17"/>
  <c r="H345" i="17"/>
  <c r="H346" i="17"/>
  <c r="H347" i="17"/>
  <c r="E347" i="17" s="1"/>
  <c r="H348" i="17"/>
  <c r="E348" i="17" s="1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E363" i="17" s="1"/>
  <c r="H364" i="17"/>
  <c r="E364" i="17" s="1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E379" i="17" s="1"/>
  <c r="F321" i="17"/>
  <c r="F323" i="17"/>
  <c r="F329" i="17"/>
  <c r="F330" i="17"/>
  <c r="F337" i="17"/>
  <c r="F353" i="17"/>
  <c r="F363" i="17"/>
  <c r="F369" i="17"/>
  <c r="E314" i="17"/>
  <c r="E318" i="17"/>
  <c r="E322" i="17"/>
  <c r="E346" i="17"/>
  <c r="E350" i="17"/>
  <c r="E354" i="17"/>
  <c r="E357" i="17"/>
  <c r="E374" i="17"/>
  <c r="D316" i="17"/>
  <c r="D319" i="17"/>
  <c r="D332" i="17"/>
  <c r="D364" i="17"/>
  <c r="D376" i="17"/>
  <c r="C348" i="17"/>
  <c r="B313" i="17"/>
  <c r="B314" i="17"/>
  <c r="C314" i="17" s="1"/>
  <c r="B315" i="17"/>
  <c r="B316" i="17"/>
  <c r="B317" i="17"/>
  <c r="U317" i="17" s="1"/>
  <c r="B318" i="17"/>
  <c r="B319" i="17"/>
  <c r="Q319" i="17" s="1"/>
  <c r="B320" i="17"/>
  <c r="V320" i="17" s="1"/>
  <c r="B321" i="17"/>
  <c r="B322" i="17"/>
  <c r="C322" i="17" s="1"/>
  <c r="B323" i="17"/>
  <c r="B324" i="17"/>
  <c r="R324" i="17" s="1"/>
  <c r="B325" i="17"/>
  <c r="M325" i="17" s="1"/>
  <c r="B326" i="17"/>
  <c r="R326" i="17" s="1"/>
  <c r="B327" i="17"/>
  <c r="M327" i="17" s="1"/>
  <c r="B328" i="17"/>
  <c r="P328" i="17" s="1"/>
  <c r="B329" i="17"/>
  <c r="B330" i="17"/>
  <c r="D330" i="17" s="1"/>
  <c r="B331" i="17"/>
  <c r="B332" i="17"/>
  <c r="M332" i="17" s="1"/>
  <c r="B333" i="17"/>
  <c r="U333" i="17" s="1"/>
  <c r="B334" i="17"/>
  <c r="B335" i="17"/>
  <c r="Q335" i="17" s="1"/>
  <c r="B336" i="17"/>
  <c r="M336" i="17" s="1"/>
  <c r="B337" i="17"/>
  <c r="Q337" i="17" s="1"/>
  <c r="B338" i="17"/>
  <c r="C338" i="17" s="1"/>
  <c r="B339" i="17"/>
  <c r="B340" i="17"/>
  <c r="M340" i="17" s="1"/>
  <c r="B341" i="17"/>
  <c r="M341" i="17" s="1"/>
  <c r="B342" i="17"/>
  <c r="Q342" i="17" s="1"/>
  <c r="B343" i="17"/>
  <c r="R343" i="17" s="1"/>
  <c r="B344" i="17"/>
  <c r="D344" i="17" s="1"/>
  <c r="B345" i="17"/>
  <c r="R345" i="17" s="1"/>
  <c r="B346" i="17"/>
  <c r="C346" i="17" s="1"/>
  <c r="B347" i="17"/>
  <c r="B348" i="17"/>
  <c r="Q348" i="17" s="1"/>
  <c r="B349" i="17"/>
  <c r="P349" i="17" s="1"/>
  <c r="B350" i="17"/>
  <c r="W350" i="17" s="1"/>
  <c r="B351" i="17"/>
  <c r="P351" i="17" s="1"/>
  <c r="B352" i="17"/>
  <c r="U352" i="17" s="1"/>
  <c r="B353" i="17"/>
  <c r="B354" i="17"/>
  <c r="D354" i="17" s="1"/>
  <c r="B355" i="17"/>
  <c r="B356" i="17"/>
  <c r="Q356" i="17" s="1"/>
  <c r="B357" i="17"/>
  <c r="R357" i="17" s="1"/>
  <c r="B358" i="17"/>
  <c r="W358" i="17" s="1"/>
  <c r="B359" i="17"/>
  <c r="B360" i="17"/>
  <c r="Q360" i="17" s="1"/>
  <c r="B361" i="17"/>
  <c r="V361" i="17" s="1"/>
  <c r="B362" i="17"/>
  <c r="D362" i="17" s="1"/>
  <c r="B363" i="17"/>
  <c r="B364" i="17"/>
  <c r="U364" i="17" s="1"/>
  <c r="B365" i="17"/>
  <c r="B366" i="17"/>
  <c r="S366" i="17" s="1"/>
  <c r="B367" i="17"/>
  <c r="R367" i="17" s="1"/>
  <c r="B368" i="17"/>
  <c r="D368" i="17" s="1"/>
  <c r="B369" i="17"/>
  <c r="B370" i="17"/>
  <c r="C370" i="17" s="1"/>
  <c r="B371" i="17"/>
  <c r="B372" i="17"/>
  <c r="Q372" i="17" s="1"/>
  <c r="B373" i="17"/>
  <c r="R373" i="17" s="1"/>
  <c r="B374" i="17"/>
  <c r="W374" i="17" s="1"/>
  <c r="B375" i="17"/>
  <c r="B376" i="17"/>
  <c r="Q376" i="17" s="1"/>
  <c r="B377" i="17"/>
  <c r="V377" i="17" s="1"/>
  <c r="B378" i="17"/>
  <c r="C378" i="17" s="1"/>
  <c r="B379" i="17"/>
  <c r="B289" i="17"/>
  <c r="C289" i="17" s="1"/>
  <c r="H289" i="17"/>
  <c r="I289" i="17"/>
  <c r="J289" i="17"/>
  <c r="K289" i="17"/>
  <c r="L289" i="17"/>
  <c r="N289" i="17"/>
  <c r="S289" i="17"/>
  <c r="T289" i="17"/>
  <c r="X289" i="17"/>
  <c r="Y289" i="17"/>
  <c r="B290" i="17"/>
  <c r="S290" i="17" s="1"/>
  <c r="H290" i="17"/>
  <c r="I290" i="17"/>
  <c r="J290" i="17"/>
  <c r="K290" i="17"/>
  <c r="L290" i="17"/>
  <c r="N290" i="17"/>
  <c r="X290" i="17"/>
  <c r="Y290" i="17"/>
  <c r="B291" i="17"/>
  <c r="P291" i="17" s="1"/>
  <c r="H291" i="17"/>
  <c r="I291" i="17"/>
  <c r="J291" i="17"/>
  <c r="K291" i="17"/>
  <c r="L291" i="17"/>
  <c r="N291" i="17"/>
  <c r="X291" i="17"/>
  <c r="Y291" i="17"/>
  <c r="B292" i="17"/>
  <c r="P292" i="17" s="1"/>
  <c r="H292" i="17"/>
  <c r="I292" i="17"/>
  <c r="J292" i="17"/>
  <c r="K292" i="17"/>
  <c r="L292" i="17"/>
  <c r="N292" i="17"/>
  <c r="X292" i="17"/>
  <c r="Y292" i="17"/>
  <c r="B293" i="17"/>
  <c r="P293" i="17" s="1"/>
  <c r="H293" i="17"/>
  <c r="I293" i="17"/>
  <c r="J293" i="17"/>
  <c r="K293" i="17"/>
  <c r="L293" i="17"/>
  <c r="N293" i="17"/>
  <c r="X293" i="17"/>
  <c r="Y293" i="17"/>
  <c r="B294" i="17"/>
  <c r="P294" i="17" s="1"/>
  <c r="H294" i="17"/>
  <c r="I294" i="17"/>
  <c r="J294" i="17"/>
  <c r="K294" i="17"/>
  <c r="L294" i="17"/>
  <c r="N294" i="17"/>
  <c r="X294" i="17"/>
  <c r="Y294" i="17"/>
  <c r="B295" i="17"/>
  <c r="P295" i="17" s="1"/>
  <c r="H295" i="17"/>
  <c r="I295" i="17"/>
  <c r="J295" i="17"/>
  <c r="K295" i="17"/>
  <c r="L295" i="17"/>
  <c r="N295" i="17"/>
  <c r="X295" i="17"/>
  <c r="Y295" i="17"/>
  <c r="B296" i="17"/>
  <c r="S296" i="17" s="1"/>
  <c r="H296" i="17"/>
  <c r="I296" i="17"/>
  <c r="J296" i="17"/>
  <c r="K296" i="17"/>
  <c r="L296" i="17"/>
  <c r="N296" i="17"/>
  <c r="X296" i="17"/>
  <c r="Y296" i="17"/>
  <c r="B297" i="17"/>
  <c r="H297" i="17"/>
  <c r="I297" i="17"/>
  <c r="J297" i="17"/>
  <c r="K297" i="17"/>
  <c r="L297" i="17"/>
  <c r="N297" i="17"/>
  <c r="X297" i="17"/>
  <c r="Y297" i="17"/>
  <c r="B298" i="17"/>
  <c r="S298" i="17" s="1"/>
  <c r="H298" i="17"/>
  <c r="I298" i="17"/>
  <c r="J298" i="17"/>
  <c r="K298" i="17"/>
  <c r="L298" i="17"/>
  <c r="N298" i="17"/>
  <c r="X298" i="17"/>
  <c r="Y298" i="17"/>
  <c r="B299" i="17"/>
  <c r="W299" i="17" s="1"/>
  <c r="H299" i="17"/>
  <c r="I299" i="17"/>
  <c r="J299" i="17"/>
  <c r="K299" i="17"/>
  <c r="L299" i="17"/>
  <c r="N299" i="17"/>
  <c r="X299" i="17"/>
  <c r="Y299" i="17"/>
  <c r="B300" i="17"/>
  <c r="C300" i="17" s="1"/>
  <c r="H300" i="17"/>
  <c r="I300" i="17"/>
  <c r="J300" i="17"/>
  <c r="K300" i="17"/>
  <c r="L300" i="17"/>
  <c r="N300" i="17"/>
  <c r="X300" i="17"/>
  <c r="Y300" i="17"/>
  <c r="B301" i="17"/>
  <c r="H301" i="17"/>
  <c r="I301" i="17"/>
  <c r="J301" i="17"/>
  <c r="K301" i="17"/>
  <c r="L301" i="17"/>
  <c r="N301" i="17"/>
  <c r="X301" i="17"/>
  <c r="Y301" i="17"/>
  <c r="B302" i="17"/>
  <c r="Q302" i="17" s="1"/>
  <c r="H302" i="17"/>
  <c r="I302" i="17"/>
  <c r="J302" i="17"/>
  <c r="K302" i="17"/>
  <c r="L302" i="17"/>
  <c r="N302" i="17"/>
  <c r="X302" i="17"/>
  <c r="Y302" i="17"/>
  <c r="B303" i="17"/>
  <c r="C303" i="17" s="1"/>
  <c r="H303" i="17"/>
  <c r="I303" i="17"/>
  <c r="J303" i="17"/>
  <c r="K303" i="17"/>
  <c r="L303" i="17"/>
  <c r="N303" i="17"/>
  <c r="X303" i="17"/>
  <c r="Y303" i="17"/>
  <c r="B304" i="17"/>
  <c r="C304" i="17" s="1"/>
  <c r="H304" i="17"/>
  <c r="I304" i="17"/>
  <c r="J304" i="17"/>
  <c r="K304" i="17"/>
  <c r="L304" i="17"/>
  <c r="N304" i="17"/>
  <c r="X304" i="17"/>
  <c r="Y304" i="17"/>
  <c r="B305" i="17"/>
  <c r="H305" i="17"/>
  <c r="I305" i="17"/>
  <c r="J305" i="17"/>
  <c r="K305" i="17"/>
  <c r="L305" i="17"/>
  <c r="N305" i="17"/>
  <c r="X305" i="17"/>
  <c r="Y305" i="17"/>
  <c r="B306" i="17"/>
  <c r="C306" i="17" s="1"/>
  <c r="H306" i="17"/>
  <c r="I306" i="17"/>
  <c r="J306" i="17"/>
  <c r="K306" i="17"/>
  <c r="L306" i="17"/>
  <c r="N306" i="17"/>
  <c r="X306" i="17"/>
  <c r="Y306" i="17"/>
  <c r="B307" i="17"/>
  <c r="H307" i="17"/>
  <c r="I307" i="17"/>
  <c r="J307" i="17"/>
  <c r="K307" i="17"/>
  <c r="L307" i="17"/>
  <c r="N307" i="17"/>
  <c r="X307" i="17"/>
  <c r="Y307" i="17"/>
  <c r="B308" i="17"/>
  <c r="C308" i="17" s="1"/>
  <c r="H308" i="17"/>
  <c r="I308" i="17"/>
  <c r="J308" i="17"/>
  <c r="K308" i="17"/>
  <c r="L308" i="17"/>
  <c r="N308" i="17"/>
  <c r="X308" i="17"/>
  <c r="Y308" i="17"/>
  <c r="B309" i="17"/>
  <c r="H309" i="17"/>
  <c r="I309" i="17"/>
  <c r="J309" i="17"/>
  <c r="K309" i="17"/>
  <c r="L309" i="17"/>
  <c r="N309" i="17"/>
  <c r="X309" i="17"/>
  <c r="Y309" i="17"/>
  <c r="B310" i="17"/>
  <c r="C310" i="17" s="1"/>
  <c r="H310" i="17"/>
  <c r="I310" i="17"/>
  <c r="J310" i="17"/>
  <c r="K310" i="17"/>
  <c r="L310" i="17"/>
  <c r="N310" i="17"/>
  <c r="X310" i="17"/>
  <c r="Y310" i="17"/>
  <c r="B311" i="17"/>
  <c r="C311" i="17" s="1"/>
  <c r="H311" i="17"/>
  <c r="I311" i="17"/>
  <c r="J311" i="17"/>
  <c r="K311" i="17"/>
  <c r="L311" i="17"/>
  <c r="N311" i="17"/>
  <c r="X311" i="17"/>
  <c r="Y311" i="17"/>
  <c r="B312" i="17"/>
  <c r="S312" i="17" s="1"/>
  <c r="H312" i="17"/>
  <c r="I312" i="17"/>
  <c r="J312" i="17"/>
  <c r="K312" i="17"/>
  <c r="L312" i="17"/>
  <c r="N312" i="17"/>
  <c r="X312" i="17"/>
  <c r="Y312" i="17"/>
  <c r="B3" i="17"/>
  <c r="T3" i="17" s="1"/>
  <c r="H3" i="17"/>
  <c r="I3" i="17"/>
  <c r="J3" i="17"/>
  <c r="K3" i="17"/>
  <c r="L3" i="17"/>
  <c r="N3" i="17"/>
  <c r="X3" i="17"/>
  <c r="Y3" i="17"/>
  <c r="B4" i="17"/>
  <c r="S4" i="17" s="1"/>
  <c r="H4" i="17"/>
  <c r="I4" i="17"/>
  <c r="J4" i="17"/>
  <c r="K4" i="17"/>
  <c r="L4" i="17"/>
  <c r="N4" i="17"/>
  <c r="X4" i="17"/>
  <c r="Y4" i="17"/>
  <c r="B5" i="17"/>
  <c r="H5" i="17"/>
  <c r="I5" i="17"/>
  <c r="J5" i="17"/>
  <c r="K5" i="17"/>
  <c r="L5" i="17"/>
  <c r="N5" i="17"/>
  <c r="X5" i="17"/>
  <c r="Y5" i="17"/>
  <c r="B6" i="17"/>
  <c r="S6" i="17" s="1"/>
  <c r="H6" i="17"/>
  <c r="I6" i="17"/>
  <c r="J6" i="17"/>
  <c r="K6" i="17"/>
  <c r="L6" i="17"/>
  <c r="N6" i="17"/>
  <c r="X6" i="17"/>
  <c r="Y6" i="17"/>
  <c r="B7" i="17"/>
  <c r="H7" i="17"/>
  <c r="I7" i="17"/>
  <c r="J7" i="17"/>
  <c r="K7" i="17"/>
  <c r="L7" i="17"/>
  <c r="N7" i="17"/>
  <c r="X7" i="17"/>
  <c r="Y7" i="17"/>
  <c r="B8" i="17"/>
  <c r="C8" i="17" s="1"/>
  <c r="H8" i="17"/>
  <c r="I8" i="17"/>
  <c r="J8" i="17"/>
  <c r="K8" i="17"/>
  <c r="L8" i="17"/>
  <c r="N8" i="17"/>
  <c r="X8" i="17"/>
  <c r="Y8" i="17"/>
  <c r="B9" i="17"/>
  <c r="R9" i="17" s="1"/>
  <c r="H9" i="17"/>
  <c r="I9" i="17"/>
  <c r="J9" i="17"/>
  <c r="K9" i="17"/>
  <c r="L9" i="17"/>
  <c r="N9" i="17"/>
  <c r="X9" i="17"/>
  <c r="Y9" i="17"/>
  <c r="B10" i="17"/>
  <c r="Q10" i="17" s="1"/>
  <c r="H10" i="17"/>
  <c r="I10" i="17"/>
  <c r="J10" i="17"/>
  <c r="K10" i="17"/>
  <c r="L10" i="17"/>
  <c r="N10" i="17"/>
  <c r="X10" i="17"/>
  <c r="Y10" i="17"/>
  <c r="B11" i="17"/>
  <c r="C11" i="17" s="1"/>
  <c r="H11" i="17"/>
  <c r="I11" i="17"/>
  <c r="J11" i="17"/>
  <c r="K11" i="17"/>
  <c r="L11" i="17"/>
  <c r="N11" i="17"/>
  <c r="X11" i="17"/>
  <c r="Y11" i="17"/>
  <c r="B12" i="17"/>
  <c r="R12" i="17" s="1"/>
  <c r="H12" i="17"/>
  <c r="I12" i="17"/>
  <c r="J12" i="17"/>
  <c r="K12" i="17"/>
  <c r="L12" i="17"/>
  <c r="N12" i="17"/>
  <c r="X12" i="17"/>
  <c r="Y12" i="17"/>
  <c r="B13" i="17"/>
  <c r="R13" i="17" s="1"/>
  <c r="H13" i="17"/>
  <c r="I13" i="17"/>
  <c r="J13" i="17"/>
  <c r="K13" i="17"/>
  <c r="L13" i="17"/>
  <c r="N13" i="17"/>
  <c r="X13" i="17"/>
  <c r="Y13" i="17"/>
  <c r="B14" i="17"/>
  <c r="C14" i="17" s="1"/>
  <c r="H14" i="17"/>
  <c r="I14" i="17"/>
  <c r="J14" i="17"/>
  <c r="K14" i="17"/>
  <c r="L14" i="17"/>
  <c r="N14" i="17"/>
  <c r="X14" i="17"/>
  <c r="Y14" i="17"/>
  <c r="B15" i="17"/>
  <c r="C15" i="17" s="1"/>
  <c r="H15" i="17"/>
  <c r="I15" i="17"/>
  <c r="J15" i="17"/>
  <c r="K15" i="17"/>
  <c r="L15" i="17"/>
  <c r="N15" i="17"/>
  <c r="X15" i="17"/>
  <c r="Y15" i="17"/>
  <c r="B16" i="17"/>
  <c r="P16" i="17" s="1"/>
  <c r="H16" i="17"/>
  <c r="I16" i="17"/>
  <c r="J16" i="17"/>
  <c r="K16" i="17"/>
  <c r="L16" i="17"/>
  <c r="N16" i="17"/>
  <c r="X16" i="17"/>
  <c r="Y16" i="17"/>
  <c r="B17" i="17"/>
  <c r="C17" i="17" s="1"/>
  <c r="H17" i="17"/>
  <c r="I17" i="17"/>
  <c r="J17" i="17"/>
  <c r="K17" i="17"/>
  <c r="L17" i="17"/>
  <c r="N17" i="17"/>
  <c r="T17" i="17"/>
  <c r="X17" i="17"/>
  <c r="Y17" i="17"/>
  <c r="B18" i="17"/>
  <c r="P18" i="17" s="1"/>
  <c r="H18" i="17"/>
  <c r="I18" i="17"/>
  <c r="J18" i="17"/>
  <c r="K18" i="17"/>
  <c r="L18" i="17"/>
  <c r="N18" i="17"/>
  <c r="X18" i="17"/>
  <c r="Y18" i="17"/>
  <c r="B19" i="17"/>
  <c r="H19" i="17"/>
  <c r="I19" i="17"/>
  <c r="J19" i="17"/>
  <c r="K19" i="17"/>
  <c r="L19" i="17"/>
  <c r="N19" i="17"/>
  <c r="X19" i="17"/>
  <c r="Y19" i="17"/>
  <c r="B20" i="17"/>
  <c r="T20" i="17" s="1"/>
  <c r="H20" i="17"/>
  <c r="I20" i="17"/>
  <c r="J20" i="17"/>
  <c r="K20" i="17"/>
  <c r="L20" i="17"/>
  <c r="N20" i="17"/>
  <c r="X20" i="17"/>
  <c r="Y20" i="17"/>
  <c r="B21" i="17"/>
  <c r="S21" i="17" s="1"/>
  <c r="H21" i="17"/>
  <c r="I21" i="17"/>
  <c r="J21" i="17"/>
  <c r="K21" i="17"/>
  <c r="L21" i="17"/>
  <c r="N21" i="17"/>
  <c r="X21" i="17"/>
  <c r="Y21" i="17"/>
  <c r="B22" i="17"/>
  <c r="R22" i="17" s="1"/>
  <c r="H22" i="17"/>
  <c r="I22" i="17"/>
  <c r="J22" i="17"/>
  <c r="K22" i="17"/>
  <c r="L22" i="17"/>
  <c r="N22" i="17"/>
  <c r="X22" i="17"/>
  <c r="Y22" i="17"/>
  <c r="B23" i="17"/>
  <c r="P23" i="17" s="1"/>
  <c r="H23" i="17"/>
  <c r="I23" i="17"/>
  <c r="J23" i="17"/>
  <c r="K23" i="17"/>
  <c r="L23" i="17"/>
  <c r="N23" i="17"/>
  <c r="X23" i="17"/>
  <c r="Y23" i="17"/>
  <c r="B24" i="17"/>
  <c r="V24" i="17" s="1"/>
  <c r="H24" i="17"/>
  <c r="I24" i="17"/>
  <c r="J24" i="17"/>
  <c r="K24" i="17"/>
  <c r="L24" i="17"/>
  <c r="N24" i="17"/>
  <c r="S24" i="17"/>
  <c r="X24" i="17"/>
  <c r="Y24" i="17"/>
  <c r="B25" i="17"/>
  <c r="T25" i="17" s="1"/>
  <c r="H25" i="17"/>
  <c r="I25" i="17"/>
  <c r="J25" i="17"/>
  <c r="K25" i="17"/>
  <c r="L25" i="17"/>
  <c r="N25" i="17"/>
  <c r="X25" i="17"/>
  <c r="Y25" i="17"/>
  <c r="B26" i="17"/>
  <c r="C26" i="17" s="1"/>
  <c r="H26" i="17"/>
  <c r="I26" i="17"/>
  <c r="J26" i="17"/>
  <c r="K26" i="17"/>
  <c r="L26" i="17"/>
  <c r="N26" i="17"/>
  <c r="X26" i="17"/>
  <c r="Y26" i="17"/>
  <c r="B27" i="17"/>
  <c r="C27" i="17" s="1"/>
  <c r="H27" i="17"/>
  <c r="I27" i="17"/>
  <c r="J27" i="17"/>
  <c r="K27" i="17"/>
  <c r="L27" i="17"/>
  <c r="N27" i="17"/>
  <c r="X27" i="17"/>
  <c r="Y27" i="17"/>
  <c r="B28" i="17"/>
  <c r="H28" i="17"/>
  <c r="I28" i="17"/>
  <c r="J28" i="17"/>
  <c r="K28" i="17"/>
  <c r="F28" i="17" s="1"/>
  <c r="L28" i="17"/>
  <c r="N28" i="17"/>
  <c r="X28" i="17"/>
  <c r="Y28" i="17"/>
  <c r="B29" i="17"/>
  <c r="C29" i="17" s="1"/>
  <c r="H29" i="17"/>
  <c r="I29" i="17"/>
  <c r="J29" i="17"/>
  <c r="K29" i="17"/>
  <c r="L29" i="17"/>
  <c r="N29" i="17"/>
  <c r="X29" i="17"/>
  <c r="Y29" i="17"/>
  <c r="B30" i="17"/>
  <c r="S30" i="17" s="1"/>
  <c r="H30" i="17"/>
  <c r="I30" i="17"/>
  <c r="J30" i="17"/>
  <c r="K30" i="17"/>
  <c r="L30" i="17"/>
  <c r="N30" i="17"/>
  <c r="X30" i="17"/>
  <c r="Y30" i="17"/>
  <c r="B31" i="17"/>
  <c r="T31" i="17" s="1"/>
  <c r="H31" i="17"/>
  <c r="I31" i="17"/>
  <c r="J31" i="17"/>
  <c r="K31" i="17"/>
  <c r="L31" i="17"/>
  <c r="N31" i="17"/>
  <c r="X31" i="17"/>
  <c r="Y31" i="17"/>
  <c r="B32" i="17"/>
  <c r="M32" i="17" s="1"/>
  <c r="H32" i="17"/>
  <c r="I32" i="17"/>
  <c r="J32" i="17"/>
  <c r="K32" i="17"/>
  <c r="L32" i="17"/>
  <c r="N32" i="17"/>
  <c r="X32" i="17"/>
  <c r="Y32" i="17"/>
  <c r="B33" i="17"/>
  <c r="C33" i="17" s="1"/>
  <c r="H33" i="17"/>
  <c r="I33" i="17"/>
  <c r="J33" i="17"/>
  <c r="K33" i="17"/>
  <c r="L33" i="17"/>
  <c r="N33" i="17"/>
  <c r="X33" i="17"/>
  <c r="Y33" i="17"/>
  <c r="B34" i="17"/>
  <c r="C34" i="17" s="1"/>
  <c r="H34" i="17"/>
  <c r="I34" i="17"/>
  <c r="J34" i="17"/>
  <c r="K34" i="17"/>
  <c r="L34" i="17"/>
  <c r="N34" i="17"/>
  <c r="X34" i="17"/>
  <c r="Y34" i="17"/>
  <c r="B35" i="17"/>
  <c r="H35" i="17"/>
  <c r="I35" i="17"/>
  <c r="J35" i="17"/>
  <c r="K35" i="17"/>
  <c r="L35" i="17"/>
  <c r="N35" i="17"/>
  <c r="X35" i="17"/>
  <c r="Y35" i="17"/>
  <c r="B36" i="17"/>
  <c r="C36" i="17" s="1"/>
  <c r="H36" i="17"/>
  <c r="I36" i="17"/>
  <c r="J36" i="17"/>
  <c r="K36" i="17"/>
  <c r="L36" i="17"/>
  <c r="N36" i="17"/>
  <c r="X36" i="17"/>
  <c r="Y36" i="17"/>
  <c r="B37" i="17"/>
  <c r="C37" i="17" s="1"/>
  <c r="H37" i="17"/>
  <c r="I37" i="17"/>
  <c r="J37" i="17"/>
  <c r="K37" i="17"/>
  <c r="L37" i="17"/>
  <c r="N37" i="17"/>
  <c r="X37" i="17"/>
  <c r="Y37" i="17"/>
  <c r="B38" i="17"/>
  <c r="D38" i="17" s="1"/>
  <c r="H38" i="17"/>
  <c r="I38" i="17"/>
  <c r="J38" i="17"/>
  <c r="K38" i="17"/>
  <c r="L38" i="17"/>
  <c r="N38" i="17"/>
  <c r="X38" i="17"/>
  <c r="Y38" i="17"/>
  <c r="B39" i="17"/>
  <c r="S39" i="17" s="1"/>
  <c r="H39" i="17"/>
  <c r="I39" i="17"/>
  <c r="J39" i="17"/>
  <c r="K39" i="17"/>
  <c r="L39" i="17"/>
  <c r="N39" i="17"/>
  <c r="X39" i="17"/>
  <c r="Y39" i="17"/>
  <c r="B40" i="17"/>
  <c r="H40" i="17"/>
  <c r="I40" i="17"/>
  <c r="J40" i="17"/>
  <c r="K40" i="17"/>
  <c r="L40" i="17"/>
  <c r="N40" i="17"/>
  <c r="X40" i="17"/>
  <c r="Y40" i="17"/>
  <c r="B41" i="17"/>
  <c r="H41" i="17"/>
  <c r="I41" i="17"/>
  <c r="J41" i="17"/>
  <c r="K41" i="17"/>
  <c r="L41" i="17"/>
  <c r="N41" i="17"/>
  <c r="X41" i="17"/>
  <c r="Y41" i="17"/>
  <c r="B42" i="17"/>
  <c r="H42" i="17"/>
  <c r="I42" i="17"/>
  <c r="J42" i="17"/>
  <c r="K42" i="17"/>
  <c r="L42" i="17"/>
  <c r="N42" i="17"/>
  <c r="X42" i="17"/>
  <c r="Y42" i="17"/>
  <c r="B43" i="17"/>
  <c r="R43" i="17" s="1"/>
  <c r="H43" i="17"/>
  <c r="I43" i="17"/>
  <c r="J43" i="17"/>
  <c r="K43" i="17"/>
  <c r="L43" i="17"/>
  <c r="N43" i="17"/>
  <c r="X43" i="17"/>
  <c r="Y43" i="17"/>
  <c r="B44" i="17"/>
  <c r="M44" i="17" s="1"/>
  <c r="H44" i="17"/>
  <c r="I44" i="17"/>
  <c r="J44" i="17"/>
  <c r="K44" i="17"/>
  <c r="L44" i="17"/>
  <c r="N44" i="17"/>
  <c r="X44" i="17"/>
  <c r="Y44" i="17"/>
  <c r="B45" i="17"/>
  <c r="C45" i="17" s="1"/>
  <c r="H45" i="17"/>
  <c r="I45" i="17"/>
  <c r="J45" i="17"/>
  <c r="K45" i="17"/>
  <c r="L45" i="17"/>
  <c r="N45" i="17"/>
  <c r="X45" i="17"/>
  <c r="Y45" i="17"/>
  <c r="B46" i="17"/>
  <c r="W46" i="17" s="1"/>
  <c r="H46" i="17"/>
  <c r="I46" i="17"/>
  <c r="J46" i="17"/>
  <c r="K46" i="17"/>
  <c r="L46" i="17"/>
  <c r="N46" i="17"/>
  <c r="X46" i="17"/>
  <c r="Y46" i="17"/>
  <c r="B47" i="17"/>
  <c r="U47" i="17" s="1"/>
  <c r="H47" i="17"/>
  <c r="I47" i="17"/>
  <c r="J47" i="17"/>
  <c r="K47" i="17"/>
  <c r="L47" i="17"/>
  <c r="N47" i="17"/>
  <c r="X47" i="17"/>
  <c r="Y47" i="17"/>
  <c r="B48" i="17"/>
  <c r="W48" i="17" s="1"/>
  <c r="H48" i="17"/>
  <c r="I48" i="17"/>
  <c r="J48" i="17"/>
  <c r="K48" i="17"/>
  <c r="L48" i="17"/>
  <c r="N48" i="17"/>
  <c r="X48" i="17"/>
  <c r="Y48" i="17"/>
  <c r="B49" i="17"/>
  <c r="H49" i="17"/>
  <c r="I49" i="17"/>
  <c r="J49" i="17"/>
  <c r="K49" i="17"/>
  <c r="L49" i="17"/>
  <c r="N49" i="17"/>
  <c r="X49" i="17"/>
  <c r="Y49" i="17"/>
  <c r="B50" i="17"/>
  <c r="R50" i="17" s="1"/>
  <c r="H50" i="17"/>
  <c r="I50" i="17"/>
  <c r="J50" i="17"/>
  <c r="K50" i="17"/>
  <c r="L50" i="17"/>
  <c r="N50" i="17"/>
  <c r="X50" i="17"/>
  <c r="Y50" i="17"/>
  <c r="B51" i="17"/>
  <c r="H51" i="17"/>
  <c r="I51" i="17"/>
  <c r="J51" i="17"/>
  <c r="K51" i="17"/>
  <c r="L51" i="17"/>
  <c r="N51" i="17"/>
  <c r="X51" i="17"/>
  <c r="Y51" i="17"/>
  <c r="B52" i="17"/>
  <c r="W52" i="17" s="1"/>
  <c r="H52" i="17"/>
  <c r="I52" i="17"/>
  <c r="J52" i="17"/>
  <c r="K52" i="17"/>
  <c r="L52" i="17"/>
  <c r="N52" i="17"/>
  <c r="X52" i="17"/>
  <c r="Y52" i="17"/>
  <c r="B53" i="17"/>
  <c r="W53" i="17" s="1"/>
  <c r="H53" i="17"/>
  <c r="I53" i="17"/>
  <c r="J53" i="17"/>
  <c r="K53" i="17"/>
  <c r="L53" i="17"/>
  <c r="N53" i="17"/>
  <c r="U53" i="17"/>
  <c r="X53" i="17"/>
  <c r="Y53" i="17"/>
  <c r="B54" i="17"/>
  <c r="H54" i="17"/>
  <c r="I54" i="17"/>
  <c r="J54" i="17"/>
  <c r="K54" i="17"/>
  <c r="L54" i="17"/>
  <c r="N54" i="17"/>
  <c r="X54" i="17"/>
  <c r="Y54" i="17"/>
  <c r="B55" i="17"/>
  <c r="D55" i="17" s="1"/>
  <c r="H55" i="17"/>
  <c r="I55" i="17"/>
  <c r="J55" i="17"/>
  <c r="K55" i="17"/>
  <c r="L55" i="17"/>
  <c r="N55" i="17"/>
  <c r="X55" i="17"/>
  <c r="Y55" i="17"/>
  <c r="B56" i="17"/>
  <c r="H56" i="17"/>
  <c r="I56" i="17"/>
  <c r="J56" i="17"/>
  <c r="K56" i="17"/>
  <c r="L56" i="17"/>
  <c r="N56" i="17"/>
  <c r="X56" i="17"/>
  <c r="Y56" i="17"/>
  <c r="B57" i="17"/>
  <c r="V57" i="17" s="1"/>
  <c r="H57" i="17"/>
  <c r="I57" i="17"/>
  <c r="J57" i="17"/>
  <c r="K57" i="17"/>
  <c r="L57" i="17"/>
  <c r="N57" i="17"/>
  <c r="X57" i="17"/>
  <c r="Y57" i="17"/>
  <c r="B58" i="17"/>
  <c r="M58" i="17" s="1"/>
  <c r="H58" i="17"/>
  <c r="I58" i="17"/>
  <c r="J58" i="17"/>
  <c r="K58" i="17"/>
  <c r="L58" i="17"/>
  <c r="N58" i="17"/>
  <c r="X58" i="17"/>
  <c r="Y58" i="17"/>
  <c r="B59" i="17"/>
  <c r="U59" i="17" s="1"/>
  <c r="H59" i="17"/>
  <c r="I59" i="17"/>
  <c r="J59" i="17"/>
  <c r="K59" i="17"/>
  <c r="L59" i="17"/>
  <c r="N59" i="17"/>
  <c r="X59" i="17"/>
  <c r="Y59" i="17"/>
  <c r="B60" i="17"/>
  <c r="V60" i="17" s="1"/>
  <c r="H60" i="17"/>
  <c r="I60" i="17"/>
  <c r="J60" i="17"/>
  <c r="K60" i="17"/>
  <c r="L60" i="17"/>
  <c r="N60" i="17"/>
  <c r="X60" i="17"/>
  <c r="Y60" i="17"/>
  <c r="B61" i="17"/>
  <c r="U61" i="17" s="1"/>
  <c r="H61" i="17"/>
  <c r="I61" i="17"/>
  <c r="J61" i="17"/>
  <c r="K61" i="17"/>
  <c r="L61" i="17"/>
  <c r="N61" i="17"/>
  <c r="X61" i="17"/>
  <c r="Y61" i="17"/>
  <c r="B62" i="17"/>
  <c r="H62" i="17"/>
  <c r="I62" i="17"/>
  <c r="J62" i="17"/>
  <c r="K62" i="17"/>
  <c r="L62" i="17"/>
  <c r="N62" i="17"/>
  <c r="X62" i="17"/>
  <c r="Y62" i="17"/>
  <c r="B63" i="17"/>
  <c r="U63" i="17" s="1"/>
  <c r="H63" i="17"/>
  <c r="I63" i="17"/>
  <c r="J63" i="17"/>
  <c r="K63" i="17"/>
  <c r="L63" i="17"/>
  <c r="N63" i="17"/>
  <c r="S63" i="17"/>
  <c r="X63" i="17"/>
  <c r="Y63" i="17"/>
  <c r="B64" i="17"/>
  <c r="Q64" i="17" s="1"/>
  <c r="H64" i="17"/>
  <c r="I64" i="17"/>
  <c r="J64" i="17"/>
  <c r="K64" i="17"/>
  <c r="L64" i="17"/>
  <c r="N64" i="17"/>
  <c r="X64" i="17"/>
  <c r="Y64" i="17"/>
  <c r="B65" i="17"/>
  <c r="U65" i="17" s="1"/>
  <c r="H65" i="17"/>
  <c r="I65" i="17"/>
  <c r="J65" i="17"/>
  <c r="K65" i="17"/>
  <c r="L65" i="17"/>
  <c r="N65" i="17"/>
  <c r="X65" i="17"/>
  <c r="Y65" i="17"/>
  <c r="B66" i="17"/>
  <c r="U66" i="17" s="1"/>
  <c r="H66" i="17"/>
  <c r="I66" i="17"/>
  <c r="J66" i="17"/>
  <c r="K66" i="17"/>
  <c r="L66" i="17"/>
  <c r="N66" i="17"/>
  <c r="X66" i="17"/>
  <c r="Y66" i="17"/>
  <c r="B67" i="17"/>
  <c r="R67" i="17" s="1"/>
  <c r="H67" i="17"/>
  <c r="I67" i="17"/>
  <c r="J67" i="17"/>
  <c r="K67" i="17"/>
  <c r="L67" i="17"/>
  <c r="N67" i="17"/>
  <c r="X67" i="17"/>
  <c r="Y67" i="17"/>
  <c r="B68" i="17"/>
  <c r="W68" i="17" s="1"/>
  <c r="H68" i="17"/>
  <c r="I68" i="17"/>
  <c r="J68" i="17"/>
  <c r="K68" i="17"/>
  <c r="L68" i="17"/>
  <c r="N68" i="17"/>
  <c r="X68" i="17"/>
  <c r="Y68" i="17"/>
  <c r="B69" i="17"/>
  <c r="U69" i="17" s="1"/>
  <c r="H69" i="17"/>
  <c r="I69" i="17"/>
  <c r="J69" i="17"/>
  <c r="K69" i="17"/>
  <c r="L69" i="17"/>
  <c r="N69" i="17"/>
  <c r="X69" i="17"/>
  <c r="Y69" i="17"/>
  <c r="B70" i="17"/>
  <c r="S70" i="17" s="1"/>
  <c r="H70" i="17"/>
  <c r="I70" i="17"/>
  <c r="J70" i="17"/>
  <c r="K70" i="17"/>
  <c r="L70" i="17"/>
  <c r="N70" i="17"/>
  <c r="X70" i="17"/>
  <c r="Y70" i="17"/>
  <c r="B71" i="17"/>
  <c r="W71" i="17" s="1"/>
  <c r="H71" i="17"/>
  <c r="I71" i="17"/>
  <c r="J71" i="17"/>
  <c r="K71" i="17"/>
  <c r="L71" i="17"/>
  <c r="N71" i="17"/>
  <c r="X71" i="17"/>
  <c r="Y71" i="17"/>
  <c r="B72" i="17"/>
  <c r="Q72" i="17" s="1"/>
  <c r="H72" i="17"/>
  <c r="I72" i="17"/>
  <c r="J72" i="17"/>
  <c r="K72" i="17"/>
  <c r="L72" i="17"/>
  <c r="N72" i="17"/>
  <c r="X72" i="17"/>
  <c r="Y72" i="17"/>
  <c r="B73" i="17"/>
  <c r="H73" i="17"/>
  <c r="I73" i="17"/>
  <c r="J73" i="17"/>
  <c r="K73" i="17"/>
  <c r="L73" i="17"/>
  <c r="N73" i="17"/>
  <c r="X73" i="17"/>
  <c r="Y73" i="17"/>
  <c r="B74" i="17"/>
  <c r="V74" i="17" s="1"/>
  <c r="D74" i="17"/>
  <c r="H74" i="17"/>
  <c r="I74" i="17"/>
  <c r="J74" i="17"/>
  <c r="K74" i="17"/>
  <c r="L74" i="17"/>
  <c r="N74" i="17"/>
  <c r="P74" i="17"/>
  <c r="Q74" i="17"/>
  <c r="X74" i="17"/>
  <c r="Y74" i="17"/>
  <c r="B75" i="17"/>
  <c r="P75" i="17" s="1"/>
  <c r="H75" i="17"/>
  <c r="I75" i="17"/>
  <c r="J75" i="17"/>
  <c r="K75" i="17"/>
  <c r="L75" i="17"/>
  <c r="N75" i="17"/>
  <c r="X75" i="17"/>
  <c r="Y75" i="17"/>
  <c r="B76" i="17"/>
  <c r="M76" i="17" s="1"/>
  <c r="H76" i="17"/>
  <c r="I76" i="17"/>
  <c r="J76" i="17"/>
  <c r="K76" i="17"/>
  <c r="L76" i="17"/>
  <c r="N76" i="17"/>
  <c r="X76" i="17"/>
  <c r="Y76" i="17"/>
  <c r="B77" i="17"/>
  <c r="U77" i="17" s="1"/>
  <c r="H77" i="17"/>
  <c r="I77" i="17"/>
  <c r="J77" i="17"/>
  <c r="K77" i="17"/>
  <c r="L77" i="17"/>
  <c r="N77" i="17"/>
  <c r="X77" i="17"/>
  <c r="Y77" i="17"/>
  <c r="B78" i="17"/>
  <c r="D78" i="17" s="1"/>
  <c r="H78" i="17"/>
  <c r="I78" i="17"/>
  <c r="J78" i="17"/>
  <c r="K78" i="17"/>
  <c r="L78" i="17"/>
  <c r="N78" i="17"/>
  <c r="X78" i="17"/>
  <c r="Y78" i="17"/>
  <c r="B79" i="17"/>
  <c r="D79" i="17" s="1"/>
  <c r="H79" i="17"/>
  <c r="I79" i="17"/>
  <c r="J79" i="17"/>
  <c r="K79" i="17"/>
  <c r="L79" i="17"/>
  <c r="N79" i="17"/>
  <c r="X79" i="17"/>
  <c r="Y79" i="17"/>
  <c r="B80" i="17"/>
  <c r="H80" i="17"/>
  <c r="I80" i="17"/>
  <c r="J80" i="17"/>
  <c r="K80" i="17"/>
  <c r="L80" i="17"/>
  <c r="N80" i="17"/>
  <c r="X80" i="17"/>
  <c r="Y80" i="17"/>
  <c r="B81" i="17"/>
  <c r="V81" i="17" s="1"/>
  <c r="H81" i="17"/>
  <c r="I81" i="17"/>
  <c r="J81" i="17"/>
  <c r="K81" i="17"/>
  <c r="L81" i="17"/>
  <c r="N81" i="17"/>
  <c r="X81" i="17"/>
  <c r="Y81" i="17"/>
  <c r="B82" i="17"/>
  <c r="S82" i="17" s="1"/>
  <c r="H82" i="17"/>
  <c r="I82" i="17"/>
  <c r="J82" i="17"/>
  <c r="K82" i="17"/>
  <c r="L82" i="17"/>
  <c r="N82" i="17"/>
  <c r="X82" i="17"/>
  <c r="Y82" i="17"/>
  <c r="B83" i="17"/>
  <c r="S83" i="17" s="1"/>
  <c r="H83" i="17"/>
  <c r="I83" i="17"/>
  <c r="J83" i="17"/>
  <c r="K83" i="17"/>
  <c r="L83" i="17"/>
  <c r="N83" i="17"/>
  <c r="X83" i="17"/>
  <c r="Y83" i="17"/>
  <c r="B84" i="17"/>
  <c r="H84" i="17"/>
  <c r="I84" i="17"/>
  <c r="J84" i="17"/>
  <c r="K84" i="17"/>
  <c r="L84" i="17"/>
  <c r="N84" i="17"/>
  <c r="X84" i="17"/>
  <c r="Y84" i="17"/>
  <c r="B85" i="17"/>
  <c r="P85" i="17" s="1"/>
  <c r="H85" i="17"/>
  <c r="I85" i="17"/>
  <c r="J85" i="17"/>
  <c r="K85" i="17"/>
  <c r="L85" i="17"/>
  <c r="N85" i="17"/>
  <c r="X85" i="17"/>
  <c r="Y85" i="17"/>
  <c r="B86" i="17"/>
  <c r="V86" i="17" s="1"/>
  <c r="H86" i="17"/>
  <c r="I86" i="17"/>
  <c r="J86" i="17"/>
  <c r="K86" i="17"/>
  <c r="L86" i="17"/>
  <c r="N86" i="17"/>
  <c r="X86" i="17"/>
  <c r="Y86" i="17"/>
  <c r="B87" i="17"/>
  <c r="W87" i="17" s="1"/>
  <c r="H87" i="17"/>
  <c r="I87" i="17"/>
  <c r="J87" i="17"/>
  <c r="K87" i="17"/>
  <c r="L87" i="17"/>
  <c r="N87" i="17"/>
  <c r="X87" i="17"/>
  <c r="Y87" i="17"/>
  <c r="B88" i="17"/>
  <c r="U88" i="17" s="1"/>
  <c r="H88" i="17"/>
  <c r="I88" i="17"/>
  <c r="J88" i="17"/>
  <c r="K88" i="17"/>
  <c r="L88" i="17"/>
  <c r="N88" i="17"/>
  <c r="X88" i="17"/>
  <c r="Y88" i="17"/>
  <c r="B89" i="17"/>
  <c r="H89" i="17"/>
  <c r="I89" i="17"/>
  <c r="J89" i="17"/>
  <c r="K89" i="17"/>
  <c r="L89" i="17"/>
  <c r="N89" i="17"/>
  <c r="X89" i="17"/>
  <c r="Y89" i="17"/>
  <c r="B90" i="17"/>
  <c r="M90" i="17" s="1"/>
  <c r="H90" i="17"/>
  <c r="I90" i="17"/>
  <c r="J90" i="17"/>
  <c r="K90" i="17"/>
  <c r="L90" i="17"/>
  <c r="N90" i="17"/>
  <c r="X90" i="17"/>
  <c r="Y90" i="17"/>
  <c r="B91" i="17"/>
  <c r="H91" i="17"/>
  <c r="I91" i="17"/>
  <c r="J91" i="17"/>
  <c r="K91" i="17"/>
  <c r="L91" i="17"/>
  <c r="N91" i="17"/>
  <c r="X91" i="17"/>
  <c r="Y91" i="17"/>
  <c r="B92" i="17"/>
  <c r="T92" i="17" s="1"/>
  <c r="H92" i="17"/>
  <c r="I92" i="17"/>
  <c r="J92" i="17"/>
  <c r="K92" i="17"/>
  <c r="L92" i="17"/>
  <c r="N92" i="17"/>
  <c r="X92" i="17"/>
  <c r="Y92" i="17"/>
  <c r="B93" i="17"/>
  <c r="H93" i="17"/>
  <c r="I93" i="17"/>
  <c r="J93" i="17"/>
  <c r="K93" i="17"/>
  <c r="L93" i="17"/>
  <c r="N93" i="17"/>
  <c r="X93" i="17"/>
  <c r="Y93" i="17"/>
  <c r="B94" i="17"/>
  <c r="M94" i="17" s="1"/>
  <c r="H94" i="17"/>
  <c r="I94" i="17"/>
  <c r="J94" i="17"/>
  <c r="K94" i="17"/>
  <c r="L94" i="17"/>
  <c r="N94" i="17"/>
  <c r="X94" i="17"/>
  <c r="Y94" i="17"/>
  <c r="B95" i="17"/>
  <c r="W95" i="17" s="1"/>
  <c r="H95" i="17"/>
  <c r="I95" i="17"/>
  <c r="J95" i="17"/>
  <c r="K95" i="17"/>
  <c r="L95" i="17"/>
  <c r="N95" i="17"/>
  <c r="X95" i="17"/>
  <c r="Y95" i="17"/>
  <c r="B96" i="17"/>
  <c r="U96" i="17" s="1"/>
  <c r="H96" i="17"/>
  <c r="I96" i="17"/>
  <c r="J96" i="17"/>
  <c r="K96" i="17"/>
  <c r="L96" i="17"/>
  <c r="N96" i="17"/>
  <c r="X96" i="17"/>
  <c r="Y96" i="17"/>
  <c r="B97" i="17"/>
  <c r="D97" i="17" s="1"/>
  <c r="H97" i="17"/>
  <c r="I97" i="17"/>
  <c r="J97" i="17"/>
  <c r="K97" i="17"/>
  <c r="L97" i="17"/>
  <c r="N97" i="17"/>
  <c r="X97" i="17"/>
  <c r="Y97" i="17"/>
  <c r="B98" i="17"/>
  <c r="C98" i="17" s="1"/>
  <c r="H98" i="17"/>
  <c r="I98" i="17"/>
  <c r="J98" i="17"/>
  <c r="K98" i="17"/>
  <c r="L98" i="17"/>
  <c r="N98" i="17"/>
  <c r="X98" i="17"/>
  <c r="Y98" i="17"/>
  <c r="B99" i="17"/>
  <c r="W99" i="17" s="1"/>
  <c r="H99" i="17"/>
  <c r="I99" i="17"/>
  <c r="J99" i="17"/>
  <c r="K99" i="17"/>
  <c r="L99" i="17"/>
  <c r="N99" i="17"/>
  <c r="X99" i="17"/>
  <c r="Y99" i="17"/>
  <c r="B100" i="17"/>
  <c r="W100" i="17" s="1"/>
  <c r="H100" i="17"/>
  <c r="I100" i="17"/>
  <c r="J100" i="17"/>
  <c r="K100" i="17"/>
  <c r="L100" i="17"/>
  <c r="N100" i="17"/>
  <c r="X100" i="17"/>
  <c r="Y100" i="17"/>
  <c r="B101" i="17"/>
  <c r="S101" i="17" s="1"/>
  <c r="H101" i="17"/>
  <c r="I101" i="17"/>
  <c r="J101" i="17"/>
  <c r="K101" i="17"/>
  <c r="L101" i="17"/>
  <c r="N101" i="17"/>
  <c r="X101" i="17"/>
  <c r="Y101" i="17"/>
  <c r="B102" i="17"/>
  <c r="U102" i="17" s="1"/>
  <c r="H102" i="17"/>
  <c r="I102" i="17"/>
  <c r="J102" i="17"/>
  <c r="K102" i="17"/>
  <c r="L102" i="17"/>
  <c r="N102" i="17"/>
  <c r="X102" i="17"/>
  <c r="Y102" i="17"/>
  <c r="B103" i="17"/>
  <c r="W103" i="17" s="1"/>
  <c r="H103" i="17"/>
  <c r="I103" i="17"/>
  <c r="J103" i="17"/>
  <c r="K103" i="17"/>
  <c r="L103" i="17"/>
  <c r="N103" i="17"/>
  <c r="X103" i="17"/>
  <c r="Y103" i="17"/>
  <c r="B104" i="17"/>
  <c r="U104" i="17" s="1"/>
  <c r="H104" i="17"/>
  <c r="I104" i="17"/>
  <c r="J104" i="17"/>
  <c r="K104" i="17"/>
  <c r="L104" i="17"/>
  <c r="N104" i="17"/>
  <c r="X104" i="17"/>
  <c r="Y104" i="17"/>
  <c r="B105" i="17"/>
  <c r="D105" i="17" s="1"/>
  <c r="H105" i="17"/>
  <c r="I105" i="17"/>
  <c r="J105" i="17"/>
  <c r="K105" i="17"/>
  <c r="L105" i="17"/>
  <c r="N105" i="17"/>
  <c r="X105" i="17"/>
  <c r="Y105" i="17"/>
  <c r="B106" i="17"/>
  <c r="H106" i="17"/>
  <c r="I106" i="17"/>
  <c r="J106" i="17"/>
  <c r="K106" i="17"/>
  <c r="L106" i="17"/>
  <c r="N106" i="17"/>
  <c r="X106" i="17"/>
  <c r="Y106" i="17"/>
  <c r="B107" i="17"/>
  <c r="M107" i="17" s="1"/>
  <c r="H107" i="17"/>
  <c r="I107" i="17"/>
  <c r="J107" i="17"/>
  <c r="K107" i="17"/>
  <c r="L107" i="17"/>
  <c r="N107" i="17"/>
  <c r="X107" i="17"/>
  <c r="Y107" i="17"/>
  <c r="B108" i="17"/>
  <c r="T108" i="17" s="1"/>
  <c r="H108" i="17"/>
  <c r="I108" i="17"/>
  <c r="J108" i="17"/>
  <c r="K108" i="17"/>
  <c r="L108" i="17"/>
  <c r="N108" i="17"/>
  <c r="X108" i="17"/>
  <c r="Y108" i="17"/>
  <c r="B109" i="17"/>
  <c r="W109" i="17" s="1"/>
  <c r="H109" i="17"/>
  <c r="I109" i="17"/>
  <c r="J109" i="17"/>
  <c r="K109" i="17"/>
  <c r="L109" i="17"/>
  <c r="N109" i="17"/>
  <c r="X109" i="17"/>
  <c r="Y109" i="17"/>
  <c r="B110" i="17"/>
  <c r="M110" i="17" s="1"/>
  <c r="H110" i="17"/>
  <c r="I110" i="17"/>
  <c r="J110" i="17"/>
  <c r="K110" i="17"/>
  <c r="L110" i="17"/>
  <c r="N110" i="17"/>
  <c r="X110" i="17"/>
  <c r="Y110" i="17"/>
  <c r="B111" i="17"/>
  <c r="W111" i="17" s="1"/>
  <c r="H111" i="17"/>
  <c r="I111" i="17"/>
  <c r="J111" i="17"/>
  <c r="K111" i="17"/>
  <c r="L111" i="17"/>
  <c r="N111" i="17"/>
  <c r="X111" i="17"/>
  <c r="Y111" i="17"/>
  <c r="B112" i="17"/>
  <c r="U112" i="17" s="1"/>
  <c r="H112" i="17"/>
  <c r="I112" i="17"/>
  <c r="J112" i="17"/>
  <c r="K112" i="17"/>
  <c r="L112" i="17"/>
  <c r="N112" i="17"/>
  <c r="X112" i="17"/>
  <c r="Y112" i="17"/>
  <c r="B113" i="17"/>
  <c r="W113" i="17" s="1"/>
  <c r="H113" i="17"/>
  <c r="I113" i="17"/>
  <c r="J113" i="17"/>
  <c r="K113" i="17"/>
  <c r="L113" i="17"/>
  <c r="N113" i="17"/>
  <c r="X113" i="17"/>
  <c r="Y113" i="17"/>
  <c r="B114" i="17"/>
  <c r="C114" i="17" s="1"/>
  <c r="H114" i="17"/>
  <c r="I114" i="17"/>
  <c r="J114" i="17"/>
  <c r="K114" i="17"/>
  <c r="L114" i="17"/>
  <c r="N114" i="17"/>
  <c r="X114" i="17"/>
  <c r="Y114" i="17"/>
  <c r="B115" i="17"/>
  <c r="H115" i="17"/>
  <c r="I115" i="17"/>
  <c r="J115" i="17"/>
  <c r="K115" i="17"/>
  <c r="L115" i="17"/>
  <c r="N115" i="17"/>
  <c r="X115" i="17"/>
  <c r="Y115" i="17"/>
  <c r="B116" i="17"/>
  <c r="T116" i="17" s="1"/>
  <c r="H116" i="17"/>
  <c r="I116" i="17"/>
  <c r="J116" i="17"/>
  <c r="K116" i="17"/>
  <c r="L116" i="17"/>
  <c r="N116" i="17"/>
  <c r="X116" i="17"/>
  <c r="Y116" i="17"/>
  <c r="B117" i="17"/>
  <c r="W117" i="17" s="1"/>
  <c r="H117" i="17"/>
  <c r="I117" i="17"/>
  <c r="J117" i="17"/>
  <c r="K117" i="17"/>
  <c r="L117" i="17"/>
  <c r="N117" i="17"/>
  <c r="X117" i="17"/>
  <c r="Y117" i="17"/>
  <c r="B118" i="17"/>
  <c r="C118" i="17" s="1"/>
  <c r="H118" i="17"/>
  <c r="I118" i="17"/>
  <c r="J118" i="17"/>
  <c r="K118" i="17"/>
  <c r="L118" i="17"/>
  <c r="N118" i="17"/>
  <c r="X118" i="17"/>
  <c r="Y118" i="17"/>
  <c r="B119" i="17"/>
  <c r="H119" i="17"/>
  <c r="I119" i="17"/>
  <c r="J119" i="17"/>
  <c r="K119" i="17"/>
  <c r="L119" i="17"/>
  <c r="N119" i="17"/>
  <c r="X119" i="17"/>
  <c r="Y119" i="17"/>
  <c r="B120" i="17"/>
  <c r="U120" i="17" s="1"/>
  <c r="H120" i="17"/>
  <c r="I120" i="17"/>
  <c r="J120" i="17"/>
  <c r="K120" i="17"/>
  <c r="L120" i="17"/>
  <c r="N120" i="17"/>
  <c r="X120" i="17"/>
  <c r="Y120" i="17"/>
  <c r="B121" i="17"/>
  <c r="H121" i="17"/>
  <c r="I121" i="17"/>
  <c r="J121" i="17"/>
  <c r="K121" i="17"/>
  <c r="L121" i="17"/>
  <c r="N121" i="17"/>
  <c r="X121" i="17"/>
  <c r="Y121" i="17"/>
  <c r="B122" i="17"/>
  <c r="C122" i="17" s="1"/>
  <c r="H122" i="17"/>
  <c r="I122" i="17"/>
  <c r="J122" i="17"/>
  <c r="K122" i="17"/>
  <c r="L122" i="17"/>
  <c r="N122" i="17"/>
  <c r="X122" i="17"/>
  <c r="Y122" i="17"/>
  <c r="B123" i="17"/>
  <c r="C123" i="17" s="1"/>
  <c r="H123" i="17"/>
  <c r="I123" i="17"/>
  <c r="J123" i="17"/>
  <c r="K123" i="17"/>
  <c r="L123" i="17"/>
  <c r="N123" i="17"/>
  <c r="X123" i="17"/>
  <c r="Y123" i="17"/>
  <c r="B124" i="17"/>
  <c r="U124" i="17" s="1"/>
  <c r="H124" i="17"/>
  <c r="I124" i="17"/>
  <c r="J124" i="17"/>
  <c r="K124" i="17"/>
  <c r="L124" i="17"/>
  <c r="N124" i="17"/>
  <c r="X124" i="17"/>
  <c r="Y124" i="17"/>
  <c r="B125" i="17"/>
  <c r="D125" i="17" s="1"/>
  <c r="H125" i="17"/>
  <c r="I125" i="17"/>
  <c r="J125" i="17"/>
  <c r="K125" i="17"/>
  <c r="L125" i="17"/>
  <c r="N125" i="17"/>
  <c r="X125" i="17"/>
  <c r="Y125" i="17"/>
  <c r="B126" i="17"/>
  <c r="C126" i="17" s="1"/>
  <c r="H126" i="17"/>
  <c r="I126" i="17"/>
  <c r="J126" i="17"/>
  <c r="K126" i="17"/>
  <c r="L126" i="17"/>
  <c r="N126" i="17"/>
  <c r="X126" i="17"/>
  <c r="Y126" i="17"/>
  <c r="B127" i="17"/>
  <c r="U127" i="17" s="1"/>
  <c r="H127" i="17"/>
  <c r="I127" i="17"/>
  <c r="J127" i="17"/>
  <c r="K127" i="17"/>
  <c r="L127" i="17"/>
  <c r="N127" i="17"/>
  <c r="X127" i="17"/>
  <c r="Y127" i="17"/>
  <c r="B128" i="17"/>
  <c r="U128" i="17" s="1"/>
  <c r="H128" i="17"/>
  <c r="I128" i="17"/>
  <c r="J128" i="17"/>
  <c r="K128" i="17"/>
  <c r="L128" i="17"/>
  <c r="N128" i="17"/>
  <c r="X128" i="17"/>
  <c r="Y128" i="17"/>
  <c r="B129" i="17"/>
  <c r="U129" i="17" s="1"/>
  <c r="H129" i="17"/>
  <c r="I129" i="17"/>
  <c r="J129" i="17"/>
  <c r="K129" i="17"/>
  <c r="L129" i="17"/>
  <c r="N129" i="17"/>
  <c r="X129" i="17"/>
  <c r="Y129" i="17"/>
  <c r="B130" i="17"/>
  <c r="V130" i="17" s="1"/>
  <c r="H130" i="17"/>
  <c r="I130" i="17"/>
  <c r="J130" i="17"/>
  <c r="K130" i="17"/>
  <c r="L130" i="17"/>
  <c r="N130" i="17"/>
  <c r="X130" i="17"/>
  <c r="Y130" i="17"/>
  <c r="B131" i="17"/>
  <c r="C131" i="17" s="1"/>
  <c r="H131" i="17"/>
  <c r="I131" i="17"/>
  <c r="J131" i="17"/>
  <c r="K131" i="17"/>
  <c r="L131" i="17"/>
  <c r="N131" i="17"/>
  <c r="X131" i="17"/>
  <c r="Y131" i="17"/>
  <c r="B132" i="17"/>
  <c r="C132" i="17" s="1"/>
  <c r="H132" i="17"/>
  <c r="I132" i="17"/>
  <c r="J132" i="17"/>
  <c r="K132" i="17"/>
  <c r="L132" i="17"/>
  <c r="N132" i="17"/>
  <c r="X132" i="17"/>
  <c r="Y132" i="17"/>
  <c r="B133" i="17"/>
  <c r="H133" i="17"/>
  <c r="I133" i="17"/>
  <c r="J133" i="17"/>
  <c r="K133" i="17"/>
  <c r="L133" i="17"/>
  <c r="N133" i="17"/>
  <c r="X133" i="17"/>
  <c r="Y133" i="17"/>
  <c r="B134" i="17"/>
  <c r="T134" i="17" s="1"/>
  <c r="H134" i="17"/>
  <c r="I134" i="17"/>
  <c r="J134" i="17"/>
  <c r="K134" i="17"/>
  <c r="L134" i="17"/>
  <c r="N134" i="17"/>
  <c r="X134" i="17"/>
  <c r="Y134" i="17"/>
  <c r="B135" i="17"/>
  <c r="D135" i="17" s="1"/>
  <c r="H135" i="17"/>
  <c r="I135" i="17"/>
  <c r="J135" i="17"/>
  <c r="K135" i="17"/>
  <c r="L135" i="17"/>
  <c r="N135" i="17"/>
  <c r="X135" i="17"/>
  <c r="Y135" i="17"/>
  <c r="B136" i="17"/>
  <c r="C136" i="17" s="1"/>
  <c r="H136" i="17"/>
  <c r="I136" i="17"/>
  <c r="J136" i="17"/>
  <c r="K136" i="17"/>
  <c r="L136" i="17"/>
  <c r="N136" i="17"/>
  <c r="X136" i="17"/>
  <c r="Y136" i="17"/>
  <c r="B137" i="17"/>
  <c r="C137" i="17" s="1"/>
  <c r="H137" i="17"/>
  <c r="I137" i="17"/>
  <c r="J137" i="17"/>
  <c r="K137" i="17"/>
  <c r="L137" i="17"/>
  <c r="N137" i="17"/>
  <c r="S137" i="17"/>
  <c r="X137" i="17"/>
  <c r="Y137" i="17"/>
  <c r="B138" i="17"/>
  <c r="C138" i="17" s="1"/>
  <c r="H138" i="17"/>
  <c r="I138" i="17"/>
  <c r="J138" i="17"/>
  <c r="K138" i="17"/>
  <c r="L138" i="17"/>
  <c r="N138" i="17"/>
  <c r="X138" i="17"/>
  <c r="Y138" i="17"/>
  <c r="B139" i="17"/>
  <c r="U139" i="17" s="1"/>
  <c r="H139" i="17"/>
  <c r="I139" i="17"/>
  <c r="J139" i="17"/>
  <c r="K139" i="17"/>
  <c r="L139" i="17"/>
  <c r="N139" i="17"/>
  <c r="X139" i="17"/>
  <c r="Y139" i="17"/>
  <c r="B140" i="17"/>
  <c r="H140" i="17"/>
  <c r="I140" i="17"/>
  <c r="J140" i="17"/>
  <c r="K140" i="17"/>
  <c r="L140" i="17"/>
  <c r="N140" i="17"/>
  <c r="X140" i="17"/>
  <c r="Y140" i="17"/>
  <c r="B141" i="17"/>
  <c r="H141" i="17"/>
  <c r="I141" i="17"/>
  <c r="J141" i="17"/>
  <c r="K141" i="17"/>
  <c r="L141" i="17"/>
  <c r="N141" i="17"/>
  <c r="X141" i="17"/>
  <c r="Y141" i="17"/>
  <c r="B142" i="17"/>
  <c r="R142" i="17" s="1"/>
  <c r="H142" i="17"/>
  <c r="I142" i="17"/>
  <c r="J142" i="17"/>
  <c r="K142" i="17"/>
  <c r="L142" i="17"/>
  <c r="N142" i="17"/>
  <c r="X142" i="17"/>
  <c r="Y142" i="17"/>
  <c r="B143" i="17"/>
  <c r="W143" i="17" s="1"/>
  <c r="H143" i="17"/>
  <c r="I143" i="17"/>
  <c r="J143" i="17"/>
  <c r="K143" i="17"/>
  <c r="L143" i="17"/>
  <c r="N143" i="17"/>
  <c r="X143" i="17"/>
  <c r="Y143" i="17"/>
  <c r="B144" i="17"/>
  <c r="H144" i="17"/>
  <c r="I144" i="17"/>
  <c r="J144" i="17"/>
  <c r="K144" i="17"/>
  <c r="L144" i="17"/>
  <c r="N144" i="17"/>
  <c r="X144" i="17"/>
  <c r="Y144" i="17"/>
  <c r="B145" i="17"/>
  <c r="R145" i="17" s="1"/>
  <c r="H145" i="17"/>
  <c r="I145" i="17"/>
  <c r="J145" i="17"/>
  <c r="K145" i="17"/>
  <c r="L145" i="17"/>
  <c r="N145" i="17"/>
  <c r="X145" i="17"/>
  <c r="Y145" i="17"/>
  <c r="B146" i="17"/>
  <c r="S146" i="17" s="1"/>
  <c r="H146" i="17"/>
  <c r="I146" i="17"/>
  <c r="J146" i="17"/>
  <c r="K146" i="17"/>
  <c r="L146" i="17"/>
  <c r="N146" i="17"/>
  <c r="X146" i="17"/>
  <c r="Y146" i="17"/>
  <c r="B147" i="17"/>
  <c r="Q147" i="17" s="1"/>
  <c r="H147" i="17"/>
  <c r="I147" i="17"/>
  <c r="J147" i="17"/>
  <c r="K147" i="17"/>
  <c r="L147" i="17"/>
  <c r="N147" i="17"/>
  <c r="X147" i="17"/>
  <c r="Y147" i="17"/>
  <c r="B148" i="17"/>
  <c r="D148" i="17" s="1"/>
  <c r="H148" i="17"/>
  <c r="I148" i="17"/>
  <c r="J148" i="17"/>
  <c r="K148" i="17"/>
  <c r="L148" i="17"/>
  <c r="N148" i="17"/>
  <c r="W148" i="17"/>
  <c r="X148" i="17"/>
  <c r="Y148" i="17"/>
  <c r="B149" i="17"/>
  <c r="H149" i="17"/>
  <c r="I149" i="17"/>
  <c r="J149" i="17"/>
  <c r="K149" i="17"/>
  <c r="L149" i="17"/>
  <c r="N149" i="17"/>
  <c r="X149" i="17"/>
  <c r="Y149" i="17"/>
  <c r="B150" i="17"/>
  <c r="W150" i="17" s="1"/>
  <c r="H150" i="17"/>
  <c r="I150" i="17"/>
  <c r="J150" i="17"/>
  <c r="K150" i="17"/>
  <c r="L150" i="17"/>
  <c r="N150" i="17"/>
  <c r="X150" i="17"/>
  <c r="Y150" i="17"/>
  <c r="B151" i="17"/>
  <c r="S151" i="17" s="1"/>
  <c r="H151" i="17"/>
  <c r="I151" i="17"/>
  <c r="J151" i="17"/>
  <c r="K151" i="17"/>
  <c r="L151" i="17"/>
  <c r="N151" i="17"/>
  <c r="X151" i="17"/>
  <c r="Y151" i="17"/>
  <c r="B152" i="17"/>
  <c r="W152" i="17" s="1"/>
  <c r="H152" i="17"/>
  <c r="I152" i="17"/>
  <c r="J152" i="17"/>
  <c r="K152" i="17"/>
  <c r="L152" i="17"/>
  <c r="N152" i="17"/>
  <c r="X152" i="17"/>
  <c r="Y152" i="17"/>
  <c r="B153" i="17"/>
  <c r="H153" i="17"/>
  <c r="I153" i="17"/>
  <c r="J153" i="17"/>
  <c r="K153" i="17"/>
  <c r="L153" i="17"/>
  <c r="N153" i="17"/>
  <c r="X153" i="17"/>
  <c r="Y153" i="17"/>
  <c r="B154" i="17"/>
  <c r="W154" i="17" s="1"/>
  <c r="H154" i="17"/>
  <c r="I154" i="17"/>
  <c r="J154" i="17"/>
  <c r="K154" i="17"/>
  <c r="L154" i="17"/>
  <c r="N154" i="17"/>
  <c r="X154" i="17"/>
  <c r="Y154" i="17"/>
  <c r="B155" i="17"/>
  <c r="W155" i="17" s="1"/>
  <c r="H155" i="17"/>
  <c r="I155" i="17"/>
  <c r="J155" i="17"/>
  <c r="K155" i="17"/>
  <c r="L155" i="17"/>
  <c r="N155" i="17"/>
  <c r="X155" i="17"/>
  <c r="Y155" i="17"/>
  <c r="B156" i="17"/>
  <c r="W156" i="17" s="1"/>
  <c r="H156" i="17"/>
  <c r="I156" i="17"/>
  <c r="J156" i="17"/>
  <c r="K156" i="17"/>
  <c r="L156" i="17"/>
  <c r="N156" i="17"/>
  <c r="X156" i="17"/>
  <c r="Y156" i="17"/>
  <c r="B157" i="17"/>
  <c r="U157" i="17" s="1"/>
  <c r="H157" i="17"/>
  <c r="I157" i="17"/>
  <c r="J157" i="17"/>
  <c r="K157" i="17"/>
  <c r="L157" i="17"/>
  <c r="N157" i="17"/>
  <c r="X157" i="17"/>
  <c r="Y157" i="17"/>
  <c r="B158" i="17"/>
  <c r="W158" i="17" s="1"/>
  <c r="H158" i="17"/>
  <c r="I158" i="17"/>
  <c r="J158" i="17"/>
  <c r="K158" i="17"/>
  <c r="L158" i="17"/>
  <c r="N158" i="17"/>
  <c r="X158" i="17"/>
  <c r="Y158" i="17"/>
  <c r="B159" i="17"/>
  <c r="W159" i="17" s="1"/>
  <c r="H159" i="17"/>
  <c r="I159" i="17"/>
  <c r="J159" i="17"/>
  <c r="K159" i="17"/>
  <c r="L159" i="17"/>
  <c r="N159" i="17"/>
  <c r="X159" i="17"/>
  <c r="Y159" i="17"/>
  <c r="B160" i="17"/>
  <c r="W160" i="17" s="1"/>
  <c r="H160" i="17"/>
  <c r="I160" i="17"/>
  <c r="J160" i="17"/>
  <c r="K160" i="17"/>
  <c r="L160" i="17"/>
  <c r="N160" i="17"/>
  <c r="X160" i="17"/>
  <c r="Y160" i="17"/>
  <c r="B161" i="17"/>
  <c r="W161" i="17" s="1"/>
  <c r="H161" i="17"/>
  <c r="I161" i="17"/>
  <c r="J161" i="17"/>
  <c r="K161" i="17"/>
  <c r="L161" i="17"/>
  <c r="N161" i="17"/>
  <c r="X161" i="17"/>
  <c r="Y161" i="17"/>
  <c r="B162" i="17"/>
  <c r="W162" i="17" s="1"/>
  <c r="H162" i="17"/>
  <c r="I162" i="17"/>
  <c r="J162" i="17"/>
  <c r="K162" i="17"/>
  <c r="L162" i="17"/>
  <c r="N162" i="17"/>
  <c r="X162" i="17"/>
  <c r="Y162" i="17"/>
  <c r="B163" i="17"/>
  <c r="W163" i="17" s="1"/>
  <c r="H163" i="17"/>
  <c r="I163" i="17"/>
  <c r="J163" i="17"/>
  <c r="K163" i="17"/>
  <c r="L163" i="17"/>
  <c r="N163" i="17"/>
  <c r="U163" i="17"/>
  <c r="X163" i="17"/>
  <c r="Y163" i="17"/>
  <c r="B164" i="17"/>
  <c r="W164" i="17" s="1"/>
  <c r="H164" i="17"/>
  <c r="I164" i="17"/>
  <c r="J164" i="17"/>
  <c r="K164" i="17"/>
  <c r="L164" i="17"/>
  <c r="N164" i="17"/>
  <c r="X164" i="17"/>
  <c r="Y164" i="17"/>
  <c r="B165" i="17"/>
  <c r="H165" i="17"/>
  <c r="I165" i="17"/>
  <c r="J165" i="17"/>
  <c r="K165" i="17"/>
  <c r="L165" i="17"/>
  <c r="N165" i="17"/>
  <c r="X165" i="17"/>
  <c r="Y165" i="17"/>
  <c r="B166" i="17"/>
  <c r="W166" i="17" s="1"/>
  <c r="H166" i="17"/>
  <c r="I166" i="17"/>
  <c r="J166" i="17"/>
  <c r="K166" i="17"/>
  <c r="L166" i="17"/>
  <c r="N166" i="17"/>
  <c r="X166" i="17"/>
  <c r="Y166" i="17"/>
  <c r="B167" i="17"/>
  <c r="R167" i="17" s="1"/>
  <c r="H167" i="17"/>
  <c r="I167" i="17"/>
  <c r="J167" i="17"/>
  <c r="K167" i="17"/>
  <c r="L167" i="17"/>
  <c r="N167" i="17"/>
  <c r="X167" i="17"/>
  <c r="Y167" i="17"/>
  <c r="B168" i="17"/>
  <c r="H168" i="17"/>
  <c r="I168" i="17"/>
  <c r="J168" i="17"/>
  <c r="K168" i="17"/>
  <c r="L168" i="17"/>
  <c r="N168" i="17"/>
  <c r="X168" i="17"/>
  <c r="Y168" i="17"/>
  <c r="B169" i="17"/>
  <c r="W169" i="17" s="1"/>
  <c r="H169" i="17"/>
  <c r="I169" i="17"/>
  <c r="J169" i="17"/>
  <c r="K169" i="17"/>
  <c r="L169" i="17"/>
  <c r="N169" i="17"/>
  <c r="X169" i="17"/>
  <c r="Y169" i="17"/>
  <c r="B170" i="17"/>
  <c r="C170" i="17" s="1"/>
  <c r="H170" i="17"/>
  <c r="I170" i="17"/>
  <c r="J170" i="17"/>
  <c r="K170" i="17"/>
  <c r="L170" i="17"/>
  <c r="N170" i="17"/>
  <c r="T170" i="17"/>
  <c r="X170" i="17"/>
  <c r="Y170" i="17"/>
  <c r="B171" i="17"/>
  <c r="W171" i="17" s="1"/>
  <c r="H171" i="17"/>
  <c r="I171" i="17"/>
  <c r="J171" i="17"/>
  <c r="K171" i="17"/>
  <c r="L171" i="17"/>
  <c r="N171" i="17"/>
  <c r="X171" i="17"/>
  <c r="Y171" i="17"/>
  <c r="B172" i="17"/>
  <c r="W172" i="17" s="1"/>
  <c r="H172" i="17"/>
  <c r="I172" i="17"/>
  <c r="J172" i="17"/>
  <c r="K172" i="17"/>
  <c r="L172" i="17"/>
  <c r="N172" i="17"/>
  <c r="X172" i="17"/>
  <c r="Y172" i="17"/>
  <c r="B173" i="17"/>
  <c r="U173" i="17" s="1"/>
  <c r="H173" i="17"/>
  <c r="I173" i="17"/>
  <c r="J173" i="17"/>
  <c r="K173" i="17"/>
  <c r="L173" i="17"/>
  <c r="N173" i="17"/>
  <c r="X173" i="17"/>
  <c r="Y173" i="17"/>
  <c r="B174" i="17"/>
  <c r="W174" i="17" s="1"/>
  <c r="H174" i="17"/>
  <c r="I174" i="17"/>
  <c r="J174" i="17"/>
  <c r="K174" i="17"/>
  <c r="L174" i="17"/>
  <c r="N174" i="17"/>
  <c r="X174" i="17"/>
  <c r="Y174" i="17"/>
  <c r="B175" i="17"/>
  <c r="W175" i="17" s="1"/>
  <c r="H175" i="17"/>
  <c r="I175" i="17"/>
  <c r="J175" i="17"/>
  <c r="K175" i="17"/>
  <c r="L175" i="17"/>
  <c r="N175" i="17"/>
  <c r="X175" i="17"/>
  <c r="Y175" i="17"/>
  <c r="B176" i="17"/>
  <c r="U176" i="17" s="1"/>
  <c r="H176" i="17"/>
  <c r="I176" i="17"/>
  <c r="J176" i="17"/>
  <c r="K176" i="17"/>
  <c r="L176" i="17"/>
  <c r="N176" i="17"/>
  <c r="X176" i="17"/>
  <c r="Y176" i="17"/>
  <c r="B177" i="17"/>
  <c r="H177" i="17"/>
  <c r="I177" i="17"/>
  <c r="J177" i="17"/>
  <c r="K177" i="17"/>
  <c r="L177" i="17"/>
  <c r="N177" i="17"/>
  <c r="Q177" i="17"/>
  <c r="T177" i="17"/>
  <c r="X177" i="17"/>
  <c r="Y177" i="17"/>
  <c r="B178" i="17"/>
  <c r="W178" i="17" s="1"/>
  <c r="H178" i="17"/>
  <c r="I178" i="17"/>
  <c r="J178" i="17"/>
  <c r="K178" i="17"/>
  <c r="L178" i="17"/>
  <c r="N178" i="17"/>
  <c r="X178" i="17"/>
  <c r="Y178" i="17"/>
  <c r="B179" i="17"/>
  <c r="W179" i="17" s="1"/>
  <c r="H179" i="17"/>
  <c r="I179" i="17"/>
  <c r="J179" i="17"/>
  <c r="K179" i="17"/>
  <c r="L179" i="17"/>
  <c r="N179" i="17"/>
  <c r="X179" i="17"/>
  <c r="Y179" i="17"/>
  <c r="B180" i="17"/>
  <c r="R180" i="17" s="1"/>
  <c r="H180" i="17"/>
  <c r="I180" i="17"/>
  <c r="J180" i="17"/>
  <c r="K180" i="17"/>
  <c r="L180" i="17"/>
  <c r="N180" i="17"/>
  <c r="X180" i="17"/>
  <c r="Y180" i="17"/>
  <c r="B181" i="17"/>
  <c r="H181" i="17"/>
  <c r="I181" i="17"/>
  <c r="J181" i="17"/>
  <c r="K181" i="17"/>
  <c r="L181" i="17"/>
  <c r="N181" i="17"/>
  <c r="X181" i="17"/>
  <c r="Y181" i="17"/>
  <c r="B182" i="17"/>
  <c r="W182" i="17" s="1"/>
  <c r="H182" i="17"/>
  <c r="I182" i="17"/>
  <c r="J182" i="17"/>
  <c r="K182" i="17"/>
  <c r="L182" i="17"/>
  <c r="N182" i="17"/>
  <c r="X182" i="17"/>
  <c r="Y182" i="17"/>
  <c r="B183" i="17"/>
  <c r="W183" i="17" s="1"/>
  <c r="H183" i="17"/>
  <c r="I183" i="17"/>
  <c r="J183" i="17"/>
  <c r="K183" i="17"/>
  <c r="L183" i="17"/>
  <c r="N183" i="17"/>
  <c r="X183" i="17"/>
  <c r="Y183" i="17"/>
  <c r="B184" i="17"/>
  <c r="W184" i="17" s="1"/>
  <c r="H184" i="17"/>
  <c r="I184" i="17"/>
  <c r="J184" i="17"/>
  <c r="K184" i="17"/>
  <c r="L184" i="17"/>
  <c r="N184" i="17"/>
  <c r="X184" i="17"/>
  <c r="Y184" i="17"/>
  <c r="B185" i="17"/>
  <c r="W185" i="17" s="1"/>
  <c r="H185" i="17"/>
  <c r="I185" i="17"/>
  <c r="J185" i="17"/>
  <c r="K185" i="17"/>
  <c r="L185" i="17"/>
  <c r="N185" i="17"/>
  <c r="X185" i="17"/>
  <c r="Y185" i="17"/>
  <c r="B186" i="17"/>
  <c r="W186" i="17" s="1"/>
  <c r="H186" i="17"/>
  <c r="I186" i="17"/>
  <c r="J186" i="17"/>
  <c r="K186" i="17"/>
  <c r="L186" i="17"/>
  <c r="N186" i="17"/>
  <c r="X186" i="17"/>
  <c r="Y186" i="17"/>
  <c r="B187" i="17"/>
  <c r="H187" i="17"/>
  <c r="I187" i="17"/>
  <c r="J187" i="17"/>
  <c r="K187" i="17"/>
  <c r="L187" i="17"/>
  <c r="N187" i="17"/>
  <c r="X187" i="17"/>
  <c r="Y187" i="17"/>
  <c r="B188" i="17"/>
  <c r="R188" i="17" s="1"/>
  <c r="H188" i="17"/>
  <c r="I188" i="17"/>
  <c r="J188" i="17"/>
  <c r="K188" i="17"/>
  <c r="L188" i="17"/>
  <c r="N188" i="17"/>
  <c r="X188" i="17"/>
  <c r="Y188" i="17"/>
  <c r="B189" i="17"/>
  <c r="U189" i="17" s="1"/>
  <c r="H189" i="17"/>
  <c r="I189" i="17"/>
  <c r="J189" i="17"/>
  <c r="K189" i="17"/>
  <c r="L189" i="17"/>
  <c r="N189" i="17"/>
  <c r="X189" i="17"/>
  <c r="Y189" i="17"/>
  <c r="B190" i="17"/>
  <c r="W190" i="17" s="1"/>
  <c r="H190" i="17"/>
  <c r="I190" i="17"/>
  <c r="J190" i="17"/>
  <c r="K190" i="17"/>
  <c r="L190" i="17"/>
  <c r="N190" i="17"/>
  <c r="X190" i="17"/>
  <c r="Y190" i="17"/>
  <c r="B191" i="17"/>
  <c r="W191" i="17" s="1"/>
  <c r="H191" i="17"/>
  <c r="I191" i="17"/>
  <c r="J191" i="17"/>
  <c r="K191" i="17"/>
  <c r="L191" i="17"/>
  <c r="N191" i="17"/>
  <c r="X191" i="17"/>
  <c r="Y191" i="17"/>
  <c r="B192" i="17"/>
  <c r="W192" i="17" s="1"/>
  <c r="H192" i="17"/>
  <c r="I192" i="17"/>
  <c r="J192" i="17"/>
  <c r="K192" i="17"/>
  <c r="L192" i="17"/>
  <c r="N192" i="17"/>
  <c r="X192" i="17"/>
  <c r="Y192" i="17"/>
  <c r="B193" i="17"/>
  <c r="W193" i="17" s="1"/>
  <c r="H193" i="17"/>
  <c r="I193" i="17"/>
  <c r="J193" i="17"/>
  <c r="K193" i="17"/>
  <c r="L193" i="17"/>
  <c r="N193" i="17"/>
  <c r="S193" i="17"/>
  <c r="X193" i="17"/>
  <c r="Y193" i="17"/>
  <c r="B194" i="17"/>
  <c r="V194" i="17" s="1"/>
  <c r="H194" i="17"/>
  <c r="I194" i="17"/>
  <c r="J194" i="17"/>
  <c r="K194" i="17"/>
  <c r="L194" i="17"/>
  <c r="N194" i="17"/>
  <c r="X194" i="17"/>
  <c r="Y194" i="17"/>
  <c r="B195" i="17"/>
  <c r="W195" i="17" s="1"/>
  <c r="H195" i="17"/>
  <c r="I195" i="17"/>
  <c r="J195" i="17"/>
  <c r="K195" i="17"/>
  <c r="L195" i="17"/>
  <c r="N195" i="17"/>
  <c r="X195" i="17"/>
  <c r="Y195" i="17"/>
  <c r="B196" i="17"/>
  <c r="W196" i="17" s="1"/>
  <c r="H196" i="17"/>
  <c r="I196" i="17"/>
  <c r="J196" i="17"/>
  <c r="K196" i="17"/>
  <c r="L196" i="17"/>
  <c r="N196" i="17"/>
  <c r="X196" i="17"/>
  <c r="Y196" i="17"/>
  <c r="B197" i="17"/>
  <c r="U197" i="17" s="1"/>
  <c r="H197" i="17"/>
  <c r="I197" i="17"/>
  <c r="J197" i="17"/>
  <c r="K197" i="17"/>
  <c r="L197" i="17"/>
  <c r="N197" i="17"/>
  <c r="X197" i="17"/>
  <c r="Y197" i="17"/>
  <c r="B198" i="17"/>
  <c r="W198" i="17" s="1"/>
  <c r="H198" i="17"/>
  <c r="I198" i="17"/>
  <c r="J198" i="17"/>
  <c r="K198" i="17"/>
  <c r="L198" i="17"/>
  <c r="N198" i="17"/>
  <c r="X198" i="17"/>
  <c r="Y198" i="17"/>
  <c r="B199" i="17"/>
  <c r="W199" i="17" s="1"/>
  <c r="H199" i="17"/>
  <c r="I199" i="17"/>
  <c r="J199" i="17"/>
  <c r="K199" i="17"/>
  <c r="L199" i="17"/>
  <c r="N199" i="17"/>
  <c r="X199" i="17"/>
  <c r="Y199" i="17"/>
  <c r="B200" i="17"/>
  <c r="C200" i="17" s="1"/>
  <c r="H200" i="17"/>
  <c r="I200" i="17"/>
  <c r="J200" i="17"/>
  <c r="K200" i="17"/>
  <c r="L200" i="17"/>
  <c r="N200" i="17"/>
  <c r="U200" i="17"/>
  <c r="X200" i="17"/>
  <c r="Y200" i="17"/>
  <c r="B201" i="17"/>
  <c r="C201" i="17" s="1"/>
  <c r="H201" i="17"/>
  <c r="I201" i="17"/>
  <c r="J201" i="17"/>
  <c r="K201" i="17"/>
  <c r="L201" i="17"/>
  <c r="N201" i="17"/>
  <c r="X201" i="17"/>
  <c r="Y201" i="17"/>
  <c r="B202" i="17"/>
  <c r="W202" i="17" s="1"/>
  <c r="H202" i="17"/>
  <c r="I202" i="17"/>
  <c r="J202" i="17"/>
  <c r="K202" i="17"/>
  <c r="L202" i="17"/>
  <c r="N202" i="17"/>
  <c r="X202" i="17"/>
  <c r="Y202" i="17"/>
  <c r="B203" i="17"/>
  <c r="W203" i="17" s="1"/>
  <c r="H203" i="17"/>
  <c r="I203" i="17"/>
  <c r="J203" i="17"/>
  <c r="K203" i="17"/>
  <c r="L203" i="17"/>
  <c r="N203" i="17"/>
  <c r="X203" i="17"/>
  <c r="Y203" i="17"/>
  <c r="B204" i="17"/>
  <c r="W204" i="17" s="1"/>
  <c r="H204" i="17"/>
  <c r="I204" i="17"/>
  <c r="J204" i="17"/>
  <c r="K204" i="17"/>
  <c r="L204" i="17"/>
  <c r="N204" i="17"/>
  <c r="X204" i="17"/>
  <c r="Y204" i="17"/>
  <c r="B205" i="17"/>
  <c r="U205" i="17" s="1"/>
  <c r="H205" i="17"/>
  <c r="I205" i="17"/>
  <c r="J205" i="17"/>
  <c r="K205" i="17"/>
  <c r="F205" i="17" s="1"/>
  <c r="L205" i="17"/>
  <c r="N205" i="17"/>
  <c r="X205" i="17"/>
  <c r="Y205" i="17"/>
  <c r="B206" i="17"/>
  <c r="D206" i="17" s="1"/>
  <c r="H206" i="17"/>
  <c r="I206" i="17"/>
  <c r="J206" i="17"/>
  <c r="E206" i="17" s="1"/>
  <c r="K206" i="17"/>
  <c r="L206" i="17"/>
  <c r="N206" i="17"/>
  <c r="X206" i="17"/>
  <c r="Y206" i="17"/>
  <c r="B207" i="17"/>
  <c r="V207" i="17" s="1"/>
  <c r="H207" i="17"/>
  <c r="I207" i="17"/>
  <c r="J207" i="17"/>
  <c r="K207" i="17"/>
  <c r="L207" i="17"/>
  <c r="N207" i="17"/>
  <c r="Q207" i="17"/>
  <c r="T207" i="17"/>
  <c r="X207" i="17"/>
  <c r="Y207" i="17"/>
  <c r="B208" i="17"/>
  <c r="C208" i="17" s="1"/>
  <c r="H208" i="17"/>
  <c r="I208" i="17"/>
  <c r="J208" i="17"/>
  <c r="K208" i="17"/>
  <c r="L208" i="17"/>
  <c r="N208" i="17"/>
  <c r="X208" i="17"/>
  <c r="Y208" i="17"/>
  <c r="B209" i="17"/>
  <c r="V209" i="17" s="1"/>
  <c r="H209" i="17"/>
  <c r="I209" i="17"/>
  <c r="J209" i="17"/>
  <c r="K209" i="17"/>
  <c r="L209" i="17"/>
  <c r="N209" i="17"/>
  <c r="X209" i="17"/>
  <c r="Y209" i="17"/>
  <c r="B210" i="17"/>
  <c r="D210" i="17" s="1"/>
  <c r="H210" i="17"/>
  <c r="I210" i="17"/>
  <c r="J210" i="17"/>
  <c r="K210" i="17"/>
  <c r="L210" i="17"/>
  <c r="N210" i="17"/>
  <c r="X210" i="17"/>
  <c r="Y210" i="17"/>
  <c r="B211" i="17"/>
  <c r="H211" i="17"/>
  <c r="I211" i="17"/>
  <c r="J211" i="17"/>
  <c r="K211" i="17"/>
  <c r="L211" i="17"/>
  <c r="N211" i="17"/>
  <c r="X211" i="17"/>
  <c r="Y211" i="17"/>
  <c r="B212" i="17"/>
  <c r="R212" i="17" s="1"/>
  <c r="H212" i="17"/>
  <c r="I212" i="17"/>
  <c r="J212" i="17"/>
  <c r="K212" i="17"/>
  <c r="L212" i="17"/>
  <c r="N212" i="17"/>
  <c r="X212" i="17"/>
  <c r="Y212" i="17"/>
  <c r="B213" i="17"/>
  <c r="C213" i="17" s="1"/>
  <c r="H213" i="17"/>
  <c r="I213" i="17"/>
  <c r="J213" i="17"/>
  <c r="K213" i="17"/>
  <c r="L213" i="17"/>
  <c r="N213" i="17"/>
  <c r="X213" i="17"/>
  <c r="Y213" i="17"/>
  <c r="B214" i="17"/>
  <c r="M214" i="17" s="1"/>
  <c r="H214" i="17"/>
  <c r="I214" i="17"/>
  <c r="J214" i="17"/>
  <c r="K214" i="17"/>
  <c r="L214" i="17"/>
  <c r="N214" i="17"/>
  <c r="X214" i="17"/>
  <c r="Y214" i="17"/>
  <c r="B215" i="17"/>
  <c r="P215" i="17" s="1"/>
  <c r="H215" i="17"/>
  <c r="I215" i="17"/>
  <c r="J215" i="17"/>
  <c r="K215" i="17"/>
  <c r="L215" i="17"/>
  <c r="N215" i="17"/>
  <c r="X215" i="17"/>
  <c r="Y215" i="17"/>
  <c r="B216" i="17"/>
  <c r="S216" i="17" s="1"/>
  <c r="H216" i="17"/>
  <c r="I216" i="17"/>
  <c r="J216" i="17"/>
  <c r="K216" i="17"/>
  <c r="L216" i="17"/>
  <c r="N216" i="17"/>
  <c r="X216" i="17"/>
  <c r="Y216" i="17"/>
  <c r="B217" i="17"/>
  <c r="M217" i="17" s="1"/>
  <c r="H217" i="17"/>
  <c r="I217" i="17"/>
  <c r="J217" i="17"/>
  <c r="K217" i="17"/>
  <c r="L217" i="17"/>
  <c r="N217" i="17"/>
  <c r="X217" i="17"/>
  <c r="Y217" i="17"/>
  <c r="B218" i="17"/>
  <c r="M218" i="17" s="1"/>
  <c r="H218" i="17"/>
  <c r="I218" i="17"/>
  <c r="J218" i="17"/>
  <c r="K218" i="17"/>
  <c r="L218" i="17"/>
  <c r="N218" i="17"/>
  <c r="X218" i="17"/>
  <c r="Y218" i="17"/>
  <c r="B219" i="17"/>
  <c r="H219" i="17"/>
  <c r="I219" i="17"/>
  <c r="J219" i="17"/>
  <c r="K219" i="17"/>
  <c r="L219" i="17"/>
  <c r="N219" i="17"/>
  <c r="X219" i="17"/>
  <c r="Y219" i="17"/>
  <c r="B220" i="17"/>
  <c r="Q220" i="17" s="1"/>
  <c r="H220" i="17"/>
  <c r="I220" i="17"/>
  <c r="J220" i="17"/>
  <c r="K220" i="17"/>
  <c r="L220" i="17"/>
  <c r="N220" i="17"/>
  <c r="X220" i="17"/>
  <c r="Y220" i="17"/>
  <c r="B221" i="17"/>
  <c r="V221" i="17" s="1"/>
  <c r="H221" i="17"/>
  <c r="I221" i="17"/>
  <c r="J221" i="17"/>
  <c r="K221" i="17"/>
  <c r="L221" i="17"/>
  <c r="N221" i="17"/>
  <c r="X221" i="17"/>
  <c r="Y221" i="17"/>
  <c r="B222" i="17"/>
  <c r="C222" i="17" s="1"/>
  <c r="H222" i="17"/>
  <c r="I222" i="17"/>
  <c r="J222" i="17"/>
  <c r="K222" i="17"/>
  <c r="L222" i="17"/>
  <c r="N222" i="17"/>
  <c r="X222" i="17"/>
  <c r="Y222" i="17"/>
  <c r="B223" i="17"/>
  <c r="M223" i="17" s="1"/>
  <c r="H223" i="17"/>
  <c r="I223" i="17"/>
  <c r="J223" i="17"/>
  <c r="K223" i="17"/>
  <c r="L223" i="17"/>
  <c r="N223" i="17"/>
  <c r="X223" i="17"/>
  <c r="Y223" i="17"/>
  <c r="B224" i="17"/>
  <c r="C224" i="17" s="1"/>
  <c r="H224" i="17"/>
  <c r="I224" i="17"/>
  <c r="J224" i="17"/>
  <c r="K224" i="17"/>
  <c r="L224" i="17"/>
  <c r="N224" i="17"/>
  <c r="X224" i="17"/>
  <c r="Y224" i="17"/>
  <c r="B225" i="17"/>
  <c r="W225" i="17" s="1"/>
  <c r="H225" i="17"/>
  <c r="I225" i="17"/>
  <c r="J225" i="17"/>
  <c r="K225" i="17"/>
  <c r="L225" i="17"/>
  <c r="N225" i="17"/>
  <c r="X225" i="17"/>
  <c r="Y225" i="17"/>
  <c r="B226" i="17"/>
  <c r="R226" i="17" s="1"/>
  <c r="H226" i="17"/>
  <c r="I226" i="17"/>
  <c r="J226" i="17"/>
  <c r="K226" i="17"/>
  <c r="L226" i="17"/>
  <c r="N226" i="17"/>
  <c r="X226" i="17"/>
  <c r="Y226" i="17"/>
  <c r="B227" i="17"/>
  <c r="M227" i="17" s="1"/>
  <c r="H227" i="17"/>
  <c r="I227" i="17"/>
  <c r="J227" i="17"/>
  <c r="K227" i="17"/>
  <c r="L227" i="17"/>
  <c r="N227" i="17"/>
  <c r="X227" i="17"/>
  <c r="Y227" i="17"/>
  <c r="B228" i="17"/>
  <c r="D228" i="17" s="1"/>
  <c r="H228" i="17"/>
  <c r="I228" i="17"/>
  <c r="J228" i="17"/>
  <c r="K228" i="17"/>
  <c r="L228" i="17"/>
  <c r="N228" i="17"/>
  <c r="X228" i="17"/>
  <c r="Y228" i="17"/>
  <c r="B229" i="17"/>
  <c r="D229" i="17" s="1"/>
  <c r="H229" i="17"/>
  <c r="I229" i="17"/>
  <c r="J229" i="17"/>
  <c r="K229" i="17"/>
  <c r="L229" i="17"/>
  <c r="N229" i="17"/>
  <c r="X229" i="17"/>
  <c r="Y229" i="17"/>
  <c r="B230" i="17"/>
  <c r="U230" i="17" s="1"/>
  <c r="H230" i="17"/>
  <c r="I230" i="17"/>
  <c r="J230" i="17"/>
  <c r="K230" i="17"/>
  <c r="L230" i="17"/>
  <c r="N230" i="17"/>
  <c r="X230" i="17"/>
  <c r="Y230" i="17"/>
  <c r="B231" i="17"/>
  <c r="C231" i="17" s="1"/>
  <c r="H231" i="17"/>
  <c r="I231" i="17"/>
  <c r="J231" i="17"/>
  <c r="K231" i="17"/>
  <c r="L231" i="17"/>
  <c r="N231" i="17"/>
  <c r="X231" i="17"/>
  <c r="Y231" i="17"/>
  <c r="B232" i="17"/>
  <c r="H232" i="17"/>
  <c r="I232" i="17"/>
  <c r="J232" i="17"/>
  <c r="K232" i="17"/>
  <c r="L232" i="17"/>
  <c r="N232" i="17"/>
  <c r="X232" i="17"/>
  <c r="Y232" i="17"/>
  <c r="B233" i="17"/>
  <c r="S233" i="17" s="1"/>
  <c r="H233" i="17"/>
  <c r="I233" i="17"/>
  <c r="J233" i="17"/>
  <c r="K233" i="17"/>
  <c r="L233" i="17"/>
  <c r="N233" i="17"/>
  <c r="X233" i="17"/>
  <c r="Y233" i="17"/>
  <c r="B234" i="17"/>
  <c r="W234" i="17" s="1"/>
  <c r="H234" i="17"/>
  <c r="I234" i="17"/>
  <c r="J234" i="17"/>
  <c r="K234" i="17"/>
  <c r="L234" i="17"/>
  <c r="N234" i="17"/>
  <c r="X234" i="17"/>
  <c r="Y234" i="17"/>
  <c r="B235" i="17"/>
  <c r="W235" i="17" s="1"/>
  <c r="H235" i="17"/>
  <c r="I235" i="17"/>
  <c r="J235" i="17"/>
  <c r="K235" i="17"/>
  <c r="L235" i="17"/>
  <c r="N235" i="17"/>
  <c r="X235" i="17"/>
  <c r="Y235" i="17"/>
  <c r="B236" i="17"/>
  <c r="W236" i="17" s="1"/>
  <c r="H236" i="17"/>
  <c r="I236" i="17"/>
  <c r="J236" i="17"/>
  <c r="K236" i="17"/>
  <c r="L236" i="17"/>
  <c r="N236" i="17"/>
  <c r="X236" i="17"/>
  <c r="Y236" i="17"/>
  <c r="B237" i="17"/>
  <c r="H237" i="17"/>
  <c r="I237" i="17"/>
  <c r="J237" i="17"/>
  <c r="K237" i="17"/>
  <c r="L237" i="17"/>
  <c r="N237" i="17"/>
  <c r="X237" i="17"/>
  <c r="Y237" i="17"/>
  <c r="B238" i="17"/>
  <c r="W238" i="17" s="1"/>
  <c r="H238" i="17"/>
  <c r="I238" i="17"/>
  <c r="J238" i="17"/>
  <c r="K238" i="17"/>
  <c r="L238" i="17"/>
  <c r="N238" i="17"/>
  <c r="X238" i="17"/>
  <c r="Y238" i="17"/>
  <c r="B239" i="17"/>
  <c r="W239" i="17" s="1"/>
  <c r="H239" i="17"/>
  <c r="I239" i="17"/>
  <c r="J239" i="17"/>
  <c r="K239" i="17"/>
  <c r="L239" i="17"/>
  <c r="N239" i="17"/>
  <c r="X239" i="17"/>
  <c r="Y239" i="17"/>
  <c r="B240" i="17"/>
  <c r="H240" i="17"/>
  <c r="I240" i="17"/>
  <c r="J240" i="17"/>
  <c r="K240" i="17"/>
  <c r="L240" i="17"/>
  <c r="N240" i="17"/>
  <c r="X240" i="17"/>
  <c r="Y240" i="17"/>
  <c r="B241" i="17"/>
  <c r="V241" i="17" s="1"/>
  <c r="H241" i="17"/>
  <c r="I241" i="17"/>
  <c r="J241" i="17"/>
  <c r="K241" i="17"/>
  <c r="L241" i="17"/>
  <c r="N241" i="17"/>
  <c r="X241" i="17"/>
  <c r="Y241" i="17"/>
  <c r="B242" i="17"/>
  <c r="W242" i="17" s="1"/>
  <c r="H242" i="17"/>
  <c r="I242" i="17"/>
  <c r="J242" i="17"/>
  <c r="K242" i="17"/>
  <c r="L242" i="17"/>
  <c r="N242" i="17"/>
  <c r="X242" i="17"/>
  <c r="Y242" i="17"/>
  <c r="B243" i="17"/>
  <c r="H243" i="17"/>
  <c r="I243" i="17"/>
  <c r="J243" i="17"/>
  <c r="K243" i="17"/>
  <c r="L243" i="17"/>
  <c r="N243" i="17"/>
  <c r="X243" i="17"/>
  <c r="Y243" i="17"/>
  <c r="B244" i="17"/>
  <c r="D244" i="17" s="1"/>
  <c r="H244" i="17"/>
  <c r="I244" i="17"/>
  <c r="J244" i="17"/>
  <c r="K244" i="17"/>
  <c r="L244" i="17"/>
  <c r="N244" i="17"/>
  <c r="X244" i="17"/>
  <c r="Y244" i="17"/>
  <c r="B245" i="17"/>
  <c r="W245" i="17" s="1"/>
  <c r="H245" i="17"/>
  <c r="I245" i="17"/>
  <c r="J245" i="17"/>
  <c r="K245" i="17"/>
  <c r="L245" i="17"/>
  <c r="N245" i="17"/>
  <c r="X245" i="17"/>
  <c r="Y245" i="17"/>
  <c r="B246" i="17"/>
  <c r="H246" i="17"/>
  <c r="I246" i="17"/>
  <c r="J246" i="17"/>
  <c r="K246" i="17"/>
  <c r="L246" i="17"/>
  <c r="N246" i="17"/>
  <c r="X246" i="17"/>
  <c r="Y246" i="17"/>
  <c r="B247" i="17"/>
  <c r="R247" i="17" s="1"/>
  <c r="H247" i="17"/>
  <c r="I247" i="17"/>
  <c r="J247" i="17"/>
  <c r="K247" i="17"/>
  <c r="L247" i="17"/>
  <c r="N247" i="17"/>
  <c r="X247" i="17"/>
  <c r="Y247" i="17"/>
  <c r="B248" i="17"/>
  <c r="H248" i="17"/>
  <c r="I248" i="17"/>
  <c r="J248" i="17"/>
  <c r="K248" i="17"/>
  <c r="L248" i="17"/>
  <c r="N248" i="17"/>
  <c r="X248" i="17"/>
  <c r="Y248" i="17"/>
  <c r="B249" i="17"/>
  <c r="W249" i="17" s="1"/>
  <c r="H249" i="17"/>
  <c r="I249" i="17"/>
  <c r="J249" i="17"/>
  <c r="K249" i="17"/>
  <c r="L249" i="17"/>
  <c r="N249" i="17"/>
  <c r="X249" i="17"/>
  <c r="Y249" i="17"/>
  <c r="B250" i="17"/>
  <c r="U250" i="17" s="1"/>
  <c r="H250" i="17"/>
  <c r="I250" i="17"/>
  <c r="J250" i="17"/>
  <c r="K250" i="17"/>
  <c r="L250" i="17"/>
  <c r="N250" i="17"/>
  <c r="X250" i="17"/>
  <c r="Y250" i="17"/>
  <c r="B251" i="17"/>
  <c r="W251" i="17" s="1"/>
  <c r="H251" i="17"/>
  <c r="I251" i="17"/>
  <c r="J251" i="17"/>
  <c r="K251" i="17"/>
  <c r="L251" i="17"/>
  <c r="N251" i="17"/>
  <c r="X251" i="17"/>
  <c r="Y251" i="17"/>
  <c r="B252" i="17"/>
  <c r="U252" i="17" s="1"/>
  <c r="H252" i="17"/>
  <c r="I252" i="17"/>
  <c r="J252" i="17"/>
  <c r="K252" i="17"/>
  <c r="L252" i="17"/>
  <c r="N252" i="17"/>
  <c r="X252" i="17"/>
  <c r="Y252" i="17"/>
  <c r="B253" i="17"/>
  <c r="W253" i="17" s="1"/>
  <c r="H253" i="17"/>
  <c r="I253" i="17"/>
  <c r="J253" i="17"/>
  <c r="K253" i="17"/>
  <c r="L253" i="17"/>
  <c r="N253" i="17"/>
  <c r="X253" i="17"/>
  <c r="Y253" i="17"/>
  <c r="B254" i="17"/>
  <c r="P254" i="17" s="1"/>
  <c r="H254" i="17"/>
  <c r="I254" i="17"/>
  <c r="J254" i="17"/>
  <c r="K254" i="17"/>
  <c r="L254" i="17"/>
  <c r="N254" i="17"/>
  <c r="X254" i="17"/>
  <c r="Y254" i="17"/>
  <c r="B255" i="17"/>
  <c r="W255" i="17" s="1"/>
  <c r="H255" i="17"/>
  <c r="I255" i="17"/>
  <c r="J255" i="17"/>
  <c r="K255" i="17"/>
  <c r="L255" i="17"/>
  <c r="N255" i="17"/>
  <c r="X255" i="17"/>
  <c r="Y255" i="17"/>
  <c r="B256" i="17"/>
  <c r="W256" i="17" s="1"/>
  <c r="H256" i="17"/>
  <c r="I256" i="17"/>
  <c r="J256" i="17"/>
  <c r="K256" i="17"/>
  <c r="L256" i="17"/>
  <c r="N256" i="17"/>
  <c r="X256" i="17"/>
  <c r="Y256" i="17"/>
  <c r="B257" i="17"/>
  <c r="P257" i="17" s="1"/>
  <c r="H257" i="17"/>
  <c r="I257" i="17"/>
  <c r="J257" i="17"/>
  <c r="K257" i="17"/>
  <c r="L257" i="17"/>
  <c r="N257" i="17"/>
  <c r="X257" i="17"/>
  <c r="Y257" i="17"/>
  <c r="B258" i="17"/>
  <c r="S258" i="17" s="1"/>
  <c r="H258" i="17"/>
  <c r="I258" i="17"/>
  <c r="J258" i="17"/>
  <c r="K258" i="17"/>
  <c r="L258" i="17"/>
  <c r="N258" i="17"/>
  <c r="X258" i="17"/>
  <c r="Y258" i="17"/>
  <c r="B259" i="17"/>
  <c r="D259" i="17" s="1"/>
  <c r="H259" i="17"/>
  <c r="I259" i="17"/>
  <c r="J259" i="17"/>
  <c r="K259" i="17"/>
  <c r="L259" i="17"/>
  <c r="N259" i="17"/>
  <c r="X259" i="17"/>
  <c r="Y259" i="17"/>
  <c r="B260" i="17"/>
  <c r="D260" i="17" s="1"/>
  <c r="H260" i="17"/>
  <c r="I260" i="17"/>
  <c r="J260" i="17"/>
  <c r="K260" i="17"/>
  <c r="L260" i="17"/>
  <c r="N260" i="17"/>
  <c r="X260" i="17"/>
  <c r="Y260" i="17"/>
  <c r="B261" i="17"/>
  <c r="H261" i="17"/>
  <c r="I261" i="17"/>
  <c r="J261" i="17"/>
  <c r="K261" i="17"/>
  <c r="L261" i="17"/>
  <c r="N261" i="17"/>
  <c r="X261" i="17"/>
  <c r="Y261" i="17"/>
  <c r="B262" i="17"/>
  <c r="H262" i="17"/>
  <c r="I262" i="17"/>
  <c r="J262" i="17"/>
  <c r="K262" i="17"/>
  <c r="L262" i="17"/>
  <c r="N262" i="17"/>
  <c r="X262" i="17"/>
  <c r="Y262" i="17"/>
  <c r="B263" i="17"/>
  <c r="R263" i="17" s="1"/>
  <c r="H263" i="17"/>
  <c r="I263" i="17"/>
  <c r="J263" i="17"/>
  <c r="K263" i="17"/>
  <c r="L263" i="17"/>
  <c r="N263" i="17"/>
  <c r="X263" i="17"/>
  <c r="Y263" i="17"/>
  <c r="B264" i="17"/>
  <c r="U264" i="17" s="1"/>
  <c r="H264" i="17"/>
  <c r="I264" i="17"/>
  <c r="J264" i="17"/>
  <c r="K264" i="17"/>
  <c r="L264" i="17"/>
  <c r="N264" i="17"/>
  <c r="P264" i="17"/>
  <c r="X264" i="17"/>
  <c r="Y264" i="17"/>
  <c r="B265" i="17"/>
  <c r="W265" i="17" s="1"/>
  <c r="H265" i="17"/>
  <c r="I265" i="17"/>
  <c r="J265" i="17"/>
  <c r="K265" i="17"/>
  <c r="L265" i="17"/>
  <c r="N265" i="17"/>
  <c r="X265" i="17"/>
  <c r="Y265" i="17"/>
  <c r="B266" i="17"/>
  <c r="R266" i="17" s="1"/>
  <c r="H266" i="17"/>
  <c r="I266" i="17"/>
  <c r="J266" i="17"/>
  <c r="K266" i="17"/>
  <c r="L266" i="17"/>
  <c r="N266" i="17"/>
  <c r="X266" i="17"/>
  <c r="Y266" i="17"/>
  <c r="B267" i="17"/>
  <c r="H267" i="17"/>
  <c r="I267" i="17"/>
  <c r="J267" i="17"/>
  <c r="K267" i="17"/>
  <c r="L267" i="17"/>
  <c r="N267" i="17"/>
  <c r="X267" i="17"/>
  <c r="Y267" i="17"/>
  <c r="B268" i="17"/>
  <c r="Q268" i="17" s="1"/>
  <c r="H268" i="17"/>
  <c r="I268" i="17"/>
  <c r="J268" i="17"/>
  <c r="K268" i="17"/>
  <c r="L268" i="17"/>
  <c r="N268" i="17"/>
  <c r="X268" i="17"/>
  <c r="Y268" i="17"/>
  <c r="B269" i="17"/>
  <c r="C269" i="17" s="1"/>
  <c r="H269" i="17"/>
  <c r="I269" i="17"/>
  <c r="J269" i="17"/>
  <c r="K269" i="17"/>
  <c r="L269" i="17"/>
  <c r="N269" i="17"/>
  <c r="X269" i="17"/>
  <c r="Y269" i="17"/>
  <c r="B270" i="17"/>
  <c r="C270" i="17" s="1"/>
  <c r="H270" i="17"/>
  <c r="I270" i="17"/>
  <c r="J270" i="17"/>
  <c r="K270" i="17"/>
  <c r="L270" i="17"/>
  <c r="N270" i="17"/>
  <c r="X270" i="17"/>
  <c r="Y270" i="17"/>
  <c r="B271" i="17"/>
  <c r="R271" i="17" s="1"/>
  <c r="H271" i="17"/>
  <c r="I271" i="17"/>
  <c r="J271" i="17"/>
  <c r="K271" i="17"/>
  <c r="L271" i="17"/>
  <c r="N271" i="17"/>
  <c r="X271" i="17"/>
  <c r="Y271" i="17"/>
  <c r="B272" i="17"/>
  <c r="R272" i="17" s="1"/>
  <c r="H272" i="17"/>
  <c r="I272" i="17"/>
  <c r="J272" i="17"/>
  <c r="K272" i="17"/>
  <c r="L272" i="17"/>
  <c r="N272" i="17"/>
  <c r="X272" i="17"/>
  <c r="Y272" i="17"/>
  <c r="B273" i="17"/>
  <c r="P273" i="17" s="1"/>
  <c r="H273" i="17"/>
  <c r="I273" i="17"/>
  <c r="J273" i="17"/>
  <c r="K273" i="17"/>
  <c r="L273" i="17"/>
  <c r="N273" i="17"/>
  <c r="X273" i="17"/>
  <c r="Y273" i="17"/>
  <c r="B274" i="17"/>
  <c r="W274" i="17" s="1"/>
  <c r="H274" i="17"/>
  <c r="I274" i="17"/>
  <c r="J274" i="17"/>
  <c r="K274" i="17"/>
  <c r="L274" i="17"/>
  <c r="N274" i="17"/>
  <c r="X274" i="17"/>
  <c r="Y274" i="17"/>
  <c r="B275" i="17"/>
  <c r="S275" i="17" s="1"/>
  <c r="H275" i="17"/>
  <c r="I275" i="17"/>
  <c r="J275" i="17"/>
  <c r="K275" i="17"/>
  <c r="L275" i="17"/>
  <c r="N275" i="17"/>
  <c r="X275" i="17"/>
  <c r="Y275" i="17"/>
  <c r="B276" i="17"/>
  <c r="C276" i="17" s="1"/>
  <c r="H276" i="17"/>
  <c r="I276" i="17"/>
  <c r="J276" i="17"/>
  <c r="K276" i="17"/>
  <c r="L276" i="17"/>
  <c r="N276" i="17"/>
  <c r="X276" i="17"/>
  <c r="Y276" i="17"/>
  <c r="B277" i="17"/>
  <c r="C277" i="17" s="1"/>
  <c r="H277" i="17"/>
  <c r="I277" i="17"/>
  <c r="J277" i="17"/>
  <c r="K277" i="17"/>
  <c r="L277" i="17"/>
  <c r="N277" i="17"/>
  <c r="X277" i="17"/>
  <c r="Y277" i="17"/>
  <c r="B278" i="17"/>
  <c r="U278" i="17" s="1"/>
  <c r="H278" i="17"/>
  <c r="I278" i="17"/>
  <c r="J278" i="17"/>
  <c r="K278" i="17"/>
  <c r="L278" i="17"/>
  <c r="N278" i="17"/>
  <c r="X278" i="17"/>
  <c r="Y278" i="17"/>
  <c r="B279" i="17"/>
  <c r="R279" i="17" s="1"/>
  <c r="H279" i="17"/>
  <c r="I279" i="17"/>
  <c r="J279" i="17"/>
  <c r="K279" i="17"/>
  <c r="L279" i="17"/>
  <c r="N279" i="17"/>
  <c r="X279" i="17"/>
  <c r="Y279" i="17"/>
  <c r="B280" i="17"/>
  <c r="R280" i="17" s="1"/>
  <c r="H280" i="17"/>
  <c r="I280" i="17"/>
  <c r="J280" i="17"/>
  <c r="K280" i="17"/>
  <c r="L280" i="17"/>
  <c r="N280" i="17"/>
  <c r="X280" i="17"/>
  <c r="Y280" i="17"/>
  <c r="B281" i="17"/>
  <c r="C281" i="17" s="1"/>
  <c r="H281" i="17"/>
  <c r="I281" i="17"/>
  <c r="J281" i="17"/>
  <c r="K281" i="17"/>
  <c r="L281" i="17"/>
  <c r="N281" i="17"/>
  <c r="X281" i="17"/>
  <c r="Y281" i="17"/>
  <c r="B282" i="17"/>
  <c r="M282" i="17" s="1"/>
  <c r="H282" i="17"/>
  <c r="I282" i="17"/>
  <c r="J282" i="17"/>
  <c r="K282" i="17"/>
  <c r="L282" i="17"/>
  <c r="N282" i="17"/>
  <c r="X282" i="17"/>
  <c r="Y282" i="17"/>
  <c r="B283" i="17"/>
  <c r="W283" i="17" s="1"/>
  <c r="H283" i="17"/>
  <c r="I283" i="17"/>
  <c r="J283" i="17"/>
  <c r="K283" i="17"/>
  <c r="L283" i="17"/>
  <c r="N283" i="17"/>
  <c r="X283" i="17"/>
  <c r="Y283" i="17"/>
  <c r="B284" i="17"/>
  <c r="C284" i="17" s="1"/>
  <c r="H284" i="17"/>
  <c r="I284" i="17"/>
  <c r="J284" i="17"/>
  <c r="K284" i="17"/>
  <c r="L284" i="17"/>
  <c r="N284" i="17"/>
  <c r="X284" i="17"/>
  <c r="Y284" i="17"/>
  <c r="B285" i="17"/>
  <c r="R285" i="17" s="1"/>
  <c r="H285" i="17"/>
  <c r="I285" i="17"/>
  <c r="J285" i="17"/>
  <c r="K285" i="17"/>
  <c r="L285" i="17"/>
  <c r="N285" i="17"/>
  <c r="X285" i="17"/>
  <c r="Y285" i="17"/>
  <c r="B286" i="17"/>
  <c r="R286" i="17" s="1"/>
  <c r="H286" i="17"/>
  <c r="I286" i="17"/>
  <c r="J286" i="17"/>
  <c r="K286" i="17"/>
  <c r="L286" i="17"/>
  <c r="N286" i="17"/>
  <c r="X286" i="17"/>
  <c r="Y286" i="17"/>
  <c r="B287" i="17"/>
  <c r="R287" i="17" s="1"/>
  <c r="H287" i="17"/>
  <c r="I287" i="17"/>
  <c r="J287" i="17"/>
  <c r="K287" i="17"/>
  <c r="L287" i="17"/>
  <c r="N287" i="17"/>
  <c r="X287" i="17"/>
  <c r="Y287" i="17"/>
  <c r="B288" i="17"/>
  <c r="R288" i="17" s="1"/>
  <c r="H288" i="17"/>
  <c r="I288" i="17"/>
  <c r="J288" i="17"/>
  <c r="K288" i="17"/>
  <c r="L288" i="17"/>
  <c r="N288" i="17"/>
  <c r="X288" i="17"/>
  <c r="Y288" i="17"/>
  <c r="B3" i="27"/>
  <c r="C3" i="27"/>
  <c r="D3" i="27"/>
  <c r="E3" i="27"/>
  <c r="F3" i="27"/>
  <c r="G3" i="27"/>
  <c r="H3" i="27"/>
  <c r="I3" i="27"/>
  <c r="J3" i="27"/>
  <c r="K3" i="27"/>
  <c r="L3" i="27"/>
  <c r="M3" i="27"/>
  <c r="N3" i="27"/>
  <c r="O3" i="27"/>
  <c r="P3" i="27"/>
  <c r="Q3" i="27"/>
  <c r="R3" i="27"/>
  <c r="S3" i="27"/>
  <c r="T3" i="27"/>
  <c r="U3" i="27"/>
  <c r="V3" i="27"/>
  <c r="W3" i="27"/>
  <c r="X3" i="27"/>
  <c r="Y3" i="27"/>
  <c r="Z3" i="27"/>
  <c r="AA3" i="27"/>
  <c r="AB3" i="27"/>
  <c r="AC3" i="27"/>
  <c r="AD3" i="27"/>
  <c r="AE3" i="27"/>
  <c r="AF3" i="27"/>
  <c r="AG3" i="27"/>
  <c r="AH3" i="27"/>
  <c r="AI3" i="27"/>
  <c r="AJ3" i="27"/>
  <c r="AK3" i="27"/>
  <c r="AL3" i="27"/>
  <c r="AM3" i="27"/>
  <c r="AN3" i="27"/>
  <c r="AO3" i="27"/>
  <c r="AP3" i="27"/>
  <c r="AQ3" i="27"/>
  <c r="AR3" i="27"/>
  <c r="AS3" i="27"/>
  <c r="AT3" i="27"/>
  <c r="AU3" i="27"/>
  <c r="AV3" i="27"/>
  <c r="AW3" i="27"/>
  <c r="AX3" i="27"/>
  <c r="AY3" i="27"/>
  <c r="AZ3" i="27"/>
  <c r="BA3" i="27"/>
  <c r="BB3" i="27"/>
  <c r="BC3" i="27"/>
  <c r="BD3" i="27"/>
  <c r="BE3" i="27"/>
  <c r="BF3" i="27"/>
  <c r="BG3" i="27"/>
  <c r="BH3" i="27"/>
  <c r="BI3" i="27"/>
  <c r="BJ3" i="27"/>
  <c r="BK3" i="27"/>
  <c r="BL3" i="27"/>
  <c r="BM3" i="27"/>
  <c r="BN3" i="27"/>
  <c r="BO3" i="27"/>
  <c r="BP3" i="27"/>
  <c r="BQ3" i="27"/>
  <c r="BR3" i="27"/>
  <c r="BS3" i="27"/>
  <c r="BT3" i="27"/>
  <c r="BU3" i="27"/>
  <c r="BV3" i="27"/>
  <c r="BW3" i="27"/>
  <c r="BX3" i="27"/>
  <c r="BY3" i="27"/>
  <c r="BZ3" i="27"/>
  <c r="CA3" i="27"/>
  <c r="CB3" i="27"/>
  <c r="CC3" i="27"/>
  <c r="CD3" i="27"/>
  <c r="CE3" i="27"/>
  <c r="CF3" i="27"/>
  <c r="CG3" i="27"/>
  <c r="CH3" i="27"/>
  <c r="CI3" i="27"/>
  <c r="CJ3" i="27"/>
  <c r="CK3" i="27"/>
  <c r="CL3" i="27"/>
  <c r="CM3" i="27"/>
  <c r="CN3" i="27"/>
  <c r="CO3" i="27"/>
  <c r="CP3" i="27"/>
  <c r="CQ3" i="27"/>
  <c r="CR3" i="27"/>
  <c r="CS3" i="27"/>
  <c r="CT3" i="27"/>
  <c r="CU3" i="27"/>
  <c r="CV3" i="27"/>
  <c r="CW3" i="27"/>
  <c r="CX3" i="27"/>
  <c r="CY3" i="27"/>
  <c r="CZ3" i="27"/>
  <c r="DA3" i="27"/>
  <c r="DB3" i="27"/>
  <c r="DC3" i="27"/>
  <c r="DD3" i="27"/>
  <c r="DE3" i="27"/>
  <c r="DF3" i="27"/>
  <c r="DG3" i="27"/>
  <c r="DH3" i="27"/>
  <c r="DI3" i="27"/>
  <c r="DJ3" i="27"/>
  <c r="DK3" i="27"/>
  <c r="DL3" i="27"/>
  <c r="DM3" i="27"/>
  <c r="DN3" i="27"/>
  <c r="DO3" i="27"/>
  <c r="DP3" i="27"/>
  <c r="DQ3" i="27"/>
  <c r="DR3" i="27"/>
  <c r="DS3" i="27"/>
  <c r="DT3" i="27"/>
  <c r="DU3" i="27"/>
  <c r="DV3" i="27"/>
  <c r="DW3" i="27"/>
  <c r="DX3" i="27"/>
  <c r="DY3" i="27"/>
  <c r="DZ3" i="27"/>
  <c r="EA3" i="27"/>
  <c r="EB3" i="27"/>
  <c r="EC3" i="27"/>
  <c r="ED3" i="27"/>
  <c r="EE3" i="27"/>
  <c r="EF3" i="27"/>
  <c r="EG3" i="27"/>
  <c r="EH3" i="27"/>
  <c r="EI3" i="27"/>
  <c r="EJ3" i="27"/>
  <c r="EK3" i="27"/>
  <c r="EL3" i="27"/>
  <c r="EM3" i="27"/>
  <c r="EN3" i="27"/>
  <c r="EO3" i="27"/>
  <c r="EP3" i="27"/>
  <c r="EQ3" i="27"/>
  <c r="ER3" i="27"/>
  <c r="ES3" i="27"/>
  <c r="ET3" i="27"/>
  <c r="EU3" i="27"/>
  <c r="EV3" i="27"/>
  <c r="EW3" i="27"/>
  <c r="EX3" i="27"/>
  <c r="EY3" i="27"/>
  <c r="EZ3" i="27"/>
  <c r="FA3" i="27"/>
  <c r="FB3" i="27"/>
  <c r="FC3" i="27"/>
  <c r="FD3" i="27"/>
  <c r="FE3" i="27"/>
  <c r="FF3" i="27"/>
  <c r="FG3" i="27"/>
  <c r="FH3" i="27"/>
  <c r="FI3" i="27"/>
  <c r="FJ3" i="27"/>
  <c r="FK3" i="27"/>
  <c r="FL3" i="27"/>
  <c r="FM3" i="27"/>
  <c r="FN3" i="27"/>
  <c r="FO3" i="27"/>
  <c r="FP3" i="27"/>
  <c r="FQ3" i="27"/>
  <c r="FR3" i="27"/>
  <c r="FS3" i="27"/>
  <c r="FT3" i="27"/>
  <c r="FU3" i="27"/>
  <c r="FV3" i="27"/>
  <c r="FW3" i="27"/>
  <c r="FX3" i="27"/>
  <c r="FY3" i="27"/>
  <c r="FZ3" i="27"/>
  <c r="GA3" i="27"/>
  <c r="GB3" i="27"/>
  <c r="GC3" i="27"/>
  <c r="GD3" i="27"/>
  <c r="GE3" i="27"/>
  <c r="GF3" i="27"/>
  <c r="B5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P5" i="27"/>
  <c r="Q5" i="27"/>
  <c r="R5" i="27"/>
  <c r="S5" i="27"/>
  <c r="T5" i="27"/>
  <c r="U5" i="27"/>
  <c r="V5" i="27"/>
  <c r="W5" i="27"/>
  <c r="X5" i="27"/>
  <c r="Y5" i="27"/>
  <c r="Z5" i="27"/>
  <c r="AA5" i="27"/>
  <c r="AB5" i="27"/>
  <c r="AC5" i="27"/>
  <c r="AD5" i="27"/>
  <c r="AE5" i="27"/>
  <c r="AF5" i="27"/>
  <c r="AG5" i="27"/>
  <c r="AH5" i="27"/>
  <c r="AI5" i="27"/>
  <c r="AJ5" i="27"/>
  <c r="AK5" i="27"/>
  <c r="AL5" i="27"/>
  <c r="AM5" i="27"/>
  <c r="AN5" i="27"/>
  <c r="AO5" i="27"/>
  <c r="AP5" i="27"/>
  <c r="AQ5" i="27"/>
  <c r="AR5" i="27"/>
  <c r="AS5" i="27"/>
  <c r="AT5" i="27"/>
  <c r="AU5" i="27"/>
  <c r="AV5" i="27"/>
  <c r="AW5" i="27"/>
  <c r="AX5" i="27"/>
  <c r="AY5" i="27"/>
  <c r="AZ5" i="27"/>
  <c r="BA5" i="27"/>
  <c r="BB5" i="27"/>
  <c r="BC5" i="27"/>
  <c r="BD5" i="27"/>
  <c r="BE5" i="27"/>
  <c r="BF5" i="27"/>
  <c r="BG5" i="27"/>
  <c r="BH5" i="27"/>
  <c r="BI5" i="27"/>
  <c r="BJ5" i="27"/>
  <c r="BK5" i="27"/>
  <c r="BL5" i="27"/>
  <c r="BM5" i="27"/>
  <c r="BN5" i="27"/>
  <c r="BO5" i="27"/>
  <c r="BP5" i="27"/>
  <c r="BQ5" i="27"/>
  <c r="BR5" i="27"/>
  <c r="BS5" i="27"/>
  <c r="BT5" i="27"/>
  <c r="BU5" i="27"/>
  <c r="BV5" i="27"/>
  <c r="BW5" i="27"/>
  <c r="BX5" i="27"/>
  <c r="BY5" i="27"/>
  <c r="BZ5" i="27"/>
  <c r="CA5" i="27"/>
  <c r="CB5" i="27"/>
  <c r="CC5" i="27"/>
  <c r="CD5" i="27"/>
  <c r="CE5" i="27"/>
  <c r="CF5" i="27"/>
  <c r="CG5" i="27"/>
  <c r="CH5" i="27"/>
  <c r="CI5" i="27"/>
  <c r="CJ5" i="27"/>
  <c r="CK5" i="27"/>
  <c r="CL5" i="27"/>
  <c r="CM5" i="27"/>
  <c r="CN5" i="27"/>
  <c r="CO5" i="27"/>
  <c r="CP5" i="27"/>
  <c r="CQ5" i="27"/>
  <c r="CR5" i="27"/>
  <c r="CS5" i="27"/>
  <c r="CT5" i="27"/>
  <c r="CU5" i="27"/>
  <c r="CV5" i="27"/>
  <c r="CW5" i="27"/>
  <c r="CX5" i="27"/>
  <c r="CY5" i="27"/>
  <c r="CZ5" i="27"/>
  <c r="DA5" i="27"/>
  <c r="DB5" i="27"/>
  <c r="DC5" i="27"/>
  <c r="DD5" i="27"/>
  <c r="DE5" i="27"/>
  <c r="DF5" i="27"/>
  <c r="DG5" i="27"/>
  <c r="DH5" i="27"/>
  <c r="DI5" i="27"/>
  <c r="DJ5" i="27"/>
  <c r="DK5" i="27"/>
  <c r="DL5" i="27"/>
  <c r="DM5" i="27"/>
  <c r="DN5" i="27"/>
  <c r="DO5" i="27"/>
  <c r="DP5" i="27"/>
  <c r="DQ5" i="27"/>
  <c r="DR5" i="27"/>
  <c r="DS5" i="27"/>
  <c r="DT5" i="27"/>
  <c r="DU5" i="27"/>
  <c r="DV5" i="27"/>
  <c r="DW5" i="27"/>
  <c r="DX5" i="27"/>
  <c r="DY5" i="27"/>
  <c r="DZ5" i="27"/>
  <c r="EA5" i="27"/>
  <c r="EB5" i="27"/>
  <c r="EC5" i="27"/>
  <c r="ED5" i="27"/>
  <c r="EE5" i="27"/>
  <c r="EF5" i="27"/>
  <c r="EG5" i="27"/>
  <c r="EH5" i="27"/>
  <c r="EI5" i="27"/>
  <c r="EJ5" i="27"/>
  <c r="EK5" i="27"/>
  <c r="EL5" i="27"/>
  <c r="EM5" i="27"/>
  <c r="EN5" i="27"/>
  <c r="EO5" i="27"/>
  <c r="EP5" i="27"/>
  <c r="EQ5" i="27"/>
  <c r="ER5" i="27"/>
  <c r="ES5" i="27"/>
  <c r="ET5" i="27"/>
  <c r="EU5" i="27"/>
  <c r="EV5" i="27"/>
  <c r="EW5" i="27"/>
  <c r="EX5" i="27"/>
  <c r="EY5" i="27"/>
  <c r="EZ5" i="27"/>
  <c r="FA5" i="27"/>
  <c r="FB5" i="27"/>
  <c r="FC5" i="27"/>
  <c r="FD5" i="27"/>
  <c r="FE5" i="27"/>
  <c r="FF5" i="27"/>
  <c r="FG5" i="27"/>
  <c r="FH5" i="27"/>
  <c r="FI5" i="27"/>
  <c r="FJ5" i="27"/>
  <c r="FK5" i="27"/>
  <c r="FL5" i="27"/>
  <c r="FM5" i="27"/>
  <c r="FN5" i="27"/>
  <c r="FO5" i="27"/>
  <c r="FP5" i="27"/>
  <c r="FQ5" i="27"/>
  <c r="FR5" i="27"/>
  <c r="FS5" i="27"/>
  <c r="FT5" i="27"/>
  <c r="FU5" i="27"/>
  <c r="FV5" i="27"/>
  <c r="FW5" i="27"/>
  <c r="FX5" i="27"/>
  <c r="FY5" i="27"/>
  <c r="FZ5" i="27"/>
  <c r="GA5" i="27"/>
  <c r="GB5" i="27"/>
  <c r="GC5" i="27"/>
  <c r="GD5" i="27"/>
  <c r="GE5" i="27"/>
  <c r="GF5" i="27"/>
  <c r="L2" i="17"/>
  <c r="N2" i="17"/>
  <c r="G3" i="22"/>
  <c r="H3" i="22"/>
  <c r="I3" i="22"/>
  <c r="J3" i="22"/>
  <c r="G4" i="22"/>
  <c r="H4" i="22"/>
  <c r="I4" i="22"/>
  <c r="J4" i="22"/>
  <c r="G5" i="22"/>
  <c r="H5" i="22"/>
  <c r="I5" i="22"/>
  <c r="J5" i="22"/>
  <c r="G6" i="22"/>
  <c r="H6" i="22"/>
  <c r="I6" i="22"/>
  <c r="J6" i="22"/>
  <c r="G7" i="22"/>
  <c r="H7" i="22"/>
  <c r="I7" i="22"/>
  <c r="J7" i="22"/>
  <c r="G8" i="22"/>
  <c r="H8" i="22"/>
  <c r="I8" i="22"/>
  <c r="J8" i="22"/>
  <c r="G9" i="22"/>
  <c r="H9" i="22"/>
  <c r="I9" i="22"/>
  <c r="J9" i="22"/>
  <c r="G10" i="22"/>
  <c r="H10" i="22"/>
  <c r="I10" i="22"/>
  <c r="J10" i="22"/>
  <c r="G11" i="22"/>
  <c r="H11" i="22"/>
  <c r="I11" i="22"/>
  <c r="J11" i="22"/>
  <c r="G12" i="22"/>
  <c r="H12" i="22"/>
  <c r="I12" i="22"/>
  <c r="J12" i="22"/>
  <c r="G13" i="22"/>
  <c r="H13" i="22"/>
  <c r="I13" i="22"/>
  <c r="J13" i="22"/>
  <c r="G14" i="22"/>
  <c r="H14" i="22"/>
  <c r="I14" i="22"/>
  <c r="J14" i="22"/>
  <c r="G15" i="22"/>
  <c r="H15" i="22"/>
  <c r="I15" i="22"/>
  <c r="J15" i="22"/>
  <c r="G16" i="22"/>
  <c r="H16" i="22"/>
  <c r="I16" i="22"/>
  <c r="J16" i="22"/>
  <c r="G17" i="22"/>
  <c r="H17" i="22"/>
  <c r="I17" i="22"/>
  <c r="J17" i="22"/>
  <c r="G18" i="22"/>
  <c r="H18" i="22"/>
  <c r="I18" i="22"/>
  <c r="J18" i="22"/>
  <c r="G19" i="22"/>
  <c r="H19" i="22"/>
  <c r="I19" i="22"/>
  <c r="J19" i="22"/>
  <c r="G20" i="22"/>
  <c r="H20" i="22"/>
  <c r="I20" i="22"/>
  <c r="J20" i="22"/>
  <c r="G21" i="22"/>
  <c r="H21" i="22"/>
  <c r="I21" i="22"/>
  <c r="J21" i="22"/>
  <c r="G22" i="22"/>
  <c r="H22" i="22"/>
  <c r="I22" i="22"/>
  <c r="J22" i="22"/>
  <c r="G23" i="22"/>
  <c r="H23" i="22"/>
  <c r="I23" i="22"/>
  <c r="J23" i="22"/>
  <c r="G24" i="22"/>
  <c r="H24" i="22"/>
  <c r="I24" i="22"/>
  <c r="J24" i="22"/>
  <c r="G25" i="22"/>
  <c r="H25" i="22"/>
  <c r="I25" i="22"/>
  <c r="J25" i="22"/>
  <c r="G26" i="22"/>
  <c r="H26" i="22"/>
  <c r="I26" i="22"/>
  <c r="J26" i="22"/>
  <c r="G27" i="22"/>
  <c r="H27" i="22"/>
  <c r="I27" i="22"/>
  <c r="J27" i="22"/>
  <c r="G28" i="22"/>
  <c r="H28" i="22"/>
  <c r="I28" i="22"/>
  <c r="J28" i="22"/>
  <c r="G29" i="22"/>
  <c r="H29" i="22"/>
  <c r="I29" i="22"/>
  <c r="J29" i="22"/>
  <c r="G30" i="22"/>
  <c r="H30" i="22"/>
  <c r="I30" i="22"/>
  <c r="J30" i="22"/>
  <c r="G31" i="22"/>
  <c r="H31" i="22"/>
  <c r="I31" i="22"/>
  <c r="J31" i="22"/>
  <c r="G32" i="22"/>
  <c r="H32" i="22"/>
  <c r="I32" i="22"/>
  <c r="J32" i="22"/>
  <c r="G33" i="22"/>
  <c r="H33" i="22"/>
  <c r="I33" i="22"/>
  <c r="J33" i="22"/>
  <c r="G34" i="22"/>
  <c r="H34" i="22"/>
  <c r="I34" i="22"/>
  <c r="J34" i="22"/>
  <c r="G35" i="22"/>
  <c r="H35" i="22"/>
  <c r="I35" i="22"/>
  <c r="J35" i="22"/>
  <c r="G36" i="22"/>
  <c r="H36" i="22"/>
  <c r="I36" i="22"/>
  <c r="J36" i="22"/>
  <c r="G37" i="22"/>
  <c r="H37" i="22"/>
  <c r="I37" i="22"/>
  <c r="J37" i="22"/>
  <c r="G38" i="22"/>
  <c r="H38" i="22"/>
  <c r="I38" i="22"/>
  <c r="J38" i="22"/>
  <c r="G39" i="22"/>
  <c r="H39" i="22"/>
  <c r="I39" i="22"/>
  <c r="J39" i="22"/>
  <c r="G40" i="22"/>
  <c r="H40" i="22"/>
  <c r="I40" i="22"/>
  <c r="J40" i="22"/>
  <c r="G41" i="22"/>
  <c r="H41" i="22"/>
  <c r="I41" i="22"/>
  <c r="J41" i="22"/>
  <c r="G42" i="22"/>
  <c r="H42" i="22"/>
  <c r="I42" i="22"/>
  <c r="J42" i="22"/>
  <c r="G43" i="22"/>
  <c r="H43" i="22"/>
  <c r="I43" i="22"/>
  <c r="J43" i="22"/>
  <c r="G44" i="22"/>
  <c r="H44" i="22"/>
  <c r="I44" i="22"/>
  <c r="J44" i="22"/>
  <c r="G45" i="22"/>
  <c r="H45" i="22"/>
  <c r="I45" i="22"/>
  <c r="J45" i="22"/>
  <c r="G46" i="22"/>
  <c r="H46" i="22"/>
  <c r="I46" i="22"/>
  <c r="J46" i="22"/>
  <c r="G47" i="22"/>
  <c r="H47" i="22"/>
  <c r="I47" i="22"/>
  <c r="J47" i="22"/>
  <c r="G48" i="22"/>
  <c r="H48" i="22"/>
  <c r="I48" i="22"/>
  <c r="J48" i="22"/>
  <c r="G49" i="22"/>
  <c r="H49" i="22"/>
  <c r="I49" i="22"/>
  <c r="J49" i="22"/>
  <c r="G50" i="22"/>
  <c r="H50" i="22"/>
  <c r="I50" i="22"/>
  <c r="J50" i="22"/>
  <c r="G51" i="22"/>
  <c r="H51" i="22"/>
  <c r="I51" i="22"/>
  <c r="J51" i="22"/>
  <c r="G52" i="22"/>
  <c r="H52" i="22"/>
  <c r="I52" i="22"/>
  <c r="J52" i="22"/>
  <c r="G53" i="22"/>
  <c r="H53" i="22"/>
  <c r="I53" i="22"/>
  <c r="J53" i="22"/>
  <c r="G54" i="22"/>
  <c r="H54" i="22"/>
  <c r="I54" i="22"/>
  <c r="J54" i="22"/>
  <c r="G55" i="22"/>
  <c r="H55" i="22"/>
  <c r="I55" i="22"/>
  <c r="J55" i="22"/>
  <c r="G56" i="22"/>
  <c r="H56" i="22"/>
  <c r="I56" i="22"/>
  <c r="J56" i="22"/>
  <c r="G57" i="22"/>
  <c r="H57" i="22"/>
  <c r="I57" i="22"/>
  <c r="J57" i="22"/>
  <c r="G58" i="22"/>
  <c r="H58" i="22"/>
  <c r="I58" i="22"/>
  <c r="J58" i="22"/>
  <c r="G59" i="22"/>
  <c r="H59" i="22"/>
  <c r="I59" i="22"/>
  <c r="J59" i="22"/>
  <c r="G60" i="22"/>
  <c r="H60" i="22"/>
  <c r="I60" i="22"/>
  <c r="J60" i="22"/>
  <c r="G61" i="22"/>
  <c r="H61" i="22"/>
  <c r="I61" i="22"/>
  <c r="J61" i="22"/>
  <c r="G62" i="22"/>
  <c r="H62" i="22"/>
  <c r="I62" i="22"/>
  <c r="J62" i="22"/>
  <c r="G63" i="22"/>
  <c r="H63" i="22"/>
  <c r="I63" i="22"/>
  <c r="J63" i="22"/>
  <c r="G64" i="22"/>
  <c r="H64" i="22"/>
  <c r="I64" i="22"/>
  <c r="J64" i="22"/>
  <c r="G65" i="22"/>
  <c r="H65" i="22"/>
  <c r="I65" i="22"/>
  <c r="J65" i="22"/>
  <c r="G66" i="22"/>
  <c r="H66" i="22"/>
  <c r="I66" i="22"/>
  <c r="J66" i="22"/>
  <c r="G67" i="22"/>
  <c r="H67" i="22"/>
  <c r="I67" i="22"/>
  <c r="J67" i="22"/>
  <c r="G68" i="22"/>
  <c r="H68" i="22"/>
  <c r="I68" i="22"/>
  <c r="J68" i="22"/>
  <c r="G69" i="22"/>
  <c r="H69" i="22"/>
  <c r="I69" i="22"/>
  <c r="J69" i="22"/>
  <c r="G70" i="22"/>
  <c r="H70" i="22"/>
  <c r="I70" i="22"/>
  <c r="J70" i="22"/>
  <c r="G71" i="22"/>
  <c r="H71" i="22"/>
  <c r="I71" i="22"/>
  <c r="J71" i="22"/>
  <c r="G72" i="22"/>
  <c r="H72" i="22"/>
  <c r="I72" i="22"/>
  <c r="J72" i="22"/>
  <c r="G73" i="22"/>
  <c r="H73" i="22"/>
  <c r="I73" i="22"/>
  <c r="J73" i="22"/>
  <c r="G74" i="22"/>
  <c r="H74" i="22"/>
  <c r="I74" i="22"/>
  <c r="J74" i="22"/>
  <c r="G75" i="22"/>
  <c r="H75" i="22"/>
  <c r="I75" i="22"/>
  <c r="J75" i="22"/>
  <c r="G76" i="22"/>
  <c r="H76" i="22"/>
  <c r="I76" i="22"/>
  <c r="J76" i="22"/>
  <c r="G77" i="22"/>
  <c r="H77" i="22"/>
  <c r="I77" i="22"/>
  <c r="J77" i="22"/>
  <c r="G78" i="22"/>
  <c r="H78" i="22"/>
  <c r="I78" i="22"/>
  <c r="J78" i="22"/>
  <c r="G79" i="22"/>
  <c r="H79" i="22"/>
  <c r="I79" i="22"/>
  <c r="J79" i="22"/>
  <c r="G80" i="22"/>
  <c r="H80" i="22"/>
  <c r="I80" i="22"/>
  <c r="J80" i="22"/>
  <c r="G81" i="22"/>
  <c r="H81" i="22"/>
  <c r="I81" i="22"/>
  <c r="J81" i="22"/>
  <c r="G82" i="22"/>
  <c r="H82" i="22"/>
  <c r="I82" i="22"/>
  <c r="J82" i="22"/>
  <c r="G83" i="22"/>
  <c r="H83" i="22"/>
  <c r="I83" i="22"/>
  <c r="J83" i="22"/>
  <c r="G84" i="22"/>
  <c r="H84" i="22"/>
  <c r="I84" i="22"/>
  <c r="J84" i="22"/>
  <c r="G85" i="22"/>
  <c r="H85" i="22"/>
  <c r="I85" i="22"/>
  <c r="J85" i="22"/>
  <c r="G86" i="22"/>
  <c r="H86" i="22"/>
  <c r="I86" i="22"/>
  <c r="J86" i="22"/>
  <c r="G87" i="22"/>
  <c r="H87" i="22"/>
  <c r="I87" i="22"/>
  <c r="J87" i="22"/>
  <c r="G88" i="22"/>
  <c r="H88" i="22"/>
  <c r="I88" i="22"/>
  <c r="J88" i="22"/>
  <c r="G89" i="22"/>
  <c r="H89" i="22"/>
  <c r="I89" i="22"/>
  <c r="J89" i="22"/>
  <c r="G90" i="22"/>
  <c r="H90" i="22"/>
  <c r="I90" i="22"/>
  <c r="J90" i="22"/>
  <c r="G91" i="22"/>
  <c r="H91" i="22"/>
  <c r="I91" i="22"/>
  <c r="J91" i="22"/>
  <c r="G92" i="22"/>
  <c r="H92" i="22"/>
  <c r="I92" i="22"/>
  <c r="J92" i="22"/>
  <c r="G93" i="22"/>
  <c r="H93" i="22"/>
  <c r="I93" i="22"/>
  <c r="J93" i="22"/>
  <c r="G94" i="22"/>
  <c r="H94" i="22"/>
  <c r="I94" i="22"/>
  <c r="J94" i="22"/>
  <c r="G95" i="22"/>
  <c r="H95" i="22"/>
  <c r="I95" i="22"/>
  <c r="J95" i="22"/>
  <c r="G96" i="22"/>
  <c r="H96" i="22"/>
  <c r="I96" i="22"/>
  <c r="J96" i="22"/>
  <c r="G97" i="22"/>
  <c r="H97" i="22"/>
  <c r="I97" i="22"/>
  <c r="J97" i="22"/>
  <c r="G98" i="22"/>
  <c r="H98" i="22"/>
  <c r="I98" i="22"/>
  <c r="J98" i="22"/>
  <c r="G99" i="22"/>
  <c r="H99" i="22"/>
  <c r="I99" i="22"/>
  <c r="J99" i="22"/>
  <c r="G100" i="22"/>
  <c r="H100" i="22"/>
  <c r="I100" i="22"/>
  <c r="J100" i="22"/>
  <c r="G101" i="22"/>
  <c r="H101" i="22"/>
  <c r="I101" i="22"/>
  <c r="J101" i="22"/>
  <c r="G102" i="22"/>
  <c r="H102" i="22"/>
  <c r="I102" i="22"/>
  <c r="J102" i="22"/>
  <c r="G103" i="22"/>
  <c r="H103" i="22"/>
  <c r="I103" i="22"/>
  <c r="J103" i="22"/>
  <c r="G104" i="22"/>
  <c r="H104" i="22"/>
  <c r="I104" i="22"/>
  <c r="J104" i="22"/>
  <c r="G105" i="22"/>
  <c r="H105" i="22"/>
  <c r="I105" i="22"/>
  <c r="J105" i="22"/>
  <c r="G106" i="22"/>
  <c r="H106" i="22"/>
  <c r="I106" i="22"/>
  <c r="J106" i="22"/>
  <c r="G107" i="22"/>
  <c r="H107" i="22"/>
  <c r="I107" i="22"/>
  <c r="J107" i="22"/>
  <c r="G108" i="22"/>
  <c r="H108" i="22"/>
  <c r="I108" i="22"/>
  <c r="J108" i="22"/>
  <c r="G109" i="22"/>
  <c r="H109" i="22"/>
  <c r="I109" i="22"/>
  <c r="J109" i="22"/>
  <c r="G110" i="22"/>
  <c r="H110" i="22"/>
  <c r="I110" i="22"/>
  <c r="J110" i="22"/>
  <c r="G111" i="22"/>
  <c r="H111" i="22"/>
  <c r="I111" i="22"/>
  <c r="J111" i="22"/>
  <c r="G112" i="22"/>
  <c r="H112" i="22"/>
  <c r="I112" i="22"/>
  <c r="J112" i="22"/>
  <c r="G113" i="22"/>
  <c r="H113" i="22"/>
  <c r="I113" i="22"/>
  <c r="J113" i="22"/>
  <c r="G114" i="22"/>
  <c r="H114" i="22"/>
  <c r="I114" i="22"/>
  <c r="J114" i="22"/>
  <c r="G115" i="22"/>
  <c r="H115" i="22"/>
  <c r="I115" i="22"/>
  <c r="J115" i="22"/>
  <c r="G116" i="22"/>
  <c r="H116" i="22"/>
  <c r="I116" i="22"/>
  <c r="J116" i="22"/>
  <c r="G117" i="22"/>
  <c r="H117" i="22"/>
  <c r="I117" i="22"/>
  <c r="J117" i="22"/>
  <c r="G118" i="22"/>
  <c r="H118" i="22"/>
  <c r="I118" i="22"/>
  <c r="J118" i="22"/>
  <c r="G119" i="22"/>
  <c r="H119" i="22"/>
  <c r="I119" i="22"/>
  <c r="J119" i="22"/>
  <c r="G120" i="22"/>
  <c r="H120" i="22"/>
  <c r="I120" i="22"/>
  <c r="J120" i="22"/>
  <c r="G121" i="22"/>
  <c r="H121" i="22"/>
  <c r="I121" i="22"/>
  <c r="J121" i="22"/>
  <c r="G122" i="22"/>
  <c r="H122" i="22"/>
  <c r="I122" i="22"/>
  <c r="J122" i="22"/>
  <c r="G123" i="22"/>
  <c r="H123" i="22"/>
  <c r="I123" i="22"/>
  <c r="J123" i="22"/>
  <c r="G124" i="22"/>
  <c r="H124" i="22"/>
  <c r="I124" i="22"/>
  <c r="J124" i="22"/>
  <c r="G125" i="22"/>
  <c r="H125" i="22"/>
  <c r="I125" i="22"/>
  <c r="J125" i="22"/>
  <c r="G126" i="22"/>
  <c r="H126" i="22"/>
  <c r="I126" i="22"/>
  <c r="J126" i="22"/>
  <c r="G127" i="22"/>
  <c r="H127" i="22"/>
  <c r="I127" i="22"/>
  <c r="J127" i="22"/>
  <c r="G128" i="22"/>
  <c r="H128" i="22"/>
  <c r="I128" i="22"/>
  <c r="J128" i="22"/>
  <c r="G129" i="22"/>
  <c r="H129" i="22"/>
  <c r="I129" i="22"/>
  <c r="J129" i="22"/>
  <c r="G130" i="22"/>
  <c r="H130" i="22"/>
  <c r="I130" i="22"/>
  <c r="J130" i="22"/>
  <c r="G131" i="22"/>
  <c r="H131" i="22"/>
  <c r="I131" i="22"/>
  <c r="J131" i="22"/>
  <c r="G132" i="22"/>
  <c r="H132" i="22"/>
  <c r="I132" i="22"/>
  <c r="J132" i="22"/>
  <c r="G133" i="22"/>
  <c r="H133" i="22"/>
  <c r="I133" i="22"/>
  <c r="J133" i="22"/>
  <c r="G134" i="22"/>
  <c r="H134" i="22"/>
  <c r="I134" i="22"/>
  <c r="J134" i="22"/>
  <c r="G135" i="22"/>
  <c r="H135" i="22"/>
  <c r="I135" i="22"/>
  <c r="J135" i="22"/>
  <c r="G136" i="22"/>
  <c r="H136" i="22"/>
  <c r="I136" i="22"/>
  <c r="J136" i="22"/>
  <c r="G137" i="22"/>
  <c r="H137" i="22"/>
  <c r="I137" i="22"/>
  <c r="J137" i="22"/>
  <c r="G138" i="22"/>
  <c r="H138" i="22"/>
  <c r="I138" i="22"/>
  <c r="J138" i="22"/>
  <c r="G139" i="22"/>
  <c r="H139" i="22"/>
  <c r="I139" i="22"/>
  <c r="J139" i="22"/>
  <c r="G140" i="22"/>
  <c r="H140" i="22"/>
  <c r="I140" i="22"/>
  <c r="J140" i="22"/>
  <c r="G141" i="22"/>
  <c r="H141" i="22"/>
  <c r="I141" i="22"/>
  <c r="J141" i="22"/>
  <c r="G142" i="22"/>
  <c r="H142" i="22"/>
  <c r="I142" i="22"/>
  <c r="J142" i="22"/>
  <c r="G143" i="22"/>
  <c r="H143" i="22"/>
  <c r="I143" i="22"/>
  <c r="J143" i="22"/>
  <c r="G144" i="22"/>
  <c r="H144" i="22"/>
  <c r="I144" i="22"/>
  <c r="J144" i="22"/>
  <c r="G145" i="22"/>
  <c r="H145" i="22"/>
  <c r="I145" i="22"/>
  <c r="J145" i="22"/>
  <c r="G146" i="22"/>
  <c r="H146" i="22"/>
  <c r="I146" i="22"/>
  <c r="J146" i="22"/>
  <c r="G147" i="22"/>
  <c r="H147" i="22"/>
  <c r="I147" i="22"/>
  <c r="J147" i="22"/>
  <c r="G148" i="22"/>
  <c r="H148" i="22"/>
  <c r="I148" i="22"/>
  <c r="J148" i="22"/>
  <c r="G149" i="22"/>
  <c r="H149" i="22"/>
  <c r="I149" i="22"/>
  <c r="J149" i="22"/>
  <c r="G150" i="22"/>
  <c r="H150" i="22"/>
  <c r="I150" i="22"/>
  <c r="J150" i="22"/>
  <c r="G151" i="22"/>
  <c r="H151" i="22"/>
  <c r="I151" i="22"/>
  <c r="J151" i="22"/>
  <c r="G152" i="22"/>
  <c r="H152" i="22"/>
  <c r="I152" i="22"/>
  <c r="J152" i="22"/>
  <c r="G153" i="22"/>
  <c r="H153" i="22"/>
  <c r="I153" i="22"/>
  <c r="J153" i="22"/>
  <c r="G154" i="22"/>
  <c r="H154" i="22"/>
  <c r="I154" i="22"/>
  <c r="J154" i="22"/>
  <c r="G155" i="22"/>
  <c r="H155" i="22"/>
  <c r="I155" i="22"/>
  <c r="J155" i="22"/>
  <c r="G156" i="22"/>
  <c r="H156" i="22"/>
  <c r="I156" i="22"/>
  <c r="J156" i="22"/>
  <c r="G157" i="22"/>
  <c r="H157" i="22"/>
  <c r="I157" i="22"/>
  <c r="J157" i="22"/>
  <c r="G158" i="22"/>
  <c r="H158" i="22"/>
  <c r="I158" i="22"/>
  <c r="J158" i="22"/>
  <c r="G159" i="22"/>
  <c r="H159" i="22"/>
  <c r="I159" i="22"/>
  <c r="J159" i="22"/>
  <c r="G160" i="22"/>
  <c r="H160" i="22"/>
  <c r="I160" i="22"/>
  <c r="J160" i="22"/>
  <c r="G161" i="22"/>
  <c r="H161" i="22"/>
  <c r="I161" i="22"/>
  <c r="J161" i="22"/>
  <c r="G162" i="22"/>
  <c r="H162" i="22"/>
  <c r="I162" i="22"/>
  <c r="J162" i="22"/>
  <c r="G163" i="22"/>
  <c r="H163" i="22"/>
  <c r="I163" i="22"/>
  <c r="J163" i="22"/>
  <c r="G164" i="22"/>
  <c r="H164" i="22"/>
  <c r="I164" i="22"/>
  <c r="J164" i="22"/>
  <c r="G165" i="22"/>
  <c r="H165" i="22"/>
  <c r="I165" i="22"/>
  <c r="J165" i="22"/>
  <c r="G166" i="22"/>
  <c r="H166" i="22"/>
  <c r="I166" i="22"/>
  <c r="J166" i="22"/>
  <c r="G167" i="22"/>
  <c r="H167" i="22"/>
  <c r="I167" i="22"/>
  <c r="J167" i="22"/>
  <c r="G168" i="22"/>
  <c r="H168" i="22"/>
  <c r="I168" i="22"/>
  <c r="J168" i="22"/>
  <c r="G169" i="22"/>
  <c r="H169" i="22"/>
  <c r="I169" i="22"/>
  <c r="J169" i="22"/>
  <c r="G170" i="22"/>
  <c r="H170" i="22"/>
  <c r="I170" i="22"/>
  <c r="J170" i="22"/>
  <c r="G171" i="22"/>
  <c r="H171" i="22"/>
  <c r="I171" i="22"/>
  <c r="J171" i="22"/>
  <c r="G172" i="22"/>
  <c r="H172" i="22"/>
  <c r="I172" i="22"/>
  <c r="J172" i="22"/>
  <c r="W172" i="22"/>
  <c r="V172" i="22"/>
  <c r="B172" i="22"/>
  <c r="U172" i="22" s="1"/>
  <c r="W171" i="22"/>
  <c r="V171" i="22"/>
  <c r="B171" i="22"/>
  <c r="T171" i="22" s="1"/>
  <c r="W170" i="22"/>
  <c r="V170" i="22"/>
  <c r="B170" i="22"/>
  <c r="C170" i="22" s="1"/>
  <c r="W169" i="22"/>
  <c r="V169" i="22"/>
  <c r="B169" i="22"/>
  <c r="Q169" i="22" s="1"/>
  <c r="W168" i="22"/>
  <c r="V168" i="22"/>
  <c r="B168" i="22"/>
  <c r="U168" i="22" s="1"/>
  <c r="W167" i="22"/>
  <c r="V167" i="22"/>
  <c r="B167" i="22"/>
  <c r="M167" i="22" s="1"/>
  <c r="W166" i="22"/>
  <c r="V166" i="22"/>
  <c r="B166" i="22"/>
  <c r="R166" i="22" s="1"/>
  <c r="W165" i="22"/>
  <c r="V165" i="22"/>
  <c r="B165" i="22"/>
  <c r="Q165" i="22" s="1"/>
  <c r="W164" i="22"/>
  <c r="V164" i="22"/>
  <c r="B164" i="22"/>
  <c r="U164" i="22" s="1"/>
  <c r="W163" i="22"/>
  <c r="V163" i="22"/>
  <c r="B163" i="22"/>
  <c r="C163" i="22" s="1"/>
  <c r="W162" i="22"/>
  <c r="V162" i="22"/>
  <c r="T162" i="22"/>
  <c r="B162" i="22"/>
  <c r="R162" i="22" s="1"/>
  <c r="W161" i="22"/>
  <c r="V161" i="22"/>
  <c r="B161" i="22"/>
  <c r="R161" i="22" s="1"/>
  <c r="W160" i="22"/>
  <c r="V160" i="22"/>
  <c r="B160" i="22"/>
  <c r="U160" i="22" s="1"/>
  <c r="W159" i="22"/>
  <c r="V159" i="22"/>
  <c r="B159" i="22"/>
  <c r="U159" i="22" s="1"/>
  <c r="W158" i="22"/>
  <c r="V158" i="22"/>
  <c r="B158" i="22"/>
  <c r="S158" i="22" s="1"/>
  <c r="W157" i="22"/>
  <c r="V157" i="22"/>
  <c r="B157" i="22"/>
  <c r="R157" i="22" s="1"/>
  <c r="W156" i="22"/>
  <c r="V156" i="22"/>
  <c r="B156" i="22"/>
  <c r="P156" i="22" s="1"/>
  <c r="W155" i="22"/>
  <c r="V155" i="22"/>
  <c r="B155" i="22"/>
  <c r="U155" i="22" s="1"/>
  <c r="W154" i="22"/>
  <c r="V154" i="22"/>
  <c r="B154" i="22"/>
  <c r="T154" i="22" s="1"/>
  <c r="W153" i="22"/>
  <c r="V153" i="22"/>
  <c r="B153" i="22"/>
  <c r="Q153" i="22" s="1"/>
  <c r="W152" i="22"/>
  <c r="V152" i="22"/>
  <c r="B152" i="22"/>
  <c r="T152" i="22" s="1"/>
  <c r="W151" i="22"/>
  <c r="V151" i="22"/>
  <c r="B151" i="22"/>
  <c r="U151" i="22" s="1"/>
  <c r="W150" i="22"/>
  <c r="V150" i="22"/>
  <c r="P150" i="22"/>
  <c r="B150" i="22"/>
  <c r="S150" i="22" s="1"/>
  <c r="W149" i="22"/>
  <c r="V149" i="22"/>
  <c r="B149" i="22"/>
  <c r="C149" i="22" s="1"/>
  <c r="W148" i="22"/>
  <c r="V148" i="22"/>
  <c r="B148" i="22"/>
  <c r="P148" i="22" s="1"/>
  <c r="W147" i="22"/>
  <c r="V147" i="22"/>
  <c r="B147" i="22"/>
  <c r="U147" i="22" s="1"/>
  <c r="W146" i="22"/>
  <c r="V146" i="22"/>
  <c r="B146" i="22"/>
  <c r="R146" i="22" s="1"/>
  <c r="W145" i="22"/>
  <c r="V145" i="22"/>
  <c r="B145" i="22"/>
  <c r="T145" i="22" s="1"/>
  <c r="W144" i="22"/>
  <c r="V144" i="22"/>
  <c r="B144" i="22"/>
  <c r="R144" i="22" s="1"/>
  <c r="W143" i="22"/>
  <c r="V143" i="22"/>
  <c r="B143" i="22"/>
  <c r="R143" i="22" s="1"/>
  <c r="W142" i="22"/>
  <c r="V142" i="22"/>
  <c r="B142" i="22"/>
  <c r="S142" i="22" s="1"/>
  <c r="W141" i="22"/>
  <c r="V141" i="22"/>
  <c r="B141" i="22"/>
  <c r="C141" i="22" s="1"/>
  <c r="W140" i="22"/>
  <c r="V140" i="22"/>
  <c r="B140" i="22"/>
  <c r="T140" i="22" s="1"/>
  <c r="W139" i="22"/>
  <c r="V139" i="22"/>
  <c r="B139" i="22"/>
  <c r="T139" i="22" s="1"/>
  <c r="W138" i="22"/>
  <c r="V138" i="22"/>
  <c r="B138" i="22"/>
  <c r="R138" i="22" s="1"/>
  <c r="W137" i="22"/>
  <c r="V137" i="22"/>
  <c r="B137" i="22"/>
  <c r="Q137" i="22" s="1"/>
  <c r="W136" i="22"/>
  <c r="V136" i="22"/>
  <c r="B136" i="22"/>
  <c r="R136" i="22" s="1"/>
  <c r="W135" i="22"/>
  <c r="V135" i="22"/>
  <c r="B135" i="22"/>
  <c r="T135" i="22" s="1"/>
  <c r="W134" i="22"/>
  <c r="V134" i="22"/>
  <c r="B134" i="22"/>
  <c r="C134" i="22" s="1"/>
  <c r="W133" i="22"/>
  <c r="V133" i="22"/>
  <c r="B133" i="22"/>
  <c r="R133" i="22" s="1"/>
  <c r="W132" i="22"/>
  <c r="V132" i="22"/>
  <c r="B132" i="22"/>
  <c r="T132" i="22" s="1"/>
  <c r="W131" i="22"/>
  <c r="V131" i="22"/>
  <c r="B131" i="22"/>
  <c r="C131" i="22" s="1"/>
  <c r="W130" i="22"/>
  <c r="V130" i="22"/>
  <c r="B130" i="22"/>
  <c r="C130" i="22" s="1"/>
  <c r="W129" i="22"/>
  <c r="V129" i="22"/>
  <c r="B129" i="22"/>
  <c r="T129" i="22" s="1"/>
  <c r="W128" i="22"/>
  <c r="V128" i="22"/>
  <c r="B128" i="22"/>
  <c r="C128" i="22" s="1"/>
  <c r="W127" i="22"/>
  <c r="V127" i="22"/>
  <c r="B127" i="22"/>
  <c r="C127" i="22" s="1"/>
  <c r="W126" i="22"/>
  <c r="V126" i="22"/>
  <c r="B126" i="22"/>
  <c r="U126" i="22" s="1"/>
  <c r="W125" i="22"/>
  <c r="V125" i="22"/>
  <c r="B125" i="22"/>
  <c r="O125" i="22" s="1"/>
  <c r="W124" i="22"/>
  <c r="V124" i="22"/>
  <c r="B124" i="22"/>
  <c r="C124" i="22" s="1"/>
  <c r="W123" i="22"/>
  <c r="V123" i="22"/>
  <c r="B123" i="22"/>
  <c r="T123" i="22" s="1"/>
  <c r="W122" i="22"/>
  <c r="V122" i="22"/>
  <c r="B122" i="22"/>
  <c r="T122" i="22" s="1"/>
  <c r="W121" i="22"/>
  <c r="V121" i="22"/>
  <c r="B121" i="22"/>
  <c r="P121" i="22" s="1"/>
  <c r="W120" i="22"/>
  <c r="V120" i="22"/>
  <c r="B120" i="22"/>
  <c r="C120" i="22" s="1"/>
  <c r="W119" i="22"/>
  <c r="V119" i="22"/>
  <c r="B119" i="22"/>
  <c r="T119" i="22" s="1"/>
  <c r="W118" i="22"/>
  <c r="V118" i="22"/>
  <c r="B118" i="22"/>
  <c r="C118" i="22" s="1"/>
  <c r="W117" i="22"/>
  <c r="V117" i="22"/>
  <c r="B117" i="22"/>
  <c r="P117" i="22" s="1"/>
  <c r="W116" i="22"/>
  <c r="V116" i="22"/>
  <c r="B116" i="22"/>
  <c r="C116" i="22" s="1"/>
  <c r="W115" i="22"/>
  <c r="V115" i="22"/>
  <c r="B115" i="22"/>
  <c r="T115" i="22" s="1"/>
  <c r="W114" i="22"/>
  <c r="V114" i="22"/>
  <c r="B114" i="22"/>
  <c r="C114" i="22" s="1"/>
  <c r="W113" i="22"/>
  <c r="V113" i="22"/>
  <c r="B113" i="22"/>
  <c r="T113" i="22" s="1"/>
  <c r="W112" i="22"/>
  <c r="V112" i="22"/>
  <c r="B112" i="22"/>
  <c r="C112" i="22" s="1"/>
  <c r="W111" i="22"/>
  <c r="V111" i="22"/>
  <c r="B111" i="22"/>
  <c r="T111" i="22" s="1"/>
  <c r="W110" i="22"/>
  <c r="V110" i="22"/>
  <c r="B110" i="22"/>
  <c r="C110" i="22" s="1"/>
  <c r="W109" i="22"/>
  <c r="V109" i="22"/>
  <c r="B109" i="22"/>
  <c r="U109" i="22" s="1"/>
  <c r="W108" i="22"/>
  <c r="V108" i="22"/>
  <c r="B108" i="22"/>
  <c r="C108" i="22" s="1"/>
  <c r="W107" i="22"/>
  <c r="V107" i="22"/>
  <c r="B107" i="22"/>
  <c r="C107" i="22" s="1"/>
  <c r="W106" i="22"/>
  <c r="V106" i="22"/>
  <c r="B106" i="22"/>
  <c r="T106" i="22" s="1"/>
  <c r="W105" i="22"/>
  <c r="V105" i="22"/>
  <c r="B105" i="22"/>
  <c r="S105" i="22" s="1"/>
  <c r="W104" i="22"/>
  <c r="V104" i="22"/>
  <c r="B104" i="22"/>
  <c r="O104" i="22" s="1"/>
  <c r="W103" i="22"/>
  <c r="V103" i="22"/>
  <c r="B103" i="22"/>
  <c r="C103" i="22" s="1"/>
  <c r="W102" i="22"/>
  <c r="V102" i="22"/>
  <c r="B102" i="22"/>
  <c r="T102" i="22" s="1"/>
  <c r="W101" i="22"/>
  <c r="V101" i="22"/>
  <c r="B101" i="22"/>
  <c r="S101" i="22" s="1"/>
  <c r="W100" i="22"/>
  <c r="V100" i="22"/>
  <c r="B100" i="22"/>
  <c r="R100" i="22" s="1"/>
  <c r="W99" i="22"/>
  <c r="V99" i="22"/>
  <c r="B99" i="22"/>
  <c r="C99" i="22" s="1"/>
  <c r="W98" i="22"/>
  <c r="V98" i="22"/>
  <c r="B98" i="22"/>
  <c r="T98" i="22" s="1"/>
  <c r="W97" i="22"/>
  <c r="V97" i="22"/>
  <c r="B97" i="22"/>
  <c r="R97" i="22" s="1"/>
  <c r="W96" i="22"/>
  <c r="V96" i="22"/>
  <c r="P96" i="22"/>
  <c r="B96" i="22"/>
  <c r="U96" i="22" s="1"/>
  <c r="W95" i="22"/>
  <c r="V95" i="22"/>
  <c r="B95" i="22"/>
  <c r="S95" i="22" s="1"/>
  <c r="W94" i="22"/>
  <c r="V94" i="22"/>
  <c r="B94" i="22"/>
  <c r="C94" i="22" s="1"/>
  <c r="W93" i="22"/>
  <c r="V93" i="22"/>
  <c r="B93" i="22"/>
  <c r="P93" i="22" s="1"/>
  <c r="W92" i="22"/>
  <c r="V92" i="22"/>
  <c r="B92" i="22"/>
  <c r="U92" i="22" s="1"/>
  <c r="W91" i="22"/>
  <c r="V91" i="22"/>
  <c r="O91" i="22"/>
  <c r="B91" i="22"/>
  <c r="S91" i="22" s="1"/>
  <c r="W90" i="22"/>
  <c r="V90" i="22"/>
  <c r="B90" i="22"/>
  <c r="R90" i="22" s="1"/>
  <c r="W89" i="22"/>
  <c r="V89" i="22"/>
  <c r="B89" i="22"/>
  <c r="T89" i="22" s="1"/>
  <c r="W88" i="22"/>
  <c r="V88" i="22"/>
  <c r="B88" i="22"/>
  <c r="R88" i="22" s="1"/>
  <c r="W87" i="22"/>
  <c r="V87" i="22"/>
  <c r="B87" i="22"/>
  <c r="C87" i="22" s="1"/>
  <c r="W86" i="22"/>
  <c r="V86" i="22"/>
  <c r="B86" i="22"/>
  <c r="C86" i="22" s="1"/>
  <c r="W85" i="22"/>
  <c r="V85" i="22"/>
  <c r="B85" i="22"/>
  <c r="T85" i="22" s="1"/>
  <c r="W84" i="22"/>
  <c r="V84" i="22"/>
  <c r="B84" i="22"/>
  <c r="O84" i="22" s="1"/>
  <c r="W83" i="22"/>
  <c r="V83" i="22"/>
  <c r="B83" i="22"/>
  <c r="R83" i="22" s="1"/>
  <c r="W82" i="22"/>
  <c r="V82" i="22"/>
  <c r="B82" i="22"/>
  <c r="C82" i="22" s="1"/>
  <c r="W81" i="22"/>
  <c r="V81" i="22"/>
  <c r="B81" i="22"/>
  <c r="T81" i="22" s="1"/>
  <c r="W80" i="22"/>
  <c r="V80" i="22"/>
  <c r="T80" i="22"/>
  <c r="B80" i="22"/>
  <c r="R80" i="22" s="1"/>
  <c r="W79" i="22"/>
  <c r="V79" i="22"/>
  <c r="B79" i="22"/>
  <c r="U79" i="22" s="1"/>
  <c r="W78" i="22"/>
  <c r="V78" i="22"/>
  <c r="B78" i="22"/>
  <c r="C78" i="22" s="1"/>
  <c r="W77" i="22"/>
  <c r="V77" i="22"/>
  <c r="B77" i="22"/>
  <c r="W76" i="22"/>
  <c r="V76" i="22"/>
  <c r="B76" i="22"/>
  <c r="T76" i="22" s="1"/>
  <c r="W75" i="22"/>
  <c r="V75" i="22"/>
  <c r="B75" i="22"/>
  <c r="W74" i="22"/>
  <c r="V74" i="22"/>
  <c r="B74" i="22"/>
  <c r="C74" i="22" s="1"/>
  <c r="W73" i="22"/>
  <c r="V73" i="22"/>
  <c r="B73" i="22"/>
  <c r="T73" i="22" s="1"/>
  <c r="W72" i="22"/>
  <c r="V72" i="22"/>
  <c r="B72" i="22"/>
  <c r="O72" i="22" s="1"/>
  <c r="W71" i="22"/>
  <c r="V71" i="22"/>
  <c r="B71" i="22"/>
  <c r="W70" i="22"/>
  <c r="V70" i="22"/>
  <c r="B70" i="22"/>
  <c r="Q70" i="22" s="1"/>
  <c r="W69" i="22"/>
  <c r="V69" i="22"/>
  <c r="U69" i="22"/>
  <c r="B69" i="22"/>
  <c r="M69" i="22" s="1"/>
  <c r="W68" i="22"/>
  <c r="V68" i="22"/>
  <c r="B68" i="22"/>
  <c r="S68" i="22" s="1"/>
  <c r="W67" i="22"/>
  <c r="V67" i="22"/>
  <c r="B67" i="22"/>
  <c r="T67" i="22" s="1"/>
  <c r="W66" i="22"/>
  <c r="V66" i="22"/>
  <c r="B66" i="22"/>
  <c r="W65" i="22"/>
  <c r="V65" i="22"/>
  <c r="T65" i="22"/>
  <c r="B65" i="22"/>
  <c r="W64" i="22"/>
  <c r="V64" i="22"/>
  <c r="R64" i="22"/>
  <c r="B64" i="22"/>
  <c r="Q64" i="22" s="1"/>
  <c r="W63" i="22"/>
  <c r="V63" i="22"/>
  <c r="B63" i="22"/>
  <c r="W62" i="22"/>
  <c r="V62" i="22"/>
  <c r="B62" i="22"/>
  <c r="M62" i="22" s="1"/>
  <c r="W61" i="22"/>
  <c r="V61" i="22"/>
  <c r="B61" i="22"/>
  <c r="W60" i="22"/>
  <c r="V60" i="22"/>
  <c r="B60" i="22"/>
  <c r="R60" i="22" s="1"/>
  <c r="W59" i="22"/>
  <c r="V59" i="22"/>
  <c r="B59" i="22"/>
  <c r="W58" i="22"/>
  <c r="V58" i="22"/>
  <c r="B58" i="22"/>
  <c r="W57" i="22"/>
  <c r="V57" i="22"/>
  <c r="B57" i="22"/>
  <c r="W56" i="22"/>
  <c r="V56" i="22"/>
  <c r="B56" i="22"/>
  <c r="W55" i="22"/>
  <c r="V55" i="22"/>
  <c r="B55" i="22"/>
  <c r="W54" i="22"/>
  <c r="V54" i="22"/>
  <c r="B54" i="22"/>
  <c r="O54" i="22" s="1"/>
  <c r="W53" i="22"/>
  <c r="V53" i="22"/>
  <c r="B53" i="22"/>
  <c r="W52" i="22"/>
  <c r="V52" i="22"/>
  <c r="B52" i="22"/>
  <c r="S52" i="22" s="1"/>
  <c r="W51" i="22"/>
  <c r="V51" i="22"/>
  <c r="B51" i="22"/>
  <c r="W50" i="22"/>
  <c r="V50" i="22"/>
  <c r="B50" i="22"/>
  <c r="M50" i="22" s="1"/>
  <c r="W49" i="22"/>
  <c r="V49" i="22"/>
  <c r="B49" i="22"/>
  <c r="W48" i="22"/>
  <c r="V48" i="22"/>
  <c r="B48" i="22"/>
  <c r="W47" i="22"/>
  <c r="V47" i="22"/>
  <c r="B47" i="22"/>
  <c r="W46" i="22"/>
  <c r="V46" i="22"/>
  <c r="B46" i="22"/>
  <c r="W45" i="22"/>
  <c r="V45" i="22"/>
  <c r="B45" i="22"/>
  <c r="S45" i="22" s="1"/>
  <c r="W44" i="22"/>
  <c r="V44" i="22"/>
  <c r="B44" i="22"/>
  <c r="W43" i="22"/>
  <c r="V43" i="22"/>
  <c r="B43" i="22"/>
  <c r="R43" i="22" s="1"/>
  <c r="W42" i="22"/>
  <c r="V42" i="22"/>
  <c r="B42" i="22"/>
  <c r="W41" i="22"/>
  <c r="V41" i="22"/>
  <c r="B41" i="22"/>
  <c r="W40" i="22"/>
  <c r="V40" i="22"/>
  <c r="B40" i="22"/>
  <c r="T40" i="22" s="1"/>
  <c r="W39" i="22"/>
  <c r="V39" i="22"/>
  <c r="B39" i="22"/>
  <c r="O39" i="22" s="1"/>
  <c r="W38" i="22"/>
  <c r="V38" i="22"/>
  <c r="B38" i="22"/>
  <c r="P38" i="22" s="1"/>
  <c r="W37" i="22"/>
  <c r="V37" i="22"/>
  <c r="B37" i="22"/>
  <c r="U37" i="22" s="1"/>
  <c r="W36" i="22"/>
  <c r="V36" i="22"/>
  <c r="B36" i="22"/>
  <c r="W35" i="22"/>
  <c r="V35" i="22"/>
  <c r="B35" i="22"/>
  <c r="W34" i="22"/>
  <c r="V34" i="22"/>
  <c r="B34" i="22"/>
  <c r="T34" i="22" s="1"/>
  <c r="W33" i="22"/>
  <c r="V33" i="22"/>
  <c r="B33" i="22"/>
  <c r="U33" i="22" s="1"/>
  <c r="W32" i="22"/>
  <c r="V32" i="22"/>
  <c r="B32" i="22"/>
  <c r="W31" i="22"/>
  <c r="V31" i="22"/>
  <c r="B31" i="22"/>
  <c r="R31" i="22" s="1"/>
  <c r="W30" i="22"/>
  <c r="V30" i="22"/>
  <c r="B30" i="22"/>
  <c r="W29" i="22"/>
  <c r="V29" i="22"/>
  <c r="B29" i="22"/>
  <c r="W28" i="22"/>
  <c r="V28" i="22"/>
  <c r="B28" i="22"/>
  <c r="W27" i="22"/>
  <c r="V27" i="22"/>
  <c r="B27" i="22"/>
  <c r="W26" i="22"/>
  <c r="V26" i="22"/>
  <c r="B26" i="22"/>
  <c r="W25" i="22"/>
  <c r="V25" i="22"/>
  <c r="B25" i="22"/>
  <c r="S25" i="22" s="1"/>
  <c r="W24" i="22"/>
  <c r="V24" i="22"/>
  <c r="B24" i="22"/>
  <c r="W23" i="22"/>
  <c r="V23" i="22"/>
  <c r="B23" i="22"/>
  <c r="W22" i="22"/>
  <c r="V22" i="22"/>
  <c r="B22" i="22"/>
  <c r="P22" i="22" s="1"/>
  <c r="W21" i="22"/>
  <c r="V21" i="22"/>
  <c r="B21" i="22"/>
  <c r="W20" i="22"/>
  <c r="V20" i="22"/>
  <c r="B20" i="22"/>
  <c r="T20" i="22" s="1"/>
  <c r="W19" i="22"/>
  <c r="V19" i="22"/>
  <c r="B19" i="22"/>
  <c r="Q19" i="22" s="1"/>
  <c r="W18" i="22"/>
  <c r="V18" i="22"/>
  <c r="B18" i="22"/>
  <c r="M18" i="22" s="1"/>
  <c r="W17" i="22"/>
  <c r="V17" i="22"/>
  <c r="B17" i="22"/>
  <c r="W16" i="22"/>
  <c r="V16" i="22"/>
  <c r="B16" i="22"/>
  <c r="P16" i="22" s="1"/>
  <c r="W15" i="22"/>
  <c r="V15" i="22"/>
  <c r="B15" i="22"/>
  <c r="P15" i="22" s="1"/>
  <c r="W14" i="22"/>
  <c r="V14" i="22"/>
  <c r="B14" i="22"/>
  <c r="T14" i="22" s="1"/>
  <c r="W13" i="22"/>
  <c r="V13" i="22"/>
  <c r="B13" i="22"/>
  <c r="W12" i="22"/>
  <c r="V12" i="22"/>
  <c r="R12" i="22"/>
  <c r="B12" i="22"/>
  <c r="W11" i="22"/>
  <c r="V11" i="22"/>
  <c r="B11" i="22"/>
  <c r="W10" i="22"/>
  <c r="V10" i="22"/>
  <c r="B10" i="22"/>
  <c r="U10" i="22" s="1"/>
  <c r="W9" i="22"/>
  <c r="V9" i="22"/>
  <c r="B9" i="22"/>
  <c r="S9" i="22" s="1"/>
  <c r="W8" i="22"/>
  <c r="V8" i="22"/>
  <c r="B8" i="22"/>
  <c r="W7" i="22"/>
  <c r="V7" i="22"/>
  <c r="B7" i="22"/>
  <c r="W6" i="22"/>
  <c r="V6" i="22"/>
  <c r="B6" i="22"/>
  <c r="M6" i="22" s="1"/>
  <c r="W5" i="22"/>
  <c r="V5" i="22"/>
  <c r="B5" i="22"/>
  <c r="M5" i="22" s="1"/>
  <c r="W4" i="22"/>
  <c r="V4" i="22"/>
  <c r="B4" i="22"/>
  <c r="Q4" i="22" s="1"/>
  <c r="W3" i="22"/>
  <c r="V3" i="22"/>
  <c r="B3" i="22"/>
  <c r="M3" i="22" s="1"/>
  <c r="C2901" i="20"/>
  <c r="C2902" i="20"/>
  <c r="C2903" i="20"/>
  <c r="C2904" i="20"/>
  <c r="C2905" i="20"/>
  <c r="C2906" i="20"/>
  <c r="C2907" i="20"/>
  <c r="C2908" i="20"/>
  <c r="C2909" i="20"/>
  <c r="C2910" i="20"/>
  <c r="C2911" i="20"/>
  <c r="C2912" i="20"/>
  <c r="C2913" i="20"/>
  <c r="C2914" i="20"/>
  <c r="C2915" i="20"/>
  <c r="C2916" i="20"/>
  <c r="C2917" i="20"/>
  <c r="C2918" i="20"/>
  <c r="C2919" i="20"/>
  <c r="C2920" i="20"/>
  <c r="C2921" i="20"/>
  <c r="C2922" i="20"/>
  <c r="C2923" i="20"/>
  <c r="C2924" i="20"/>
  <c r="C2925" i="20"/>
  <c r="C2926" i="20"/>
  <c r="C2927" i="20"/>
  <c r="C2928" i="20"/>
  <c r="C2929" i="20"/>
  <c r="C2930" i="20"/>
  <c r="C2931" i="20"/>
  <c r="C2932" i="20"/>
  <c r="C2933" i="20"/>
  <c r="C2934" i="20"/>
  <c r="C2935" i="20"/>
  <c r="C2936" i="20"/>
  <c r="C2937" i="20"/>
  <c r="C2938" i="20"/>
  <c r="C2939" i="20"/>
  <c r="C2940" i="20"/>
  <c r="C2941" i="20"/>
  <c r="C2942" i="20"/>
  <c r="C2943" i="20"/>
  <c r="C2944" i="20"/>
  <c r="C2945" i="20"/>
  <c r="C2946" i="20"/>
  <c r="C2947" i="20"/>
  <c r="C2948" i="20"/>
  <c r="C2949" i="20"/>
  <c r="C2950" i="20"/>
  <c r="C2951" i="20"/>
  <c r="C2952" i="20"/>
  <c r="C2953" i="20"/>
  <c r="C2954" i="20"/>
  <c r="C2955" i="20"/>
  <c r="C2956" i="20"/>
  <c r="C2957" i="20"/>
  <c r="C2958" i="20"/>
  <c r="C2959" i="20"/>
  <c r="C2960" i="20"/>
  <c r="C2961" i="20"/>
  <c r="C2962" i="20"/>
  <c r="C2963" i="20"/>
  <c r="C2964" i="20"/>
  <c r="C2965" i="20"/>
  <c r="C2966" i="20"/>
  <c r="C2967" i="20"/>
  <c r="C2968" i="20"/>
  <c r="C2969" i="20"/>
  <c r="C2970" i="20"/>
  <c r="C2971" i="20"/>
  <c r="C2972" i="20"/>
  <c r="C2973" i="20"/>
  <c r="C2974" i="20"/>
  <c r="C2975" i="20"/>
  <c r="C2976" i="20"/>
  <c r="C2977" i="20"/>
  <c r="C2978" i="20"/>
  <c r="C2979" i="20"/>
  <c r="C2980" i="20"/>
  <c r="C2981" i="20"/>
  <c r="C2982" i="20"/>
  <c r="C2983" i="20"/>
  <c r="C2984" i="20"/>
  <c r="C2985" i="20"/>
  <c r="C2986" i="20"/>
  <c r="C2987" i="20"/>
  <c r="C2988" i="20"/>
  <c r="C2989" i="20"/>
  <c r="C2990" i="20"/>
  <c r="C2991" i="20"/>
  <c r="C2992" i="20"/>
  <c r="C2993" i="20"/>
  <c r="C2994" i="20"/>
  <c r="C2995" i="20"/>
  <c r="C2996" i="20"/>
  <c r="C2997" i="20"/>
  <c r="C2998" i="20"/>
  <c r="C2999" i="20"/>
  <c r="C3000" i="20"/>
  <c r="C3001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6" i="20"/>
  <c r="C237" i="20"/>
  <c r="C238" i="20"/>
  <c r="C239" i="20"/>
  <c r="C240" i="20"/>
  <c r="C241" i="20"/>
  <c r="C242" i="20"/>
  <c r="C243" i="20"/>
  <c r="C244" i="20"/>
  <c r="C245" i="20"/>
  <c r="C246" i="20"/>
  <c r="C247" i="20"/>
  <c r="C248" i="20"/>
  <c r="C249" i="20"/>
  <c r="C250" i="20"/>
  <c r="C251" i="20"/>
  <c r="C252" i="20"/>
  <c r="C253" i="20"/>
  <c r="C254" i="20"/>
  <c r="C255" i="20"/>
  <c r="C256" i="20"/>
  <c r="C257" i="20"/>
  <c r="C258" i="20"/>
  <c r="C259" i="20"/>
  <c r="C260" i="20"/>
  <c r="C261" i="20"/>
  <c r="C262" i="20"/>
  <c r="C263" i="20"/>
  <c r="C264" i="20"/>
  <c r="C265" i="20"/>
  <c r="C266" i="20"/>
  <c r="C267" i="20"/>
  <c r="C268" i="20"/>
  <c r="C269" i="20"/>
  <c r="C270" i="20"/>
  <c r="C271" i="20"/>
  <c r="C272" i="20"/>
  <c r="C273" i="20"/>
  <c r="C274" i="20"/>
  <c r="C275" i="20"/>
  <c r="C276" i="20"/>
  <c r="C277" i="20"/>
  <c r="C278" i="20"/>
  <c r="C279" i="20"/>
  <c r="C280" i="20"/>
  <c r="C281" i="20"/>
  <c r="C282" i="20"/>
  <c r="C283" i="20"/>
  <c r="C284" i="20"/>
  <c r="C285" i="20"/>
  <c r="C286" i="20"/>
  <c r="C287" i="20"/>
  <c r="C288" i="20"/>
  <c r="C289" i="20"/>
  <c r="C290" i="20"/>
  <c r="C291" i="20"/>
  <c r="C292" i="20"/>
  <c r="C293" i="20"/>
  <c r="C294" i="20"/>
  <c r="C295" i="20"/>
  <c r="C296" i="20"/>
  <c r="C297" i="20"/>
  <c r="C298" i="20"/>
  <c r="C299" i="20"/>
  <c r="C300" i="20"/>
  <c r="C301" i="20"/>
  <c r="C302" i="20"/>
  <c r="C303" i="20"/>
  <c r="C304" i="20"/>
  <c r="C305" i="20"/>
  <c r="C306" i="20"/>
  <c r="C307" i="20"/>
  <c r="C308" i="20"/>
  <c r="C309" i="20"/>
  <c r="C310" i="20"/>
  <c r="C311" i="20"/>
  <c r="C312" i="20"/>
  <c r="C313" i="20"/>
  <c r="C314" i="20"/>
  <c r="C315" i="20"/>
  <c r="C316" i="20"/>
  <c r="C317" i="20"/>
  <c r="C318" i="20"/>
  <c r="C319" i="20"/>
  <c r="C320" i="20"/>
  <c r="C321" i="20"/>
  <c r="C322" i="20"/>
  <c r="C323" i="20"/>
  <c r="C324" i="20"/>
  <c r="C325" i="20"/>
  <c r="C326" i="20"/>
  <c r="C327" i="20"/>
  <c r="C328" i="20"/>
  <c r="C329" i="20"/>
  <c r="C330" i="20"/>
  <c r="C331" i="20"/>
  <c r="C332" i="20"/>
  <c r="C333" i="20"/>
  <c r="C334" i="20"/>
  <c r="C335" i="20"/>
  <c r="C336" i="20"/>
  <c r="C337" i="20"/>
  <c r="C338" i="20"/>
  <c r="C339" i="20"/>
  <c r="C340" i="20"/>
  <c r="C341" i="20"/>
  <c r="C342" i="20"/>
  <c r="C343" i="20"/>
  <c r="C344" i="20"/>
  <c r="C345" i="20"/>
  <c r="C346" i="20"/>
  <c r="C347" i="20"/>
  <c r="C348" i="20"/>
  <c r="C349" i="20"/>
  <c r="C350" i="20"/>
  <c r="C351" i="20"/>
  <c r="C352" i="20"/>
  <c r="C353" i="20"/>
  <c r="C354" i="20"/>
  <c r="C355" i="20"/>
  <c r="C356" i="20"/>
  <c r="C357" i="20"/>
  <c r="C358" i="20"/>
  <c r="C359" i="20"/>
  <c r="C360" i="20"/>
  <c r="C361" i="20"/>
  <c r="C362" i="20"/>
  <c r="C363" i="20"/>
  <c r="C364" i="20"/>
  <c r="C365" i="20"/>
  <c r="C366" i="20"/>
  <c r="C367" i="20"/>
  <c r="C368" i="20"/>
  <c r="C369" i="20"/>
  <c r="C370" i="20"/>
  <c r="C371" i="20"/>
  <c r="C372" i="20"/>
  <c r="C373" i="20"/>
  <c r="C374" i="20"/>
  <c r="C375" i="20"/>
  <c r="C376" i="20"/>
  <c r="C377" i="20"/>
  <c r="C378" i="20"/>
  <c r="C379" i="20"/>
  <c r="C380" i="20"/>
  <c r="C381" i="20"/>
  <c r="C382" i="20"/>
  <c r="C383" i="20"/>
  <c r="C384" i="20"/>
  <c r="C385" i="20"/>
  <c r="C386" i="20"/>
  <c r="C387" i="20"/>
  <c r="C388" i="20"/>
  <c r="C389" i="20"/>
  <c r="C390" i="20"/>
  <c r="C391" i="20"/>
  <c r="C392" i="20"/>
  <c r="C393" i="20"/>
  <c r="C394" i="20"/>
  <c r="C395" i="20"/>
  <c r="C396" i="20"/>
  <c r="C397" i="20"/>
  <c r="C398" i="20"/>
  <c r="C399" i="20"/>
  <c r="C400" i="20"/>
  <c r="C401" i="20"/>
  <c r="C402" i="20"/>
  <c r="C403" i="20"/>
  <c r="C404" i="20"/>
  <c r="C405" i="20"/>
  <c r="C406" i="20"/>
  <c r="C407" i="20"/>
  <c r="C408" i="20"/>
  <c r="C409" i="20"/>
  <c r="C410" i="20"/>
  <c r="C411" i="20"/>
  <c r="C412" i="20"/>
  <c r="C413" i="20"/>
  <c r="C414" i="20"/>
  <c r="C415" i="20"/>
  <c r="C416" i="20"/>
  <c r="C417" i="20"/>
  <c r="C418" i="20"/>
  <c r="C419" i="20"/>
  <c r="C420" i="20"/>
  <c r="C421" i="20"/>
  <c r="C422" i="20"/>
  <c r="C423" i="20"/>
  <c r="C424" i="20"/>
  <c r="C425" i="20"/>
  <c r="C426" i="20"/>
  <c r="C427" i="20"/>
  <c r="C428" i="20"/>
  <c r="C429" i="20"/>
  <c r="C430" i="20"/>
  <c r="C431" i="20"/>
  <c r="C432" i="20"/>
  <c r="C433" i="20"/>
  <c r="C434" i="20"/>
  <c r="C435" i="20"/>
  <c r="C436" i="20"/>
  <c r="C437" i="20"/>
  <c r="C438" i="20"/>
  <c r="C439" i="20"/>
  <c r="C440" i="20"/>
  <c r="C441" i="20"/>
  <c r="C442" i="20"/>
  <c r="C443" i="20"/>
  <c r="C444" i="20"/>
  <c r="C445" i="20"/>
  <c r="C446" i="20"/>
  <c r="C447" i="20"/>
  <c r="C448" i="20"/>
  <c r="C449" i="20"/>
  <c r="C450" i="20"/>
  <c r="C451" i="20"/>
  <c r="C452" i="20"/>
  <c r="C453" i="20"/>
  <c r="C454" i="20"/>
  <c r="C455" i="20"/>
  <c r="C456" i="20"/>
  <c r="C457" i="20"/>
  <c r="C458" i="20"/>
  <c r="C459" i="20"/>
  <c r="C460" i="20"/>
  <c r="C461" i="20"/>
  <c r="C462" i="20"/>
  <c r="C463" i="20"/>
  <c r="C464" i="20"/>
  <c r="C465" i="20"/>
  <c r="C466" i="20"/>
  <c r="C467" i="20"/>
  <c r="C468" i="20"/>
  <c r="C469" i="20"/>
  <c r="C470" i="20"/>
  <c r="C471" i="20"/>
  <c r="C472" i="20"/>
  <c r="C473" i="20"/>
  <c r="C474" i="20"/>
  <c r="C475" i="20"/>
  <c r="C476" i="20"/>
  <c r="C477" i="20"/>
  <c r="C478" i="20"/>
  <c r="C479" i="20"/>
  <c r="C480" i="20"/>
  <c r="C481" i="20"/>
  <c r="C482" i="20"/>
  <c r="C483" i="20"/>
  <c r="C484" i="20"/>
  <c r="C485" i="20"/>
  <c r="C486" i="20"/>
  <c r="C487" i="20"/>
  <c r="C488" i="20"/>
  <c r="C489" i="20"/>
  <c r="C490" i="20"/>
  <c r="C491" i="20"/>
  <c r="C492" i="20"/>
  <c r="C493" i="20"/>
  <c r="C494" i="20"/>
  <c r="C495" i="20"/>
  <c r="C496" i="20"/>
  <c r="C497" i="20"/>
  <c r="C498" i="20"/>
  <c r="C499" i="20"/>
  <c r="C500" i="20"/>
  <c r="C501" i="20"/>
  <c r="C502" i="20"/>
  <c r="C503" i="20"/>
  <c r="C504" i="20"/>
  <c r="C505" i="20"/>
  <c r="C506" i="20"/>
  <c r="C507" i="20"/>
  <c r="C508" i="20"/>
  <c r="C509" i="20"/>
  <c r="C510" i="20"/>
  <c r="C511" i="20"/>
  <c r="C512" i="20"/>
  <c r="C513" i="20"/>
  <c r="C514" i="20"/>
  <c r="C515" i="20"/>
  <c r="C516" i="20"/>
  <c r="C517" i="20"/>
  <c r="C518" i="20"/>
  <c r="C519" i="20"/>
  <c r="C520" i="20"/>
  <c r="C521" i="20"/>
  <c r="C522" i="20"/>
  <c r="C523" i="20"/>
  <c r="C524" i="20"/>
  <c r="C525" i="20"/>
  <c r="C526" i="20"/>
  <c r="C527" i="20"/>
  <c r="C528" i="20"/>
  <c r="C529" i="20"/>
  <c r="C530" i="20"/>
  <c r="C531" i="20"/>
  <c r="C532" i="20"/>
  <c r="C533" i="20"/>
  <c r="C534" i="20"/>
  <c r="C535" i="20"/>
  <c r="C536" i="20"/>
  <c r="C537" i="20"/>
  <c r="C538" i="20"/>
  <c r="C539" i="20"/>
  <c r="C540" i="20"/>
  <c r="C541" i="20"/>
  <c r="C542" i="20"/>
  <c r="C543" i="20"/>
  <c r="C544" i="20"/>
  <c r="C545" i="20"/>
  <c r="C546" i="20"/>
  <c r="C547" i="20"/>
  <c r="C548" i="20"/>
  <c r="C549" i="20"/>
  <c r="C550" i="20"/>
  <c r="C551" i="20"/>
  <c r="C552" i="20"/>
  <c r="C553" i="20"/>
  <c r="C554" i="20"/>
  <c r="C555" i="20"/>
  <c r="C556" i="20"/>
  <c r="C557" i="20"/>
  <c r="C558" i="20"/>
  <c r="C559" i="20"/>
  <c r="C560" i="20"/>
  <c r="C561" i="20"/>
  <c r="C562" i="20"/>
  <c r="C563" i="20"/>
  <c r="C564" i="20"/>
  <c r="C565" i="20"/>
  <c r="C566" i="20"/>
  <c r="C567" i="20"/>
  <c r="C568" i="20"/>
  <c r="C569" i="20"/>
  <c r="C570" i="20"/>
  <c r="C571" i="20"/>
  <c r="C572" i="20"/>
  <c r="C573" i="20"/>
  <c r="C574" i="20"/>
  <c r="C575" i="20"/>
  <c r="C576" i="20"/>
  <c r="C577" i="20"/>
  <c r="C578" i="20"/>
  <c r="C579" i="20"/>
  <c r="C580" i="20"/>
  <c r="C581" i="20"/>
  <c r="C582" i="20"/>
  <c r="C583" i="20"/>
  <c r="C584" i="20"/>
  <c r="C585" i="20"/>
  <c r="C586" i="20"/>
  <c r="C587" i="20"/>
  <c r="C588" i="20"/>
  <c r="C589" i="20"/>
  <c r="C590" i="20"/>
  <c r="C591" i="20"/>
  <c r="C592" i="20"/>
  <c r="C593" i="20"/>
  <c r="C594" i="20"/>
  <c r="C595" i="20"/>
  <c r="C596" i="20"/>
  <c r="C597" i="20"/>
  <c r="C598" i="20"/>
  <c r="C599" i="20"/>
  <c r="C600" i="20"/>
  <c r="C601" i="20"/>
  <c r="C602" i="20"/>
  <c r="C603" i="20"/>
  <c r="C604" i="20"/>
  <c r="C605" i="20"/>
  <c r="C606" i="20"/>
  <c r="C607" i="20"/>
  <c r="C608" i="20"/>
  <c r="C609" i="20"/>
  <c r="C610" i="20"/>
  <c r="C611" i="20"/>
  <c r="C612" i="20"/>
  <c r="C613" i="20"/>
  <c r="C614" i="20"/>
  <c r="C615" i="20"/>
  <c r="C616" i="20"/>
  <c r="C617" i="20"/>
  <c r="C618" i="20"/>
  <c r="C619" i="20"/>
  <c r="C620" i="20"/>
  <c r="C621" i="20"/>
  <c r="C622" i="20"/>
  <c r="C623" i="20"/>
  <c r="C624" i="20"/>
  <c r="C625" i="20"/>
  <c r="C626" i="20"/>
  <c r="C627" i="20"/>
  <c r="C628" i="20"/>
  <c r="C629" i="20"/>
  <c r="C630" i="20"/>
  <c r="C631" i="20"/>
  <c r="C632" i="20"/>
  <c r="C633" i="20"/>
  <c r="C634" i="20"/>
  <c r="C635" i="20"/>
  <c r="C636" i="20"/>
  <c r="C637" i="20"/>
  <c r="C638" i="20"/>
  <c r="C639" i="20"/>
  <c r="C640" i="20"/>
  <c r="C641" i="20"/>
  <c r="C642" i="20"/>
  <c r="C643" i="20"/>
  <c r="C644" i="20"/>
  <c r="C645" i="20"/>
  <c r="C646" i="20"/>
  <c r="C647" i="20"/>
  <c r="C648" i="20"/>
  <c r="C649" i="20"/>
  <c r="C650" i="20"/>
  <c r="C651" i="20"/>
  <c r="C652" i="20"/>
  <c r="C653" i="20"/>
  <c r="C654" i="20"/>
  <c r="C655" i="20"/>
  <c r="C656" i="20"/>
  <c r="C657" i="20"/>
  <c r="C658" i="20"/>
  <c r="C659" i="20"/>
  <c r="C660" i="20"/>
  <c r="C661" i="20"/>
  <c r="C662" i="20"/>
  <c r="C663" i="20"/>
  <c r="C664" i="20"/>
  <c r="C665" i="20"/>
  <c r="C666" i="20"/>
  <c r="C667" i="20"/>
  <c r="C668" i="20"/>
  <c r="C669" i="20"/>
  <c r="C670" i="20"/>
  <c r="C671" i="20"/>
  <c r="C672" i="20"/>
  <c r="C673" i="20"/>
  <c r="C674" i="20"/>
  <c r="C675" i="20"/>
  <c r="C676" i="20"/>
  <c r="C677" i="20"/>
  <c r="C678" i="20"/>
  <c r="C679" i="20"/>
  <c r="C680" i="20"/>
  <c r="C681" i="20"/>
  <c r="C682" i="20"/>
  <c r="C683" i="20"/>
  <c r="C684" i="20"/>
  <c r="C685" i="20"/>
  <c r="C686" i="20"/>
  <c r="C687" i="20"/>
  <c r="C688" i="20"/>
  <c r="C689" i="20"/>
  <c r="C690" i="20"/>
  <c r="C691" i="20"/>
  <c r="C692" i="20"/>
  <c r="C693" i="20"/>
  <c r="C694" i="20"/>
  <c r="C695" i="20"/>
  <c r="C696" i="20"/>
  <c r="C697" i="20"/>
  <c r="C698" i="20"/>
  <c r="C699" i="20"/>
  <c r="C700" i="20"/>
  <c r="C701" i="20"/>
  <c r="C702" i="20"/>
  <c r="C703" i="20"/>
  <c r="C704" i="20"/>
  <c r="C705" i="20"/>
  <c r="C706" i="20"/>
  <c r="C707" i="20"/>
  <c r="C708" i="20"/>
  <c r="C709" i="20"/>
  <c r="C710" i="20"/>
  <c r="C711" i="20"/>
  <c r="C712" i="20"/>
  <c r="C713" i="20"/>
  <c r="C714" i="20"/>
  <c r="C715" i="20"/>
  <c r="C716" i="20"/>
  <c r="C717" i="20"/>
  <c r="C718" i="20"/>
  <c r="C719" i="20"/>
  <c r="C720" i="20"/>
  <c r="C721" i="20"/>
  <c r="C722" i="20"/>
  <c r="C723" i="20"/>
  <c r="C724" i="20"/>
  <c r="C725" i="20"/>
  <c r="C726" i="20"/>
  <c r="C727" i="20"/>
  <c r="C728" i="20"/>
  <c r="C729" i="20"/>
  <c r="C730" i="20"/>
  <c r="C731" i="20"/>
  <c r="C732" i="20"/>
  <c r="C733" i="20"/>
  <c r="C734" i="20"/>
  <c r="C735" i="20"/>
  <c r="C736" i="20"/>
  <c r="C737" i="20"/>
  <c r="C738" i="20"/>
  <c r="C739" i="20"/>
  <c r="C740" i="20"/>
  <c r="C741" i="20"/>
  <c r="C742" i="20"/>
  <c r="C743" i="20"/>
  <c r="C744" i="20"/>
  <c r="C745" i="20"/>
  <c r="C746" i="20"/>
  <c r="C747" i="20"/>
  <c r="C748" i="20"/>
  <c r="C749" i="20"/>
  <c r="C750" i="20"/>
  <c r="C751" i="20"/>
  <c r="C752" i="20"/>
  <c r="C753" i="20"/>
  <c r="C754" i="20"/>
  <c r="C755" i="20"/>
  <c r="C756" i="20"/>
  <c r="C757" i="20"/>
  <c r="C758" i="20"/>
  <c r="C759" i="20"/>
  <c r="C760" i="20"/>
  <c r="C761" i="20"/>
  <c r="C762" i="20"/>
  <c r="C763" i="20"/>
  <c r="C764" i="20"/>
  <c r="C765" i="20"/>
  <c r="C766" i="20"/>
  <c r="C767" i="20"/>
  <c r="C768" i="20"/>
  <c r="C769" i="20"/>
  <c r="C770" i="20"/>
  <c r="C771" i="20"/>
  <c r="C772" i="20"/>
  <c r="C773" i="20"/>
  <c r="C774" i="20"/>
  <c r="C775" i="20"/>
  <c r="C776" i="20"/>
  <c r="C777" i="20"/>
  <c r="C778" i="20"/>
  <c r="C779" i="20"/>
  <c r="C780" i="20"/>
  <c r="C781" i="20"/>
  <c r="C782" i="20"/>
  <c r="C783" i="20"/>
  <c r="C784" i="20"/>
  <c r="C785" i="20"/>
  <c r="C786" i="20"/>
  <c r="C787" i="20"/>
  <c r="C788" i="20"/>
  <c r="C789" i="20"/>
  <c r="C790" i="20"/>
  <c r="C791" i="20"/>
  <c r="C792" i="20"/>
  <c r="C793" i="20"/>
  <c r="C794" i="20"/>
  <c r="C795" i="20"/>
  <c r="C796" i="20"/>
  <c r="C797" i="20"/>
  <c r="C798" i="20"/>
  <c r="C799" i="20"/>
  <c r="C800" i="20"/>
  <c r="C801" i="20"/>
  <c r="C802" i="20"/>
  <c r="C803" i="20"/>
  <c r="C804" i="20"/>
  <c r="C805" i="20"/>
  <c r="C806" i="20"/>
  <c r="C807" i="20"/>
  <c r="C808" i="20"/>
  <c r="C809" i="20"/>
  <c r="C810" i="20"/>
  <c r="C811" i="20"/>
  <c r="C812" i="20"/>
  <c r="C813" i="20"/>
  <c r="C814" i="20"/>
  <c r="C815" i="20"/>
  <c r="C816" i="20"/>
  <c r="C817" i="20"/>
  <c r="C818" i="20"/>
  <c r="C819" i="20"/>
  <c r="C820" i="20"/>
  <c r="C821" i="20"/>
  <c r="C822" i="20"/>
  <c r="C823" i="20"/>
  <c r="C824" i="20"/>
  <c r="C825" i="20"/>
  <c r="C826" i="20"/>
  <c r="C827" i="20"/>
  <c r="C828" i="20"/>
  <c r="C829" i="20"/>
  <c r="C830" i="20"/>
  <c r="C831" i="20"/>
  <c r="C832" i="20"/>
  <c r="C833" i="20"/>
  <c r="C834" i="20"/>
  <c r="C835" i="20"/>
  <c r="C836" i="20"/>
  <c r="C837" i="20"/>
  <c r="C838" i="20"/>
  <c r="C839" i="20"/>
  <c r="C840" i="20"/>
  <c r="C841" i="20"/>
  <c r="C842" i="20"/>
  <c r="C843" i="20"/>
  <c r="C844" i="20"/>
  <c r="C845" i="20"/>
  <c r="C846" i="20"/>
  <c r="C847" i="20"/>
  <c r="C848" i="20"/>
  <c r="C849" i="20"/>
  <c r="C850" i="20"/>
  <c r="C851" i="20"/>
  <c r="C852" i="20"/>
  <c r="C853" i="20"/>
  <c r="C854" i="20"/>
  <c r="C855" i="20"/>
  <c r="C856" i="20"/>
  <c r="C857" i="20"/>
  <c r="C858" i="20"/>
  <c r="C859" i="20"/>
  <c r="C860" i="20"/>
  <c r="C861" i="20"/>
  <c r="C862" i="20"/>
  <c r="C863" i="20"/>
  <c r="C864" i="20"/>
  <c r="C865" i="20"/>
  <c r="C866" i="20"/>
  <c r="C867" i="20"/>
  <c r="C868" i="20"/>
  <c r="C869" i="20"/>
  <c r="C870" i="20"/>
  <c r="C871" i="20"/>
  <c r="C872" i="20"/>
  <c r="C873" i="20"/>
  <c r="C874" i="20"/>
  <c r="C875" i="20"/>
  <c r="C876" i="20"/>
  <c r="C877" i="20"/>
  <c r="C878" i="20"/>
  <c r="C879" i="20"/>
  <c r="C880" i="20"/>
  <c r="C881" i="20"/>
  <c r="C882" i="20"/>
  <c r="C883" i="20"/>
  <c r="C884" i="20"/>
  <c r="C885" i="20"/>
  <c r="C886" i="20"/>
  <c r="C887" i="20"/>
  <c r="C888" i="20"/>
  <c r="C889" i="20"/>
  <c r="C890" i="20"/>
  <c r="C891" i="20"/>
  <c r="C892" i="20"/>
  <c r="C893" i="20"/>
  <c r="C894" i="20"/>
  <c r="C895" i="20"/>
  <c r="C896" i="20"/>
  <c r="C897" i="20"/>
  <c r="C898" i="20"/>
  <c r="C899" i="20"/>
  <c r="C900" i="20"/>
  <c r="C901" i="20"/>
  <c r="C902" i="20"/>
  <c r="C903" i="20"/>
  <c r="C904" i="20"/>
  <c r="C905" i="20"/>
  <c r="C906" i="20"/>
  <c r="C907" i="20"/>
  <c r="C908" i="20"/>
  <c r="C909" i="20"/>
  <c r="C910" i="20"/>
  <c r="C911" i="20"/>
  <c r="C912" i="20"/>
  <c r="C913" i="20"/>
  <c r="C914" i="20"/>
  <c r="C915" i="20"/>
  <c r="C916" i="20"/>
  <c r="C917" i="20"/>
  <c r="C918" i="20"/>
  <c r="C919" i="20"/>
  <c r="C920" i="20"/>
  <c r="C921" i="20"/>
  <c r="C922" i="20"/>
  <c r="C923" i="20"/>
  <c r="C924" i="20"/>
  <c r="C925" i="20"/>
  <c r="C926" i="20"/>
  <c r="C927" i="20"/>
  <c r="C928" i="20"/>
  <c r="C929" i="20"/>
  <c r="C930" i="20"/>
  <c r="C931" i="20"/>
  <c r="C932" i="20"/>
  <c r="C933" i="20"/>
  <c r="C934" i="20"/>
  <c r="C935" i="20"/>
  <c r="C936" i="20"/>
  <c r="C937" i="20"/>
  <c r="C938" i="20"/>
  <c r="C939" i="20"/>
  <c r="C940" i="20"/>
  <c r="C941" i="20"/>
  <c r="C942" i="20"/>
  <c r="C943" i="20"/>
  <c r="C944" i="20"/>
  <c r="C945" i="20"/>
  <c r="C946" i="20"/>
  <c r="C947" i="20"/>
  <c r="C948" i="20"/>
  <c r="C949" i="20"/>
  <c r="C950" i="20"/>
  <c r="C951" i="20"/>
  <c r="C952" i="20"/>
  <c r="C953" i="20"/>
  <c r="C954" i="20"/>
  <c r="C955" i="20"/>
  <c r="C956" i="20"/>
  <c r="C957" i="20"/>
  <c r="C958" i="20"/>
  <c r="C959" i="20"/>
  <c r="C960" i="20"/>
  <c r="C961" i="20"/>
  <c r="C962" i="20"/>
  <c r="C963" i="20"/>
  <c r="C964" i="20"/>
  <c r="C965" i="20"/>
  <c r="C966" i="20"/>
  <c r="C967" i="20"/>
  <c r="C968" i="20"/>
  <c r="C969" i="20"/>
  <c r="C970" i="20"/>
  <c r="C971" i="20"/>
  <c r="C972" i="20"/>
  <c r="C973" i="20"/>
  <c r="C974" i="20"/>
  <c r="C975" i="20"/>
  <c r="C976" i="20"/>
  <c r="C977" i="20"/>
  <c r="C978" i="20"/>
  <c r="C979" i="20"/>
  <c r="C980" i="20"/>
  <c r="C981" i="20"/>
  <c r="C982" i="20"/>
  <c r="C983" i="20"/>
  <c r="C984" i="20"/>
  <c r="C985" i="20"/>
  <c r="C986" i="20"/>
  <c r="C987" i="20"/>
  <c r="C988" i="20"/>
  <c r="C989" i="20"/>
  <c r="C990" i="20"/>
  <c r="C991" i="20"/>
  <c r="C992" i="20"/>
  <c r="C993" i="20"/>
  <c r="C994" i="20"/>
  <c r="C995" i="20"/>
  <c r="C996" i="20"/>
  <c r="C997" i="20"/>
  <c r="C998" i="20"/>
  <c r="C999" i="20"/>
  <c r="C1000" i="20"/>
  <c r="C1001" i="20"/>
  <c r="C1002" i="20"/>
  <c r="C1003" i="20"/>
  <c r="C1004" i="20"/>
  <c r="C1005" i="20"/>
  <c r="C1006" i="20"/>
  <c r="C1007" i="20"/>
  <c r="C1008" i="20"/>
  <c r="C1009" i="20"/>
  <c r="C1010" i="20"/>
  <c r="C1011" i="20"/>
  <c r="C1012" i="20"/>
  <c r="C1013" i="20"/>
  <c r="C1014" i="20"/>
  <c r="C1015" i="20"/>
  <c r="C1016" i="20"/>
  <c r="C1017" i="20"/>
  <c r="C1018" i="20"/>
  <c r="C1019" i="20"/>
  <c r="C1020" i="20"/>
  <c r="C1021" i="20"/>
  <c r="C1022" i="20"/>
  <c r="C1023" i="20"/>
  <c r="C1024" i="20"/>
  <c r="C1025" i="20"/>
  <c r="C1026" i="20"/>
  <c r="C1027" i="20"/>
  <c r="C1028" i="20"/>
  <c r="C1029" i="20"/>
  <c r="C1030" i="20"/>
  <c r="C1031" i="20"/>
  <c r="C1032" i="20"/>
  <c r="C1033" i="20"/>
  <c r="C1034" i="20"/>
  <c r="C1035" i="20"/>
  <c r="C1036" i="20"/>
  <c r="C1037" i="20"/>
  <c r="C1038" i="20"/>
  <c r="C1039" i="20"/>
  <c r="C1040" i="20"/>
  <c r="C1041" i="20"/>
  <c r="C1042" i="20"/>
  <c r="C1043" i="20"/>
  <c r="C1044" i="20"/>
  <c r="C1045" i="20"/>
  <c r="C1046" i="20"/>
  <c r="C1047" i="20"/>
  <c r="C1048" i="20"/>
  <c r="C1049" i="20"/>
  <c r="C1050" i="20"/>
  <c r="C1051" i="20"/>
  <c r="C1052" i="20"/>
  <c r="C1053" i="20"/>
  <c r="C1054" i="20"/>
  <c r="C1055" i="20"/>
  <c r="C1056" i="20"/>
  <c r="C1057" i="20"/>
  <c r="C1058" i="20"/>
  <c r="C1059" i="20"/>
  <c r="C1060" i="20"/>
  <c r="C1061" i="20"/>
  <c r="C1062" i="20"/>
  <c r="C1063" i="20"/>
  <c r="C1064" i="20"/>
  <c r="C1065" i="20"/>
  <c r="C1066" i="20"/>
  <c r="C1067" i="20"/>
  <c r="C1068" i="20"/>
  <c r="C1069" i="20"/>
  <c r="C1070" i="20"/>
  <c r="C1071" i="20"/>
  <c r="C1072" i="20"/>
  <c r="C1073" i="20"/>
  <c r="C1074" i="20"/>
  <c r="C1075" i="20"/>
  <c r="C1076" i="20"/>
  <c r="C1077" i="20"/>
  <c r="C1078" i="20"/>
  <c r="C1079" i="20"/>
  <c r="C1080" i="20"/>
  <c r="C1081" i="20"/>
  <c r="C1082" i="20"/>
  <c r="C1083" i="20"/>
  <c r="C1084" i="20"/>
  <c r="C1085" i="20"/>
  <c r="C1086" i="20"/>
  <c r="C1087" i="20"/>
  <c r="C1088" i="20"/>
  <c r="C1089" i="20"/>
  <c r="C1090" i="20"/>
  <c r="C1091" i="20"/>
  <c r="C1092" i="20"/>
  <c r="C1093" i="20"/>
  <c r="C1094" i="20"/>
  <c r="C1095" i="20"/>
  <c r="C1096" i="20"/>
  <c r="C1097" i="20"/>
  <c r="C1098" i="20"/>
  <c r="C1099" i="20"/>
  <c r="C1100" i="20"/>
  <c r="C1101" i="20"/>
  <c r="C1102" i="20"/>
  <c r="C1103" i="20"/>
  <c r="C1104" i="20"/>
  <c r="C1105" i="20"/>
  <c r="C1106" i="20"/>
  <c r="C1107" i="20"/>
  <c r="C1108" i="20"/>
  <c r="C1109" i="20"/>
  <c r="C1110" i="20"/>
  <c r="C1111" i="20"/>
  <c r="C1112" i="20"/>
  <c r="C1113" i="20"/>
  <c r="C1114" i="20"/>
  <c r="C1115" i="20"/>
  <c r="C1116" i="20"/>
  <c r="C1117" i="20"/>
  <c r="C1118" i="20"/>
  <c r="C1119" i="20"/>
  <c r="C1120" i="20"/>
  <c r="C1121" i="20"/>
  <c r="C1122" i="20"/>
  <c r="C1123" i="20"/>
  <c r="C1124" i="20"/>
  <c r="C1125" i="20"/>
  <c r="C1126" i="20"/>
  <c r="C1127" i="20"/>
  <c r="C1128" i="20"/>
  <c r="C1129" i="20"/>
  <c r="C1130" i="20"/>
  <c r="C1131" i="20"/>
  <c r="C1132" i="20"/>
  <c r="C1133" i="20"/>
  <c r="C1134" i="20"/>
  <c r="C1135" i="20"/>
  <c r="C1136" i="20"/>
  <c r="C1137" i="20"/>
  <c r="C1138" i="20"/>
  <c r="C1139" i="20"/>
  <c r="C1140" i="20"/>
  <c r="C1141" i="20"/>
  <c r="C1142" i="20"/>
  <c r="C1143" i="20"/>
  <c r="C1144" i="20"/>
  <c r="C1145" i="20"/>
  <c r="C1146" i="20"/>
  <c r="C1147" i="20"/>
  <c r="C1148" i="20"/>
  <c r="C1149" i="20"/>
  <c r="C1150" i="20"/>
  <c r="C1151" i="20"/>
  <c r="C1152" i="20"/>
  <c r="C1153" i="20"/>
  <c r="C1154" i="20"/>
  <c r="C1155" i="20"/>
  <c r="C1156" i="20"/>
  <c r="C1157" i="20"/>
  <c r="C1158" i="20"/>
  <c r="C1159" i="20"/>
  <c r="C1160" i="20"/>
  <c r="C1161" i="20"/>
  <c r="C1162" i="20"/>
  <c r="C1163" i="20"/>
  <c r="C1164" i="20"/>
  <c r="C1165" i="20"/>
  <c r="C1166" i="20"/>
  <c r="C1167" i="20"/>
  <c r="C1168" i="20"/>
  <c r="C1169" i="20"/>
  <c r="C1170" i="20"/>
  <c r="C1171" i="20"/>
  <c r="C1172" i="20"/>
  <c r="C1173" i="20"/>
  <c r="C1174" i="20"/>
  <c r="C1175" i="20"/>
  <c r="C1176" i="20"/>
  <c r="C1177" i="20"/>
  <c r="C1178" i="20"/>
  <c r="C1179" i="20"/>
  <c r="C1180" i="20"/>
  <c r="C1181" i="20"/>
  <c r="C1182" i="20"/>
  <c r="C1183" i="20"/>
  <c r="C1184" i="20"/>
  <c r="C1185" i="20"/>
  <c r="C1186" i="20"/>
  <c r="C1187" i="20"/>
  <c r="C1188" i="20"/>
  <c r="C1189" i="20"/>
  <c r="C1190" i="20"/>
  <c r="C1191" i="20"/>
  <c r="C1192" i="20"/>
  <c r="C1193" i="20"/>
  <c r="C1194" i="20"/>
  <c r="C1195" i="20"/>
  <c r="C1196" i="20"/>
  <c r="C1197" i="20"/>
  <c r="C1198" i="20"/>
  <c r="C1199" i="20"/>
  <c r="C1200" i="20"/>
  <c r="C1201" i="20"/>
  <c r="C1202" i="20"/>
  <c r="C1203" i="20"/>
  <c r="C1204" i="20"/>
  <c r="C1205" i="20"/>
  <c r="C1206" i="20"/>
  <c r="C1207" i="20"/>
  <c r="C1208" i="20"/>
  <c r="C1209" i="20"/>
  <c r="C1210" i="20"/>
  <c r="C1211" i="20"/>
  <c r="C1212" i="20"/>
  <c r="C1213" i="20"/>
  <c r="C1214" i="20"/>
  <c r="C1215" i="20"/>
  <c r="C1216" i="20"/>
  <c r="C1217" i="20"/>
  <c r="C1218" i="20"/>
  <c r="C1219" i="20"/>
  <c r="C1220" i="20"/>
  <c r="C1221" i="20"/>
  <c r="C1222" i="20"/>
  <c r="C1223" i="20"/>
  <c r="C1224" i="20"/>
  <c r="C1225" i="20"/>
  <c r="C1226" i="20"/>
  <c r="C1227" i="20"/>
  <c r="C1228" i="20"/>
  <c r="C1229" i="20"/>
  <c r="C1230" i="20"/>
  <c r="C1231" i="20"/>
  <c r="C1232" i="20"/>
  <c r="C1233" i="20"/>
  <c r="C1234" i="20"/>
  <c r="C1235" i="20"/>
  <c r="C1236" i="20"/>
  <c r="C1237" i="20"/>
  <c r="C1238" i="20"/>
  <c r="C1239" i="20"/>
  <c r="C1240" i="20"/>
  <c r="C1241" i="20"/>
  <c r="C1242" i="20"/>
  <c r="C1243" i="20"/>
  <c r="C1244" i="20"/>
  <c r="C1245" i="20"/>
  <c r="C1246" i="20"/>
  <c r="C1247" i="20"/>
  <c r="C1248" i="20"/>
  <c r="C1249" i="20"/>
  <c r="C1250" i="20"/>
  <c r="C1251" i="20"/>
  <c r="C1252" i="20"/>
  <c r="C1253" i="20"/>
  <c r="C1254" i="20"/>
  <c r="C1255" i="20"/>
  <c r="C1256" i="20"/>
  <c r="C1257" i="20"/>
  <c r="C1258" i="20"/>
  <c r="C1259" i="20"/>
  <c r="C1260" i="20"/>
  <c r="C1261" i="20"/>
  <c r="C1262" i="20"/>
  <c r="C1263" i="20"/>
  <c r="C1264" i="20"/>
  <c r="C1265" i="20"/>
  <c r="C1266" i="20"/>
  <c r="C1267" i="20"/>
  <c r="C1268" i="20"/>
  <c r="C1269" i="20"/>
  <c r="C1270" i="20"/>
  <c r="C1271" i="20"/>
  <c r="C1272" i="20"/>
  <c r="C1273" i="20"/>
  <c r="C1274" i="20"/>
  <c r="C1275" i="20"/>
  <c r="C1276" i="20"/>
  <c r="C1277" i="20"/>
  <c r="C1278" i="20"/>
  <c r="C1279" i="20"/>
  <c r="C1280" i="20"/>
  <c r="C1281" i="20"/>
  <c r="C1282" i="20"/>
  <c r="C1283" i="20"/>
  <c r="C1284" i="20"/>
  <c r="C1285" i="20"/>
  <c r="C1286" i="20"/>
  <c r="C1287" i="20"/>
  <c r="C1288" i="20"/>
  <c r="C1289" i="20"/>
  <c r="C1290" i="20"/>
  <c r="C1291" i="20"/>
  <c r="C1292" i="20"/>
  <c r="C1293" i="20"/>
  <c r="C1294" i="20"/>
  <c r="C1295" i="20"/>
  <c r="C1296" i="20"/>
  <c r="C1297" i="20"/>
  <c r="C1298" i="20"/>
  <c r="C1299" i="20"/>
  <c r="C1300" i="20"/>
  <c r="C1301" i="20"/>
  <c r="C1302" i="20"/>
  <c r="C1303" i="20"/>
  <c r="C1304" i="20"/>
  <c r="C1305" i="20"/>
  <c r="C1306" i="20"/>
  <c r="C1307" i="20"/>
  <c r="C1308" i="20"/>
  <c r="C1309" i="20"/>
  <c r="C1310" i="20"/>
  <c r="C1311" i="20"/>
  <c r="C1312" i="20"/>
  <c r="C1313" i="20"/>
  <c r="C1314" i="20"/>
  <c r="C1315" i="20"/>
  <c r="C1316" i="20"/>
  <c r="C1317" i="20"/>
  <c r="C1318" i="20"/>
  <c r="C1319" i="20"/>
  <c r="C1320" i="20"/>
  <c r="C1321" i="20"/>
  <c r="C1322" i="20"/>
  <c r="C1323" i="20"/>
  <c r="C1324" i="20"/>
  <c r="C1325" i="20"/>
  <c r="C1326" i="20"/>
  <c r="C1327" i="20"/>
  <c r="C1328" i="20"/>
  <c r="C1329" i="20"/>
  <c r="C1330" i="20"/>
  <c r="C1331" i="20"/>
  <c r="C1332" i="20"/>
  <c r="C1333" i="20"/>
  <c r="C1334" i="20"/>
  <c r="C1335" i="20"/>
  <c r="C1336" i="20"/>
  <c r="C1337" i="20"/>
  <c r="C1338" i="20"/>
  <c r="C1339" i="20"/>
  <c r="C1340" i="20"/>
  <c r="C1341" i="20"/>
  <c r="C1342" i="20"/>
  <c r="C1343" i="20"/>
  <c r="C1344" i="20"/>
  <c r="C1345" i="20"/>
  <c r="C1346" i="20"/>
  <c r="C1347" i="20"/>
  <c r="C1348" i="20"/>
  <c r="C1349" i="20"/>
  <c r="C1350" i="20"/>
  <c r="C1351" i="20"/>
  <c r="C1352" i="20"/>
  <c r="C1353" i="20"/>
  <c r="C1354" i="20"/>
  <c r="C1355" i="20"/>
  <c r="C1356" i="20"/>
  <c r="C1357" i="20"/>
  <c r="C1358" i="20"/>
  <c r="C1359" i="20"/>
  <c r="C1360" i="20"/>
  <c r="C1361" i="20"/>
  <c r="C1362" i="20"/>
  <c r="C1363" i="20"/>
  <c r="C1364" i="20"/>
  <c r="C1365" i="20"/>
  <c r="C1366" i="20"/>
  <c r="C1367" i="20"/>
  <c r="C1368" i="20"/>
  <c r="C1369" i="20"/>
  <c r="C1370" i="20"/>
  <c r="C1371" i="20"/>
  <c r="C1372" i="20"/>
  <c r="C1373" i="20"/>
  <c r="C1374" i="20"/>
  <c r="C1375" i="20"/>
  <c r="C1376" i="20"/>
  <c r="C1377" i="20"/>
  <c r="C1378" i="20"/>
  <c r="C1379" i="20"/>
  <c r="C1380" i="20"/>
  <c r="C1381" i="20"/>
  <c r="C1382" i="20"/>
  <c r="C1383" i="20"/>
  <c r="C1384" i="20"/>
  <c r="C1385" i="20"/>
  <c r="C1386" i="20"/>
  <c r="C1387" i="20"/>
  <c r="C1388" i="20"/>
  <c r="C1389" i="20"/>
  <c r="C1390" i="20"/>
  <c r="C1391" i="20"/>
  <c r="C1392" i="20"/>
  <c r="C1393" i="20"/>
  <c r="C1394" i="20"/>
  <c r="C1395" i="20"/>
  <c r="C1396" i="20"/>
  <c r="C1397" i="20"/>
  <c r="C1398" i="20"/>
  <c r="C1399" i="20"/>
  <c r="C1400" i="20"/>
  <c r="C1401" i="20"/>
  <c r="C1402" i="20"/>
  <c r="C1403" i="20"/>
  <c r="C1404" i="20"/>
  <c r="C1405" i="20"/>
  <c r="C1406" i="20"/>
  <c r="C1407" i="20"/>
  <c r="C1408" i="20"/>
  <c r="C1409" i="20"/>
  <c r="C1410" i="20"/>
  <c r="C1411" i="20"/>
  <c r="C1412" i="20"/>
  <c r="C1413" i="20"/>
  <c r="C1414" i="20"/>
  <c r="C1415" i="20"/>
  <c r="C1416" i="20"/>
  <c r="C1417" i="20"/>
  <c r="C1418" i="20"/>
  <c r="C1419" i="20"/>
  <c r="C1420" i="20"/>
  <c r="C1421" i="20"/>
  <c r="C1422" i="20"/>
  <c r="C1423" i="20"/>
  <c r="C1424" i="20"/>
  <c r="C1425" i="20"/>
  <c r="C1426" i="20"/>
  <c r="C1427" i="20"/>
  <c r="C1428" i="20"/>
  <c r="C1429" i="20"/>
  <c r="C1430" i="20"/>
  <c r="C1431" i="20"/>
  <c r="C1432" i="20"/>
  <c r="C1433" i="20"/>
  <c r="C1434" i="20"/>
  <c r="C1435" i="20"/>
  <c r="C1436" i="20"/>
  <c r="C1437" i="20"/>
  <c r="C1438" i="20"/>
  <c r="C1439" i="20"/>
  <c r="C1440" i="20"/>
  <c r="C1441" i="20"/>
  <c r="C1442" i="20"/>
  <c r="C1443" i="20"/>
  <c r="C1444" i="20"/>
  <c r="C1445" i="20"/>
  <c r="C1446" i="20"/>
  <c r="C1447" i="20"/>
  <c r="C1448" i="20"/>
  <c r="C1449" i="20"/>
  <c r="C1450" i="20"/>
  <c r="C1451" i="20"/>
  <c r="C1452" i="20"/>
  <c r="C1453" i="20"/>
  <c r="C1454" i="20"/>
  <c r="C1455" i="20"/>
  <c r="C1456" i="20"/>
  <c r="C1457" i="20"/>
  <c r="C1458" i="20"/>
  <c r="C1459" i="20"/>
  <c r="C1460" i="20"/>
  <c r="C1461" i="20"/>
  <c r="C1462" i="20"/>
  <c r="C1463" i="20"/>
  <c r="C1464" i="20"/>
  <c r="C1465" i="20"/>
  <c r="C1466" i="20"/>
  <c r="C1467" i="20"/>
  <c r="C1468" i="20"/>
  <c r="C1469" i="20"/>
  <c r="C1470" i="20"/>
  <c r="C1471" i="20"/>
  <c r="C1472" i="20"/>
  <c r="C1473" i="20"/>
  <c r="C1474" i="20"/>
  <c r="C1475" i="20"/>
  <c r="C1476" i="20"/>
  <c r="C1477" i="20"/>
  <c r="C1478" i="20"/>
  <c r="C1479" i="20"/>
  <c r="C1480" i="20"/>
  <c r="C1481" i="20"/>
  <c r="C1482" i="20"/>
  <c r="C1483" i="20"/>
  <c r="C1484" i="20"/>
  <c r="C1485" i="20"/>
  <c r="C1486" i="20"/>
  <c r="C1487" i="20"/>
  <c r="C1488" i="20"/>
  <c r="C1489" i="20"/>
  <c r="C1490" i="20"/>
  <c r="C1491" i="20"/>
  <c r="C1492" i="20"/>
  <c r="C1493" i="20"/>
  <c r="C1494" i="20"/>
  <c r="C1495" i="20"/>
  <c r="C1496" i="20"/>
  <c r="C1497" i="20"/>
  <c r="C1498" i="20"/>
  <c r="C1499" i="20"/>
  <c r="C1500" i="20"/>
  <c r="C1501" i="20"/>
  <c r="C1502" i="20"/>
  <c r="C1503" i="20"/>
  <c r="C1504" i="20"/>
  <c r="C1505" i="20"/>
  <c r="C1506" i="20"/>
  <c r="C1507" i="20"/>
  <c r="C1508" i="20"/>
  <c r="C1509" i="20"/>
  <c r="C1510" i="20"/>
  <c r="C1511" i="20"/>
  <c r="C1512" i="20"/>
  <c r="C1513" i="20"/>
  <c r="C1514" i="20"/>
  <c r="C1515" i="20"/>
  <c r="C1516" i="20"/>
  <c r="C1517" i="20"/>
  <c r="C1518" i="20"/>
  <c r="C1519" i="20"/>
  <c r="C1520" i="20"/>
  <c r="C1521" i="20"/>
  <c r="C1522" i="20"/>
  <c r="C1523" i="20"/>
  <c r="C1524" i="20"/>
  <c r="C1525" i="20"/>
  <c r="C1526" i="20"/>
  <c r="C1527" i="20"/>
  <c r="C1528" i="20"/>
  <c r="C1529" i="20"/>
  <c r="C1530" i="20"/>
  <c r="C1531" i="20"/>
  <c r="C1532" i="20"/>
  <c r="C1533" i="20"/>
  <c r="C1534" i="20"/>
  <c r="C1535" i="20"/>
  <c r="C1536" i="20"/>
  <c r="C1537" i="20"/>
  <c r="C1538" i="20"/>
  <c r="C1539" i="20"/>
  <c r="C1540" i="20"/>
  <c r="C1541" i="20"/>
  <c r="C1542" i="20"/>
  <c r="C1543" i="20"/>
  <c r="C1544" i="20"/>
  <c r="C1545" i="20"/>
  <c r="C1546" i="20"/>
  <c r="C1547" i="20"/>
  <c r="C1548" i="20"/>
  <c r="C1549" i="20"/>
  <c r="C1550" i="20"/>
  <c r="C1551" i="20"/>
  <c r="C1552" i="20"/>
  <c r="C1553" i="20"/>
  <c r="C1554" i="20"/>
  <c r="C1555" i="20"/>
  <c r="C1556" i="20"/>
  <c r="C1557" i="20"/>
  <c r="C1558" i="20"/>
  <c r="C1559" i="20"/>
  <c r="C1560" i="20"/>
  <c r="C1561" i="20"/>
  <c r="C1562" i="20"/>
  <c r="C1563" i="20"/>
  <c r="C1564" i="20"/>
  <c r="C1565" i="20"/>
  <c r="C1566" i="20"/>
  <c r="C1567" i="20"/>
  <c r="C1568" i="20"/>
  <c r="C1569" i="20"/>
  <c r="C1570" i="20"/>
  <c r="C1571" i="20"/>
  <c r="C1572" i="20"/>
  <c r="C1573" i="20"/>
  <c r="C1574" i="20"/>
  <c r="C1575" i="20"/>
  <c r="C1576" i="20"/>
  <c r="C1577" i="20"/>
  <c r="C1578" i="20"/>
  <c r="C1579" i="20"/>
  <c r="C1580" i="20"/>
  <c r="C1581" i="20"/>
  <c r="C1582" i="20"/>
  <c r="C1583" i="20"/>
  <c r="C1584" i="20"/>
  <c r="C1585" i="20"/>
  <c r="C1586" i="20"/>
  <c r="C1587" i="20"/>
  <c r="C1588" i="20"/>
  <c r="C1589" i="20"/>
  <c r="C1590" i="20"/>
  <c r="C1591" i="20"/>
  <c r="C1592" i="20"/>
  <c r="C1593" i="20"/>
  <c r="C1594" i="20"/>
  <c r="C1595" i="20"/>
  <c r="C1596" i="20"/>
  <c r="C1597" i="20"/>
  <c r="C1598" i="20"/>
  <c r="C1599" i="20"/>
  <c r="C1600" i="20"/>
  <c r="C1601" i="20"/>
  <c r="C1602" i="20"/>
  <c r="C1603" i="20"/>
  <c r="C1604" i="20"/>
  <c r="C1605" i="20"/>
  <c r="C1606" i="20"/>
  <c r="C1607" i="20"/>
  <c r="C1608" i="20"/>
  <c r="C1609" i="20"/>
  <c r="C1610" i="20"/>
  <c r="C1611" i="20"/>
  <c r="C1612" i="20"/>
  <c r="C1613" i="20"/>
  <c r="C1614" i="20"/>
  <c r="C1615" i="20"/>
  <c r="C1616" i="20"/>
  <c r="C1617" i="20"/>
  <c r="C1618" i="20"/>
  <c r="C1619" i="20"/>
  <c r="C1620" i="20"/>
  <c r="C1621" i="20"/>
  <c r="C1622" i="20"/>
  <c r="C1623" i="20"/>
  <c r="C1624" i="20"/>
  <c r="C1625" i="20"/>
  <c r="C1626" i="20"/>
  <c r="C1627" i="20"/>
  <c r="C1628" i="20"/>
  <c r="C1629" i="20"/>
  <c r="C1630" i="20"/>
  <c r="C1631" i="20"/>
  <c r="C1632" i="20"/>
  <c r="C1633" i="20"/>
  <c r="C1634" i="20"/>
  <c r="C1635" i="20"/>
  <c r="C1636" i="20"/>
  <c r="C1637" i="20"/>
  <c r="C1638" i="20"/>
  <c r="C1639" i="20"/>
  <c r="C1640" i="20"/>
  <c r="C1641" i="20"/>
  <c r="C1642" i="20"/>
  <c r="C1643" i="20"/>
  <c r="C1644" i="20"/>
  <c r="C1645" i="20"/>
  <c r="C1646" i="20"/>
  <c r="C1647" i="20"/>
  <c r="C1648" i="20"/>
  <c r="C1649" i="20"/>
  <c r="C1650" i="20"/>
  <c r="C1651" i="20"/>
  <c r="C1652" i="20"/>
  <c r="C1653" i="20"/>
  <c r="C1654" i="20"/>
  <c r="C1655" i="20"/>
  <c r="C1656" i="20"/>
  <c r="C1657" i="20"/>
  <c r="C1658" i="20"/>
  <c r="C1659" i="20"/>
  <c r="C1660" i="20"/>
  <c r="C1661" i="20"/>
  <c r="C1662" i="20"/>
  <c r="C1663" i="20"/>
  <c r="C1664" i="20"/>
  <c r="C1665" i="20"/>
  <c r="C1666" i="20"/>
  <c r="C1667" i="20"/>
  <c r="C1668" i="20"/>
  <c r="C1669" i="20"/>
  <c r="C1670" i="20"/>
  <c r="C1671" i="20"/>
  <c r="C1672" i="20"/>
  <c r="C1673" i="20"/>
  <c r="C1674" i="20"/>
  <c r="C1675" i="20"/>
  <c r="C1676" i="20"/>
  <c r="C1677" i="20"/>
  <c r="C1678" i="20"/>
  <c r="C1679" i="20"/>
  <c r="C1680" i="20"/>
  <c r="C1681" i="20"/>
  <c r="C1682" i="20"/>
  <c r="C1683" i="20"/>
  <c r="C1684" i="20"/>
  <c r="C1685" i="20"/>
  <c r="C1686" i="20"/>
  <c r="C1687" i="20"/>
  <c r="C1688" i="20"/>
  <c r="C1689" i="20"/>
  <c r="C1690" i="20"/>
  <c r="C1691" i="20"/>
  <c r="C1692" i="20"/>
  <c r="C1693" i="20"/>
  <c r="C1694" i="20"/>
  <c r="C1695" i="20"/>
  <c r="C1696" i="20"/>
  <c r="C1697" i="20"/>
  <c r="C1698" i="20"/>
  <c r="C1699" i="20"/>
  <c r="C1700" i="20"/>
  <c r="C1701" i="20"/>
  <c r="C1702" i="20"/>
  <c r="C1703" i="20"/>
  <c r="C1704" i="20"/>
  <c r="C1705" i="20"/>
  <c r="C1706" i="20"/>
  <c r="C1707" i="20"/>
  <c r="C1708" i="20"/>
  <c r="C1709" i="20"/>
  <c r="C1710" i="20"/>
  <c r="C1711" i="20"/>
  <c r="C1712" i="20"/>
  <c r="C1713" i="20"/>
  <c r="C1714" i="20"/>
  <c r="C1715" i="20"/>
  <c r="C1716" i="20"/>
  <c r="C1717" i="20"/>
  <c r="C1718" i="20"/>
  <c r="C1719" i="20"/>
  <c r="C1720" i="20"/>
  <c r="C1721" i="20"/>
  <c r="C1722" i="20"/>
  <c r="C1723" i="20"/>
  <c r="C1724" i="20"/>
  <c r="C1725" i="20"/>
  <c r="C1726" i="20"/>
  <c r="C1727" i="20"/>
  <c r="C1728" i="20"/>
  <c r="C1729" i="20"/>
  <c r="C1730" i="20"/>
  <c r="C1731" i="20"/>
  <c r="C1732" i="20"/>
  <c r="C1733" i="20"/>
  <c r="C1734" i="20"/>
  <c r="C1735" i="20"/>
  <c r="C1736" i="20"/>
  <c r="C1737" i="20"/>
  <c r="C1738" i="20"/>
  <c r="C1739" i="20"/>
  <c r="C1740" i="20"/>
  <c r="C1741" i="20"/>
  <c r="C1742" i="20"/>
  <c r="C1743" i="20"/>
  <c r="C1744" i="20"/>
  <c r="C1745" i="20"/>
  <c r="C1746" i="20"/>
  <c r="C1747" i="20"/>
  <c r="C1748" i="20"/>
  <c r="C1749" i="20"/>
  <c r="C1750" i="20"/>
  <c r="C1751" i="20"/>
  <c r="C1752" i="20"/>
  <c r="C1753" i="20"/>
  <c r="C1754" i="20"/>
  <c r="C1755" i="20"/>
  <c r="C1756" i="20"/>
  <c r="C1757" i="20"/>
  <c r="C1758" i="20"/>
  <c r="C1759" i="20"/>
  <c r="C1760" i="20"/>
  <c r="C1761" i="20"/>
  <c r="C1762" i="20"/>
  <c r="C1763" i="20"/>
  <c r="C1764" i="20"/>
  <c r="C1765" i="20"/>
  <c r="C1766" i="20"/>
  <c r="C1767" i="20"/>
  <c r="C1768" i="20"/>
  <c r="C1769" i="20"/>
  <c r="C1770" i="20"/>
  <c r="C1771" i="20"/>
  <c r="C1772" i="20"/>
  <c r="C1773" i="20"/>
  <c r="C1774" i="20"/>
  <c r="C1775" i="20"/>
  <c r="C1776" i="20"/>
  <c r="C1777" i="20"/>
  <c r="C1778" i="20"/>
  <c r="C1779" i="20"/>
  <c r="C1780" i="20"/>
  <c r="C1781" i="20"/>
  <c r="C1782" i="20"/>
  <c r="C1783" i="20"/>
  <c r="C1784" i="20"/>
  <c r="C1785" i="20"/>
  <c r="C1786" i="20"/>
  <c r="C1787" i="20"/>
  <c r="C1788" i="20"/>
  <c r="C1789" i="20"/>
  <c r="C1790" i="20"/>
  <c r="C1791" i="20"/>
  <c r="C1792" i="20"/>
  <c r="C1793" i="20"/>
  <c r="C1794" i="20"/>
  <c r="C1795" i="20"/>
  <c r="C1796" i="20"/>
  <c r="C1797" i="20"/>
  <c r="C1798" i="20"/>
  <c r="C1799" i="20"/>
  <c r="C1800" i="20"/>
  <c r="C1801" i="20"/>
  <c r="C1802" i="20"/>
  <c r="C1803" i="20"/>
  <c r="C1804" i="20"/>
  <c r="C1805" i="20"/>
  <c r="C1806" i="20"/>
  <c r="C1807" i="20"/>
  <c r="C1808" i="20"/>
  <c r="C1809" i="20"/>
  <c r="C1810" i="20"/>
  <c r="C1811" i="20"/>
  <c r="C1812" i="20"/>
  <c r="C1813" i="20"/>
  <c r="C1814" i="20"/>
  <c r="C1815" i="20"/>
  <c r="C1816" i="20"/>
  <c r="C1817" i="20"/>
  <c r="C1818" i="20"/>
  <c r="C1819" i="20"/>
  <c r="C1820" i="20"/>
  <c r="C1821" i="20"/>
  <c r="C1822" i="20"/>
  <c r="C1823" i="20"/>
  <c r="C1824" i="20"/>
  <c r="C1825" i="20"/>
  <c r="C1826" i="20"/>
  <c r="C1827" i="20"/>
  <c r="C1828" i="20"/>
  <c r="C1829" i="20"/>
  <c r="C1830" i="20"/>
  <c r="C1831" i="20"/>
  <c r="C1832" i="20"/>
  <c r="C1833" i="20"/>
  <c r="C1834" i="20"/>
  <c r="C1835" i="20"/>
  <c r="C1836" i="20"/>
  <c r="C1837" i="20"/>
  <c r="C1838" i="20"/>
  <c r="C1839" i="20"/>
  <c r="C1840" i="20"/>
  <c r="C1841" i="20"/>
  <c r="C1842" i="20"/>
  <c r="C1843" i="20"/>
  <c r="C1844" i="20"/>
  <c r="C1845" i="20"/>
  <c r="C1846" i="20"/>
  <c r="C1847" i="20"/>
  <c r="C1848" i="20"/>
  <c r="C1849" i="20"/>
  <c r="C1850" i="20"/>
  <c r="C1851" i="20"/>
  <c r="C1852" i="20"/>
  <c r="C1853" i="20"/>
  <c r="C1854" i="20"/>
  <c r="C1855" i="20"/>
  <c r="C1856" i="20"/>
  <c r="C1857" i="20"/>
  <c r="C1858" i="20"/>
  <c r="C1859" i="20"/>
  <c r="C1860" i="20"/>
  <c r="C1861" i="20"/>
  <c r="C1862" i="20"/>
  <c r="C1863" i="20"/>
  <c r="C1864" i="20"/>
  <c r="C1865" i="20"/>
  <c r="C1866" i="20"/>
  <c r="C1867" i="20"/>
  <c r="C1868" i="20"/>
  <c r="C1869" i="20"/>
  <c r="C1870" i="20"/>
  <c r="C1871" i="20"/>
  <c r="C1872" i="20"/>
  <c r="C1873" i="20"/>
  <c r="C1874" i="20"/>
  <c r="C1875" i="20"/>
  <c r="C1876" i="20"/>
  <c r="C1877" i="20"/>
  <c r="C1878" i="20"/>
  <c r="C1879" i="20"/>
  <c r="C1880" i="20"/>
  <c r="C1881" i="20"/>
  <c r="C1882" i="20"/>
  <c r="C1883" i="20"/>
  <c r="C1884" i="20"/>
  <c r="C1885" i="20"/>
  <c r="C1886" i="20"/>
  <c r="C1887" i="20"/>
  <c r="C1888" i="20"/>
  <c r="C1889" i="20"/>
  <c r="C1890" i="20"/>
  <c r="C1891" i="20"/>
  <c r="C1892" i="20"/>
  <c r="C1893" i="20"/>
  <c r="C1894" i="20"/>
  <c r="C1895" i="20"/>
  <c r="C1896" i="20"/>
  <c r="C1897" i="20"/>
  <c r="C1898" i="20"/>
  <c r="C1899" i="20"/>
  <c r="C1900" i="20"/>
  <c r="C1901" i="20"/>
  <c r="C1902" i="20"/>
  <c r="C1903" i="20"/>
  <c r="C1904" i="20"/>
  <c r="C1905" i="20"/>
  <c r="C1906" i="20"/>
  <c r="C1907" i="20"/>
  <c r="C1908" i="20"/>
  <c r="C1909" i="20"/>
  <c r="C1910" i="20"/>
  <c r="C1911" i="20"/>
  <c r="C1912" i="20"/>
  <c r="C1913" i="20"/>
  <c r="C1914" i="20"/>
  <c r="C1915" i="20"/>
  <c r="C1916" i="20"/>
  <c r="C1917" i="20"/>
  <c r="C1918" i="20"/>
  <c r="C1919" i="20"/>
  <c r="C1920" i="20"/>
  <c r="C1921" i="20"/>
  <c r="C1922" i="20"/>
  <c r="C1923" i="20"/>
  <c r="C1924" i="20"/>
  <c r="C1925" i="20"/>
  <c r="C1926" i="20"/>
  <c r="C1927" i="20"/>
  <c r="C1928" i="20"/>
  <c r="C1929" i="20"/>
  <c r="C1930" i="20"/>
  <c r="C1931" i="20"/>
  <c r="C1932" i="20"/>
  <c r="C1933" i="20"/>
  <c r="C1934" i="20"/>
  <c r="C1935" i="20"/>
  <c r="C1936" i="20"/>
  <c r="C1937" i="20"/>
  <c r="C1938" i="20"/>
  <c r="C1939" i="20"/>
  <c r="C1940" i="20"/>
  <c r="C1941" i="20"/>
  <c r="C1942" i="20"/>
  <c r="C1943" i="20"/>
  <c r="C1944" i="20"/>
  <c r="C1945" i="20"/>
  <c r="C1946" i="20"/>
  <c r="C1947" i="20"/>
  <c r="C1948" i="20"/>
  <c r="C1949" i="20"/>
  <c r="C1950" i="20"/>
  <c r="C1951" i="20"/>
  <c r="C1952" i="20"/>
  <c r="C1953" i="20"/>
  <c r="C1954" i="20"/>
  <c r="C1955" i="20"/>
  <c r="C1956" i="20"/>
  <c r="C1957" i="20"/>
  <c r="C1958" i="20"/>
  <c r="C1959" i="20"/>
  <c r="C1960" i="20"/>
  <c r="C1961" i="20"/>
  <c r="C1962" i="20"/>
  <c r="C1963" i="20"/>
  <c r="C1964" i="20"/>
  <c r="C1965" i="20"/>
  <c r="C1966" i="20"/>
  <c r="C1967" i="20"/>
  <c r="C1968" i="20"/>
  <c r="C1969" i="20"/>
  <c r="C1970" i="20"/>
  <c r="C1971" i="20"/>
  <c r="C1972" i="20"/>
  <c r="C1973" i="20"/>
  <c r="C1974" i="20"/>
  <c r="C1975" i="20"/>
  <c r="C1976" i="20"/>
  <c r="C1977" i="20"/>
  <c r="C1978" i="20"/>
  <c r="C1979" i="20"/>
  <c r="C1980" i="20"/>
  <c r="C1981" i="20"/>
  <c r="C1982" i="20"/>
  <c r="C1983" i="20"/>
  <c r="C1984" i="20"/>
  <c r="C1985" i="20"/>
  <c r="C1986" i="20"/>
  <c r="C1987" i="20"/>
  <c r="C1988" i="20"/>
  <c r="C1989" i="20"/>
  <c r="C1990" i="20"/>
  <c r="C1991" i="20"/>
  <c r="C1992" i="20"/>
  <c r="C1993" i="20"/>
  <c r="C1994" i="20"/>
  <c r="C1995" i="20"/>
  <c r="C1996" i="20"/>
  <c r="C1997" i="20"/>
  <c r="C1998" i="20"/>
  <c r="C1999" i="20"/>
  <c r="C2000" i="20"/>
  <c r="C2001" i="20"/>
  <c r="C2002" i="20"/>
  <c r="C2003" i="20"/>
  <c r="C2004" i="20"/>
  <c r="C2005" i="20"/>
  <c r="C2006" i="20"/>
  <c r="C2007" i="20"/>
  <c r="C2008" i="20"/>
  <c r="C2009" i="20"/>
  <c r="C2010" i="20"/>
  <c r="C2011" i="20"/>
  <c r="C2012" i="20"/>
  <c r="C2013" i="20"/>
  <c r="C2014" i="20"/>
  <c r="C2015" i="20"/>
  <c r="C2016" i="20"/>
  <c r="C2017" i="20"/>
  <c r="C2018" i="20"/>
  <c r="C2019" i="20"/>
  <c r="C2020" i="20"/>
  <c r="C2021" i="20"/>
  <c r="C2022" i="20"/>
  <c r="C2023" i="20"/>
  <c r="C2024" i="20"/>
  <c r="C2025" i="20"/>
  <c r="C2026" i="20"/>
  <c r="C2027" i="20"/>
  <c r="C2028" i="20"/>
  <c r="C2029" i="20"/>
  <c r="C2030" i="20"/>
  <c r="C2031" i="20"/>
  <c r="C2032" i="20"/>
  <c r="C2033" i="20"/>
  <c r="C2034" i="20"/>
  <c r="C2035" i="20"/>
  <c r="C2036" i="20"/>
  <c r="C2037" i="20"/>
  <c r="C2038" i="20"/>
  <c r="C2039" i="20"/>
  <c r="C2040" i="20"/>
  <c r="C2041" i="20"/>
  <c r="C2042" i="20"/>
  <c r="C2043" i="20"/>
  <c r="C2044" i="20"/>
  <c r="C2045" i="20"/>
  <c r="C2046" i="20"/>
  <c r="C2047" i="20"/>
  <c r="C2048" i="20"/>
  <c r="C2049" i="20"/>
  <c r="C2050" i="20"/>
  <c r="C2051" i="20"/>
  <c r="C2052" i="20"/>
  <c r="C2053" i="20"/>
  <c r="C2054" i="20"/>
  <c r="C2055" i="20"/>
  <c r="C2056" i="20"/>
  <c r="C2057" i="20"/>
  <c r="C2058" i="20"/>
  <c r="C2059" i="20"/>
  <c r="C2060" i="20"/>
  <c r="C2061" i="20"/>
  <c r="C2062" i="20"/>
  <c r="C2063" i="20"/>
  <c r="C2064" i="20"/>
  <c r="C2065" i="20"/>
  <c r="C2066" i="20"/>
  <c r="C2067" i="20"/>
  <c r="C2068" i="20"/>
  <c r="C2069" i="20"/>
  <c r="C2070" i="20"/>
  <c r="C2071" i="20"/>
  <c r="C2072" i="20"/>
  <c r="C2073" i="20"/>
  <c r="C2074" i="20"/>
  <c r="C2075" i="20"/>
  <c r="C2076" i="20"/>
  <c r="C2077" i="20"/>
  <c r="C2078" i="20"/>
  <c r="C2079" i="20"/>
  <c r="C2080" i="20"/>
  <c r="C2081" i="20"/>
  <c r="C2082" i="20"/>
  <c r="C2083" i="20"/>
  <c r="C2084" i="20"/>
  <c r="C2085" i="20"/>
  <c r="C2086" i="20"/>
  <c r="C2087" i="20"/>
  <c r="C2088" i="20"/>
  <c r="C2089" i="20"/>
  <c r="C2090" i="20"/>
  <c r="C2091" i="20"/>
  <c r="C2092" i="20"/>
  <c r="C2093" i="20"/>
  <c r="C2094" i="20"/>
  <c r="C2095" i="20"/>
  <c r="C2096" i="20"/>
  <c r="C2097" i="20"/>
  <c r="C2098" i="20"/>
  <c r="C2099" i="20"/>
  <c r="C2100" i="20"/>
  <c r="C2101" i="20"/>
  <c r="C2102" i="20"/>
  <c r="C2103" i="20"/>
  <c r="C2104" i="20"/>
  <c r="C2105" i="20"/>
  <c r="C2106" i="20"/>
  <c r="C2107" i="20"/>
  <c r="C2108" i="20"/>
  <c r="C2109" i="20"/>
  <c r="C2110" i="20"/>
  <c r="C2111" i="20"/>
  <c r="C2112" i="20"/>
  <c r="C2113" i="20"/>
  <c r="C2114" i="20"/>
  <c r="C2115" i="20"/>
  <c r="C2116" i="20"/>
  <c r="C2117" i="20"/>
  <c r="C2118" i="20"/>
  <c r="C2119" i="20"/>
  <c r="C2120" i="20"/>
  <c r="C2121" i="20"/>
  <c r="C2122" i="20"/>
  <c r="C2123" i="20"/>
  <c r="C2124" i="20"/>
  <c r="C2125" i="20"/>
  <c r="C2126" i="20"/>
  <c r="C2127" i="20"/>
  <c r="C2128" i="20"/>
  <c r="C2129" i="20"/>
  <c r="C2130" i="20"/>
  <c r="C2131" i="20"/>
  <c r="C2132" i="20"/>
  <c r="C2133" i="20"/>
  <c r="C2134" i="20"/>
  <c r="C2135" i="20"/>
  <c r="C2136" i="20"/>
  <c r="C2137" i="20"/>
  <c r="C2138" i="20"/>
  <c r="C2139" i="20"/>
  <c r="C2140" i="20"/>
  <c r="C2141" i="20"/>
  <c r="C2142" i="20"/>
  <c r="C2143" i="20"/>
  <c r="C2144" i="20"/>
  <c r="C2145" i="20"/>
  <c r="C2146" i="20"/>
  <c r="C2147" i="20"/>
  <c r="C2148" i="20"/>
  <c r="C2149" i="20"/>
  <c r="C2150" i="20"/>
  <c r="C2151" i="20"/>
  <c r="C2152" i="20"/>
  <c r="C2153" i="20"/>
  <c r="C2154" i="20"/>
  <c r="C2155" i="20"/>
  <c r="C2156" i="20"/>
  <c r="C2157" i="20"/>
  <c r="C2158" i="20"/>
  <c r="C2159" i="20"/>
  <c r="C2160" i="20"/>
  <c r="C2161" i="20"/>
  <c r="C2162" i="20"/>
  <c r="C2163" i="20"/>
  <c r="C2164" i="20"/>
  <c r="C2165" i="20"/>
  <c r="C2166" i="20"/>
  <c r="C2167" i="20"/>
  <c r="C2168" i="20"/>
  <c r="C2169" i="20"/>
  <c r="C2170" i="20"/>
  <c r="C2171" i="20"/>
  <c r="C2172" i="20"/>
  <c r="C2173" i="20"/>
  <c r="C2174" i="20"/>
  <c r="C2175" i="20"/>
  <c r="C2176" i="20"/>
  <c r="C2177" i="20"/>
  <c r="C2178" i="20"/>
  <c r="C2179" i="20"/>
  <c r="C2180" i="20"/>
  <c r="C2181" i="20"/>
  <c r="C2182" i="20"/>
  <c r="C2183" i="20"/>
  <c r="C2184" i="20"/>
  <c r="C2185" i="20"/>
  <c r="C2186" i="20"/>
  <c r="C2187" i="20"/>
  <c r="C2188" i="20"/>
  <c r="C2189" i="20"/>
  <c r="C2190" i="20"/>
  <c r="C2191" i="20"/>
  <c r="C2192" i="20"/>
  <c r="C2193" i="20"/>
  <c r="C2194" i="20"/>
  <c r="C2195" i="20"/>
  <c r="C2196" i="20"/>
  <c r="C2197" i="20"/>
  <c r="C2198" i="20"/>
  <c r="C2199" i="20"/>
  <c r="C2200" i="20"/>
  <c r="C2201" i="20"/>
  <c r="C2202" i="20"/>
  <c r="C2203" i="20"/>
  <c r="C2204" i="20"/>
  <c r="C2205" i="20"/>
  <c r="C2206" i="20"/>
  <c r="C2207" i="20"/>
  <c r="C2208" i="20"/>
  <c r="C2209" i="20"/>
  <c r="C2210" i="20"/>
  <c r="C2211" i="20"/>
  <c r="C2212" i="20"/>
  <c r="C2213" i="20"/>
  <c r="C2214" i="20"/>
  <c r="C2215" i="20"/>
  <c r="C2216" i="20"/>
  <c r="C2217" i="20"/>
  <c r="C2218" i="20"/>
  <c r="C2219" i="20"/>
  <c r="C2220" i="20"/>
  <c r="C2221" i="20"/>
  <c r="C2222" i="20"/>
  <c r="C2223" i="20"/>
  <c r="C2224" i="20"/>
  <c r="C2225" i="20"/>
  <c r="C2226" i="20"/>
  <c r="C2227" i="20"/>
  <c r="C2228" i="20"/>
  <c r="C2229" i="20"/>
  <c r="C2230" i="20"/>
  <c r="C2231" i="20"/>
  <c r="C2232" i="20"/>
  <c r="C2233" i="20"/>
  <c r="C2234" i="20"/>
  <c r="C2235" i="20"/>
  <c r="C2236" i="20"/>
  <c r="C2237" i="20"/>
  <c r="C2238" i="20"/>
  <c r="C2239" i="20"/>
  <c r="C2240" i="20"/>
  <c r="C2241" i="20"/>
  <c r="C2242" i="20"/>
  <c r="C2243" i="20"/>
  <c r="C2244" i="20"/>
  <c r="C2245" i="20"/>
  <c r="C2246" i="20"/>
  <c r="C2247" i="20"/>
  <c r="C2248" i="20"/>
  <c r="C2249" i="20"/>
  <c r="C2250" i="20"/>
  <c r="C2251" i="20"/>
  <c r="C2252" i="20"/>
  <c r="C2253" i="20"/>
  <c r="C2254" i="20"/>
  <c r="C2255" i="20"/>
  <c r="C2256" i="20"/>
  <c r="C2257" i="20"/>
  <c r="C2258" i="20"/>
  <c r="C2259" i="20"/>
  <c r="C2260" i="20"/>
  <c r="C2261" i="20"/>
  <c r="C2262" i="20"/>
  <c r="C2263" i="20"/>
  <c r="C2264" i="20"/>
  <c r="C2265" i="20"/>
  <c r="C2266" i="20"/>
  <c r="C2267" i="20"/>
  <c r="C2268" i="20"/>
  <c r="C2269" i="20"/>
  <c r="C2270" i="20"/>
  <c r="C2271" i="20"/>
  <c r="C2272" i="20"/>
  <c r="C2273" i="20"/>
  <c r="C2274" i="20"/>
  <c r="C2275" i="20"/>
  <c r="C2276" i="20"/>
  <c r="C2277" i="20"/>
  <c r="C2278" i="20"/>
  <c r="C2279" i="20"/>
  <c r="C2280" i="20"/>
  <c r="C2281" i="20"/>
  <c r="C2282" i="20"/>
  <c r="C2283" i="20"/>
  <c r="C2284" i="20"/>
  <c r="C2285" i="20"/>
  <c r="C2286" i="20"/>
  <c r="C2287" i="20"/>
  <c r="C2288" i="20"/>
  <c r="C2289" i="20"/>
  <c r="C2290" i="20"/>
  <c r="C2291" i="20"/>
  <c r="C2292" i="20"/>
  <c r="C2293" i="20"/>
  <c r="C2294" i="20"/>
  <c r="C2295" i="20"/>
  <c r="C2296" i="20"/>
  <c r="C2297" i="20"/>
  <c r="C2298" i="20"/>
  <c r="C2299" i="20"/>
  <c r="C2300" i="20"/>
  <c r="C2301" i="20"/>
  <c r="C2302" i="20"/>
  <c r="C2303" i="20"/>
  <c r="C2304" i="20"/>
  <c r="C2305" i="20"/>
  <c r="C2306" i="20"/>
  <c r="C2307" i="20"/>
  <c r="C2308" i="20"/>
  <c r="C2309" i="20"/>
  <c r="C2310" i="20"/>
  <c r="C2311" i="20"/>
  <c r="C2312" i="20"/>
  <c r="C2313" i="20"/>
  <c r="C2314" i="20"/>
  <c r="C2315" i="20"/>
  <c r="C2316" i="20"/>
  <c r="C2317" i="20"/>
  <c r="C2318" i="20"/>
  <c r="C2319" i="20"/>
  <c r="C2320" i="20"/>
  <c r="C2321" i="20"/>
  <c r="C2322" i="20"/>
  <c r="C2323" i="20"/>
  <c r="C2324" i="20"/>
  <c r="C2325" i="20"/>
  <c r="C2326" i="20"/>
  <c r="C2327" i="20"/>
  <c r="C2328" i="20"/>
  <c r="C2329" i="20"/>
  <c r="C2330" i="20"/>
  <c r="C2331" i="20"/>
  <c r="C2332" i="20"/>
  <c r="C2333" i="20"/>
  <c r="C2334" i="20"/>
  <c r="C2335" i="20"/>
  <c r="C2336" i="20"/>
  <c r="C2337" i="20"/>
  <c r="C2338" i="20"/>
  <c r="C2339" i="20"/>
  <c r="C2340" i="20"/>
  <c r="C2341" i="20"/>
  <c r="C2342" i="20"/>
  <c r="C2343" i="20"/>
  <c r="C2344" i="20"/>
  <c r="C2345" i="20"/>
  <c r="C2346" i="20"/>
  <c r="C2347" i="20"/>
  <c r="C2348" i="20"/>
  <c r="C2349" i="20"/>
  <c r="C2350" i="20"/>
  <c r="C2351" i="20"/>
  <c r="C2352" i="20"/>
  <c r="C2353" i="20"/>
  <c r="C2354" i="20"/>
  <c r="C2355" i="20"/>
  <c r="C2356" i="20"/>
  <c r="C2357" i="20"/>
  <c r="C2358" i="20"/>
  <c r="C2359" i="20"/>
  <c r="C2360" i="20"/>
  <c r="C2361" i="20"/>
  <c r="C2362" i="20"/>
  <c r="C2363" i="20"/>
  <c r="C2364" i="20"/>
  <c r="C2365" i="20"/>
  <c r="C2366" i="20"/>
  <c r="C2367" i="20"/>
  <c r="C2368" i="20"/>
  <c r="C2369" i="20"/>
  <c r="C2370" i="20"/>
  <c r="C2371" i="20"/>
  <c r="C2372" i="20"/>
  <c r="C2373" i="20"/>
  <c r="C2374" i="20"/>
  <c r="C2375" i="20"/>
  <c r="C2376" i="20"/>
  <c r="C2377" i="20"/>
  <c r="C2378" i="20"/>
  <c r="C2379" i="20"/>
  <c r="C2380" i="20"/>
  <c r="C2381" i="20"/>
  <c r="C2382" i="20"/>
  <c r="C2383" i="20"/>
  <c r="C2384" i="20"/>
  <c r="C2385" i="20"/>
  <c r="C2386" i="20"/>
  <c r="C2387" i="20"/>
  <c r="C2388" i="20"/>
  <c r="C2389" i="20"/>
  <c r="C2390" i="20"/>
  <c r="C2391" i="20"/>
  <c r="C2392" i="20"/>
  <c r="C2393" i="20"/>
  <c r="C2394" i="20"/>
  <c r="C2395" i="20"/>
  <c r="C2396" i="20"/>
  <c r="C2397" i="20"/>
  <c r="C2398" i="20"/>
  <c r="C2399" i="20"/>
  <c r="C2400" i="20"/>
  <c r="C2401" i="20"/>
  <c r="C2402" i="20"/>
  <c r="C2403" i="20"/>
  <c r="C2404" i="20"/>
  <c r="C2405" i="20"/>
  <c r="C2406" i="20"/>
  <c r="C2407" i="20"/>
  <c r="C2408" i="20"/>
  <c r="C2409" i="20"/>
  <c r="C2410" i="20"/>
  <c r="C2411" i="20"/>
  <c r="C2412" i="20"/>
  <c r="C2413" i="20"/>
  <c r="C2414" i="20"/>
  <c r="C2415" i="20"/>
  <c r="C2416" i="20"/>
  <c r="C2417" i="20"/>
  <c r="C2418" i="20"/>
  <c r="C2419" i="20"/>
  <c r="C2420" i="20"/>
  <c r="C2421" i="20"/>
  <c r="C2422" i="20"/>
  <c r="C2423" i="20"/>
  <c r="C2424" i="20"/>
  <c r="C2425" i="20"/>
  <c r="C2426" i="20"/>
  <c r="C2427" i="20"/>
  <c r="C2428" i="20"/>
  <c r="C2429" i="20"/>
  <c r="C2430" i="20"/>
  <c r="C2431" i="20"/>
  <c r="C2432" i="20"/>
  <c r="C2433" i="20"/>
  <c r="C2434" i="20"/>
  <c r="C2435" i="20"/>
  <c r="C2436" i="20"/>
  <c r="C2437" i="20"/>
  <c r="C2438" i="20"/>
  <c r="C2439" i="20"/>
  <c r="C2440" i="20"/>
  <c r="C2441" i="20"/>
  <c r="C2442" i="20"/>
  <c r="C2443" i="20"/>
  <c r="C2444" i="20"/>
  <c r="C2445" i="20"/>
  <c r="C2446" i="20"/>
  <c r="C2447" i="20"/>
  <c r="C2448" i="20"/>
  <c r="C2449" i="20"/>
  <c r="C2450" i="20"/>
  <c r="C2451" i="20"/>
  <c r="C2452" i="20"/>
  <c r="C2453" i="20"/>
  <c r="C2454" i="20"/>
  <c r="C2455" i="20"/>
  <c r="C2456" i="20"/>
  <c r="C2457" i="20"/>
  <c r="C2458" i="20"/>
  <c r="C2459" i="20"/>
  <c r="C2460" i="20"/>
  <c r="C2461" i="20"/>
  <c r="C2462" i="20"/>
  <c r="C2463" i="20"/>
  <c r="C2464" i="20"/>
  <c r="C2465" i="20"/>
  <c r="C2466" i="20"/>
  <c r="C2467" i="20"/>
  <c r="C2468" i="20"/>
  <c r="C2469" i="20"/>
  <c r="C2470" i="20"/>
  <c r="C2471" i="20"/>
  <c r="C2472" i="20"/>
  <c r="C2473" i="20"/>
  <c r="C2474" i="20"/>
  <c r="C2475" i="20"/>
  <c r="C2476" i="20"/>
  <c r="C2477" i="20"/>
  <c r="C2478" i="20"/>
  <c r="C2479" i="20"/>
  <c r="C2480" i="20"/>
  <c r="C2481" i="20"/>
  <c r="C2482" i="20"/>
  <c r="C2483" i="20"/>
  <c r="C2484" i="20"/>
  <c r="C2485" i="20"/>
  <c r="C2486" i="20"/>
  <c r="C2487" i="20"/>
  <c r="C2488" i="20"/>
  <c r="C2489" i="20"/>
  <c r="C2490" i="20"/>
  <c r="C2491" i="20"/>
  <c r="C2492" i="20"/>
  <c r="C2493" i="20"/>
  <c r="C2494" i="20"/>
  <c r="C2495" i="20"/>
  <c r="C2496" i="20"/>
  <c r="C2497" i="20"/>
  <c r="C2498" i="20"/>
  <c r="C2499" i="20"/>
  <c r="C2500" i="20"/>
  <c r="C2501" i="20"/>
  <c r="C2502" i="20"/>
  <c r="C2503" i="20"/>
  <c r="C2504" i="20"/>
  <c r="C2505" i="20"/>
  <c r="C2506" i="20"/>
  <c r="C2507" i="20"/>
  <c r="C2508" i="20"/>
  <c r="C2509" i="20"/>
  <c r="C2510" i="20"/>
  <c r="C2511" i="20"/>
  <c r="C2512" i="20"/>
  <c r="C2513" i="20"/>
  <c r="C2514" i="20"/>
  <c r="C2515" i="20"/>
  <c r="C2516" i="20"/>
  <c r="C2517" i="20"/>
  <c r="C2518" i="20"/>
  <c r="C2519" i="20"/>
  <c r="C2520" i="20"/>
  <c r="C2521" i="20"/>
  <c r="C2522" i="20"/>
  <c r="C2523" i="20"/>
  <c r="C2524" i="20"/>
  <c r="C2525" i="20"/>
  <c r="C2526" i="20"/>
  <c r="C2527" i="20"/>
  <c r="C2528" i="20"/>
  <c r="C2529" i="20"/>
  <c r="C2530" i="20"/>
  <c r="C2531" i="20"/>
  <c r="C2532" i="20"/>
  <c r="C2533" i="20"/>
  <c r="C2534" i="20"/>
  <c r="C2535" i="20"/>
  <c r="C2536" i="20"/>
  <c r="C2537" i="20"/>
  <c r="C2538" i="20"/>
  <c r="C2539" i="20"/>
  <c r="C2540" i="20"/>
  <c r="C2541" i="20"/>
  <c r="C2542" i="20"/>
  <c r="C2543" i="20"/>
  <c r="C2544" i="20"/>
  <c r="C2545" i="20"/>
  <c r="C2546" i="20"/>
  <c r="C2547" i="20"/>
  <c r="C2548" i="20"/>
  <c r="C2549" i="20"/>
  <c r="C2550" i="20"/>
  <c r="C2551" i="20"/>
  <c r="C2552" i="20"/>
  <c r="C2553" i="20"/>
  <c r="C2554" i="20"/>
  <c r="C2555" i="20"/>
  <c r="C2556" i="20"/>
  <c r="C2557" i="20"/>
  <c r="C2558" i="20"/>
  <c r="C2559" i="20"/>
  <c r="C2560" i="20"/>
  <c r="C2561" i="20"/>
  <c r="C2562" i="20"/>
  <c r="C2563" i="20"/>
  <c r="C2564" i="20"/>
  <c r="C2565" i="20"/>
  <c r="C2566" i="20"/>
  <c r="C2567" i="20"/>
  <c r="C2568" i="20"/>
  <c r="C2569" i="20"/>
  <c r="C2570" i="20"/>
  <c r="C2571" i="20"/>
  <c r="C2572" i="20"/>
  <c r="C2573" i="20"/>
  <c r="C2574" i="20"/>
  <c r="C2575" i="20"/>
  <c r="C2576" i="20"/>
  <c r="C2577" i="20"/>
  <c r="C2578" i="20"/>
  <c r="C2579" i="20"/>
  <c r="C2580" i="20"/>
  <c r="C2581" i="20"/>
  <c r="C2582" i="20"/>
  <c r="C2583" i="20"/>
  <c r="C2584" i="20"/>
  <c r="C2585" i="20"/>
  <c r="C2586" i="20"/>
  <c r="C2587" i="20"/>
  <c r="C2588" i="20"/>
  <c r="C2589" i="20"/>
  <c r="C2590" i="20"/>
  <c r="C2591" i="20"/>
  <c r="C2592" i="20"/>
  <c r="C2593" i="20"/>
  <c r="C2594" i="20"/>
  <c r="C2595" i="20"/>
  <c r="C2596" i="20"/>
  <c r="C2597" i="20"/>
  <c r="C2598" i="20"/>
  <c r="C2599" i="20"/>
  <c r="C2600" i="20"/>
  <c r="C2601" i="20"/>
  <c r="C2602" i="20"/>
  <c r="C2603" i="20"/>
  <c r="C2604" i="20"/>
  <c r="C2605" i="20"/>
  <c r="C2606" i="20"/>
  <c r="C2607" i="20"/>
  <c r="C2608" i="20"/>
  <c r="C2609" i="20"/>
  <c r="C2610" i="20"/>
  <c r="C2611" i="20"/>
  <c r="C2612" i="20"/>
  <c r="C2613" i="20"/>
  <c r="C2614" i="20"/>
  <c r="C2615" i="20"/>
  <c r="C2616" i="20"/>
  <c r="C2617" i="20"/>
  <c r="C2618" i="20"/>
  <c r="C2619" i="20"/>
  <c r="C2620" i="20"/>
  <c r="C2621" i="20"/>
  <c r="C2622" i="20"/>
  <c r="C2623" i="20"/>
  <c r="C2624" i="20"/>
  <c r="C2625" i="20"/>
  <c r="C2626" i="20"/>
  <c r="C2627" i="20"/>
  <c r="C2628" i="20"/>
  <c r="C2629" i="20"/>
  <c r="C2630" i="20"/>
  <c r="C2631" i="20"/>
  <c r="C2632" i="20"/>
  <c r="C2633" i="20"/>
  <c r="C2634" i="20"/>
  <c r="C2635" i="20"/>
  <c r="C2636" i="20"/>
  <c r="C2637" i="20"/>
  <c r="C2638" i="20"/>
  <c r="C2639" i="20"/>
  <c r="C2640" i="20"/>
  <c r="C2641" i="20"/>
  <c r="C2642" i="20"/>
  <c r="C2643" i="20"/>
  <c r="C2644" i="20"/>
  <c r="C2645" i="20"/>
  <c r="C2646" i="20"/>
  <c r="C2647" i="20"/>
  <c r="C2648" i="20"/>
  <c r="C2649" i="20"/>
  <c r="C2650" i="20"/>
  <c r="C2651" i="20"/>
  <c r="C2652" i="20"/>
  <c r="C2653" i="20"/>
  <c r="C2654" i="20"/>
  <c r="C2655" i="20"/>
  <c r="C2656" i="20"/>
  <c r="C2657" i="20"/>
  <c r="C2658" i="20"/>
  <c r="C2659" i="20"/>
  <c r="C2660" i="20"/>
  <c r="C2661" i="20"/>
  <c r="C2662" i="20"/>
  <c r="C2663" i="20"/>
  <c r="C2664" i="20"/>
  <c r="C2665" i="20"/>
  <c r="C2666" i="20"/>
  <c r="C2667" i="20"/>
  <c r="C2668" i="20"/>
  <c r="C2669" i="20"/>
  <c r="C2670" i="20"/>
  <c r="C2671" i="20"/>
  <c r="C2672" i="20"/>
  <c r="C2673" i="20"/>
  <c r="C2674" i="20"/>
  <c r="C2675" i="20"/>
  <c r="C2676" i="20"/>
  <c r="C2677" i="20"/>
  <c r="C2678" i="20"/>
  <c r="C2679" i="20"/>
  <c r="C2680" i="20"/>
  <c r="C2681" i="20"/>
  <c r="C2682" i="20"/>
  <c r="C2683" i="20"/>
  <c r="C2684" i="20"/>
  <c r="C2685" i="20"/>
  <c r="C2686" i="20"/>
  <c r="C2687" i="20"/>
  <c r="C2688" i="20"/>
  <c r="C2689" i="20"/>
  <c r="C2690" i="20"/>
  <c r="C2691" i="20"/>
  <c r="C2692" i="20"/>
  <c r="C2693" i="20"/>
  <c r="C2694" i="20"/>
  <c r="C2695" i="20"/>
  <c r="C2696" i="20"/>
  <c r="C2697" i="20"/>
  <c r="C2698" i="20"/>
  <c r="C2699" i="20"/>
  <c r="C2700" i="20"/>
  <c r="C2701" i="20"/>
  <c r="C2702" i="20"/>
  <c r="C2703" i="20"/>
  <c r="C2704" i="20"/>
  <c r="C2705" i="20"/>
  <c r="C2706" i="20"/>
  <c r="C2707" i="20"/>
  <c r="C2708" i="20"/>
  <c r="C2709" i="20"/>
  <c r="C2710" i="20"/>
  <c r="C2711" i="20"/>
  <c r="C2712" i="20"/>
  <c r="C2713" i="20"/>
  <c r="C2714" i="20"/>
  <c r="C2715" i="20"/>
  <c r="C2716" i="20"/>
  <c r="C2717" i="20"/>
  <c r="C2718" i="20"/>
  <c r="C2719" i="20"/>
  <c r="C2720" i="20"/>
  <c r="C2721" i="20"/>
  <c r="C2722" i="20"/>
  <c r="C2723" i="20"/>
  <c r="C2724" i="20"/>
  <c r="C2725" i="20"/>
  <c r="C2726" i="20"/>
  <c r="C2727" i="20"/>
  <c r="C2728" i="20"/>
  <c r="C2729" i="20"/>
  <c r="C2730" i="20"/>
  <c r="C2731" i="20"/>
  <c r="C2732" i="20"/>
  <c r="C2733" i="20"/>
  <c r="C2734" i="20"/>
  <c r="C2735" i="20"/>
  <c r="C2736" i="20"/>
  <c r="C2737" i="20"/>
  <c r="C2738" i="20"/>
  <c r="C2739" i="20"/>
  <c r="C2740" i="20"/>
  <c r="C2741" i="20"/>
  <c r="C2742" i="20"/>
  <c r="C2743" i="20"/>
  <c r="C2744" i="20"/>
  <c r="C2745" i="20"/>
  <c r="C2746" i="20"/>
  <c r="C2747" i="20"/>
  <c r="C2748" i="20"/>
  <c r="C2749" i="20"/>
  <c r="C2750" i="20"/>
  <c r="C2751" i="20"/>
  <c r="C2752" i="20"/>
  <c r="C2753" i="20"/>
  <c r="C2754" i="20"/>
  <c r="C2755" i="20"/>
  <c r="C2756" i="20"/>
  <c r="C2757" i="20"/>
  <c r="C2758" i="20"/>
  <c r="C2759" i="20"/>
  <c r="C2760" i="20"/>
  <c r="C2761" i="20"/>
  <c r="C2762" i="20"/>
  <c r="C2763" i="20"/>
  <c r="C2764" i="20"/>
  <c r="C2765" i="20"/>
  <c r="C2766" i="20"/>
  <c r="C2767" i="20"/>
  <c r="C2768" i="20"/>
  <c r="C2769" i="20"/>
  <c r="C2770" i="20"/>
  <c r="C2771" i="20"/>
  <c r="C2772" i="20"/>
  <c r="C2773" i="20"/>
  <c r="C2774" i="20"/>
  <c r="C2775" i="20"/>
  <c r="C2776" i="20"/>
  <c r="C2777" i="20"/>
  <c r="C2778" i="20"/>
  <c r="C2779" i="20"/>
  <c r="C2780" i="20"/>
  <c r="C2781" i="20"/>
  <c r="C2782" i="20"/>
  <c r="C2783" i="20"/>
  <c r="C2784" i="20"/>
  <c r="C2785" i="20"/>
  <c r="C2786" i="20"/>
  <c r="C2787" i="20"/>
  <c r="C2788" i="20"/>
  <c r="C2789" i="20"/>
  <c r="C2790" i="20"/>
  <c r="C2791" i="20"/>
  <c r="C2792" i="20"/>
  <c r="C2793" i="20"/>
  <c r="C2794" i="20"/>
  <c r="C2795" i="20"/>
  <c r="C2796" i="20"/>
  <c r="C2797" i="20"/>
  <c r="C2798" i="20"/>
  <c r="C2799" i="20"/>
  <c r="C2800" i="20"/>
  <c r="C2801" i="20"/>
  <c r="C2802" i="20"/>
  <c r="C2803" i="20"/>
  <c r="C2804" i="20"/>
  <c r="C2805" i="20"/>
  <c r="C2806" i="20"/>
  <c r="C2807" i="20"/>
  <c r="C2808" i="20"/>
  <c r="C2809" i="20"/>
  <c r="C2810" i="20"/>
  <c r="C2811" i="20"/>
  <c r="C2812" i="20"/>
  <c r="C2813" i="20"/>
  <c r="C2814" i="20"/>
  <c r="C2815" i="20"/>
  <c r="C2816" i="20"/>
  <c r="C2817" i="20"/>
  <c r="C2818" i="20"/>
  <c r="C2819" i="20"/>
  <c r="C2820" i="20"/>
  <c r="C2821" i="20"/>
  <c r="C2822" i="20"/>
  <c r="C2823" i="20"/>
  <c r="C2824" i="20"/>
  <c r="C2825" i="20"/>
  <c r="C2826" i="20"/>
  <c r="C2827" i="20"/>
  <c r="C2828" i="20"/>
  <c r="C2829" i="20"/>
  <c r="C2830" i="20"/>
  <c r="C2831" i="20"/>
  <c r="C2832" i="20"/>
  <c r="C2833" i="20"/>
  <c r="C2834" i="20"/>
  <c r="C2835" i="20"/>
  <c r="C2836" i="20"/>
  <c r="C2837" i="20"/>
  <c r="C2838" i="20"/>
  <c r="C2839" i="20"/>
  <c r="C2840" i="20"/>
  <c r="C2841" i="20"/>
  <c r="C2842" i="20"/>
  <c r="C2843" i="20"/>
  <c r="C2844" i="20"/>
  <c r="C2845" i="20"/>
  <c r="C2846" i="20"/>
  <c r="C2847" i="20"/>
  <c r="C2848" i="20"/>
  <c r="C2849" i="20"/>
  <c r="C2850" i="20"/>
  <c r="C2851" i="20"/>
  <c r="C2852" i="20"/>
  <c r="C2853" i="20"/>
  <c r="C2854" i="20"/>
  <c r="C2855" i="20"/>
  <c r="C2856" i="20"/>
  <c r="C2857" i="20"/>
  <c r="C2858" i="20"/>
  <c r="C2859" i="20"/>
  <c r="C2860" i="20"/>
  <c r="C2861" i="20"/>
  <c r="C2862" i="20"/>
  <c r="C2863" i="20"/>
  <c r="C2864" i="20"/>
  <c r="C2865" i="20"/>
  <c r="C2866" i="20"/>
  <c r="C2867" i="20"/>
  <c r="C2868" i="20"/>
  <c r="C2869" i="20"/>
  <c r="C2870" i="20"/>
  <c r="C2871" i="20"/>
  <c r="C2872" i="20"/>
  <c r="C2873" i="20"/>
  <c r="C2874" i="20"/>
  <c r="C2875" i="20"/>
  <c r="C2876" i="20"/>
  <c r="C2877" i="20"/>
  <c r="C2878" i="20"/>
  <c r="C2879" i="20"/>
  <c r="C2880" i="20"/>
  <c r="C2881" i="20"/>
  <c r="C2882" i="20"/>
  <c r="C2883" i="20"/>
  <c r="C2884" i="20"/>
  <c r="C2885" i="20"/>
  <c r="C2886" i="20"/>
  <c r="C2887" i="20"/>
  <c r="C2888" i="20"/>
  <c r="C2889" i="20"/>
  <c r="C2890" i="20"/>
  <c r="C2891" i="20"/>
  <c r="C2892" i="20"/>
  <c r="C2893" i="20"/>
  <c r="C2894" i="20"/>
  <c r="C2895" i="20"/>
  <c r="C2896" i="20"/>
  <c r="C2897" i="20"/>
  <c r="C2898" i="20"/>
  <c r="C2899" i="20"/>
  <c r="C2900" i="20"/>
  <c r="C2" i="20"/>
  <c r="W99" i="19"/>
  <c r="V99" i="19"/>
  <c r="J99" i="19"/>
  <c r="I99" i="19"/>
  <c r="H99" i="19"/>
  <c r="G99" i="19"/>
  <c r="B99" i="19"/>
  <c r="O99" i="19" s="1"/>
  <c r="W98" i="19"/>
  <c r="V98" i="19"/>
  <c r="J98" i="19"/>
  <c r="I98" i="19"/>
  <c r="H98" i="19"/>
  <c r="G98" i="19"/>
  <c r="B98" i="19"/>
  <c r="W97" i="19"/>
  <c r="V97" i="19"/>
  <c r="J97" i="19"/>
  <c r="I97" i="19"/>
  <c r="H97" i="19"/>
  <c r="G97" i="19"/>
  <c r="B97" i="19"/>
  <c r="S97" i="19" s="1"/>
  <c r="W96" i="19"/>
  <c r="V96" i="19"/>
  <c r="J96" i="19"/>
  <c r="I96" i="19"/>
  <c r="H96" i="19"/>
  <c r="G96" i="19"/>
  <c r="C96" i="19"/>
  <c r="B96" i="19"/>
  <c r="Q96" i="19" s="1"/>
  <c r="W79" i="19"/>
  <c r="V79" i="19"/>
  <c r="T79" i="19"/>
  <c r="J79" i="19"/>
  <c r="I79" i="19"/>
  <c r="H79" i="19"/>
  <c r="G79" i="19"/>
  <c r="D79" i="19"/>
  <c r="B79" i="19"/>
  <c r="O79" i="19" s="1"/>
  <c r="W78" i="19"/>
  <c r="V78" i="19"/>
  <c r="J78" i="19"/>
  <c r="I78" i="19"/>
  <c r="H78" i="19"/>
  <c r="G78" i="19"/>
  <c r="B78" i="19"/>
  <c r="U78" i="19" s="1"/>
  <c r="W95" i="19"/>
  <c r="V95" i="19"/>
  <c r="M95" i="19"/>
  <c r="J95" i="19"/>
  <c r="I95" i="19"/>
  <c r="H95" i="19"/>
  <c r="G95" i="19"/>
  <c r="B95" i="19"/>
  <c r="S95" i="19" s="1"/>
  <c r="W82" i="19"/>
  <c r="V82" i="19"/>
  <c r="J82" i="19"/>
  <c r="I82" i="19"/>
  <c r="H82" i="19"/>
  <c r="G82" i="19"/>
  <c r="B82" i="19"/>
  <c r="Q82" i="19" s="1"/>
  <c r="W81" i="19"/>
  <c r="V81" i="19"/>
  <c r="J81" i="19"/>
  <c r="I81" i="19"/>
  <c r="H81" i="19"/>
  <c r="G81" i="19"/>
  <c r="B81" i="19"/>
  <c r="O81" i="19" s="1"/>
  <c r="W80" i="19"/>
  <c r="V80" i="19"/>
  <c r="J80" i="19"/>
  <c r="I80" i="19"/>
  <c r="H80" i="19"/>
  <c r="G80" i="19"/>
  <c r="B80" i="19"/>
  <c r="U80" i="19" s="1"/>
  <c r="W77" i="19"/>
  <c r="V77" i="19"/>
  <c r="J77" i="19"/>
  <c r="I77" i="19"/>
  <c r="H77" i="19"/>
  <c r="G77" i="19"/>
  <c r="B77" i="19"/>
  <c r="S77" i="19" s="1"/>
  <c r="W76" i="19"/>
  <c r="V76" i="19"/>
  <c r="J76" i="19"/>
  <c r="I76" i="19"/>
  <c r="H76" i="19"/>
  <c r="G76" i="19"/>
  <c r="B76" i="19"/>
  <c r="Q76" i="19" s="1"/>
  <c r="W90" i="19"/>
  <c r="V90" i="19"/>
  <c r="J90" i="19"/>
  <c r="I90" i="19"/>
  <c r="H90" i="19"/>
  <c r="G90" i="19"/>
  <c r="B90" i="19"/>
  <c r="O90" i="19" s="1"/>
  <c r="W89" i="19"/>
  <c r="V89" i="19"/>
  <c r="J89" i="19"/>
  <c r="I89" i="19"/>
  <c r="H89" i="19"/>
  <c r="G89" i="19"/>
  <c r="D89" i="19"/>
  <c r="B89" i="19"/>
  <c r="U89" i="19" s="1"/>
  <c r="W88" i="19"/>
  <c r="V88" i="19"/>
  <c r="J88" i="19"/>
  <c r="I88" i="19"/>
  <c r="H88" i="19"/>
  <c r="G88" i="19"/>
  <c r="B88" i="19"/>
  <c r="S88" i="19" s="1"/>
  <c r="W87" i="19"/>
  <c r="V87" i="19"/>
  <c r="J87" i="19"/>
  <c r="I87" i="19"/>
  <c r="H87" i="19"/>
  <c r="G87" i="19"/>
  <c r="B87" i="19"/>
  <c r="W86" i="19"/>
  <c r="V86" i="19"/>
  <c r="T86" i="19"/>
  <c r="J86" i="19"/>
  <c r="I86" i="19"/>
  <c r="H86" i="19"/>
  <c r="G86" i="19"/>
  <c r="B86" i="19"/>
  <c r="O86" i="19" s="1"/>
  <c r="W85" i="19"/>
  <c r="V85" i="19"/>
  <c r="J85" i="19"/>
  <c r="I85" i="19"/>
  <c r="H85" i="19"/>
  <c r="G85" i="19"/>
  <c r="B85" i="19"/>
  <c r="R85" i="19" s="1"/>
  <c r="W65" i="19"/>
  <c r="V65" i="19"/>
  <c r="U65" i="19"/>
  <c r="J65" i="19"/>
  <c r="I65" i="19"/>
  <c r="H65" i="19"/>
  <c r="G65" i="19"/>
  <c r="B65" i="19"/>
  <c r="T65" i="19" s="1"/>
  <c r="W55" i="19"/>
  <c r="V55" i="19"/>
  <c r="J55" i="19"/>
  <c r="I55" i="19"/>
  <c r="H55" i="19"/>
  <c r="G55" i="19"/>
  <c r="C55" i="19"/>
  <c r="B55" i="19"/>
  <c r="P55" i="19" s="1"/>
  <c r="W72" i="19"/>
  <c r="V72" i="19"/>
  <c r="J72" i="19"/>
  <c r="I72" i="19"/>
  <c r="H72" i="19"/>
  <c r="G72" i="19"/>
  <c r="B72" i="19"/>
  <c r="O72" i="19" s="1"/>
  <c r="W71" i="19"/>
  <c r="V71" i="19"/>
  <c r="J71" i="19"/>
  <c r="I71" i="19"/>
  <c r="H71" i="19"/>
  <c r="G71" i="19"/>
  <c r="B71" i="19"/>
  <c r="W70" i="19"/>
  <c r="V70" i="19"/>
  <c r="J70" i="19"/>
  <c r="I70" i="19"/>
  <c r="H70" i="19"/>
  <c r="G70" i="19"/>
  <c r="B70" i="19"/>
  <c r="W69" i="19"/>
  <c r="V69" i="19"/>
  <c r="J69" i="19"/>
  <c r="I69" i="19"/>
  <c r="H69" i="19"/>
  <c r="G69" i="19"/>
  <c r="B69" i="19"/>
  <c r="W68" i="19"/>
  <c r="V68" i="19"/>
  <c r="J68" i="19"/>
  <c r="I68" i="19"/>
  <c r="H68" i="19"/>
  <c r="G68" i="19"/>
  <c r="B68" i="19"/>
  <c r="W67" i="19"/>
  <c r="V67" i="19"/>
  <c r="J67" i="19"/>
  <c r="I67" i="19"/>
  <c r="H67" i="19"/>
  <c r="G67" i="19"/>
  <c r="B67" i="19"/>
  <c r="W66" i="19"/>
  <c r="V66" i="19"/>
  <c r="J66" i="19"/>
  <c r="I66" i="19"/>
  <c r="H66" i="19"/>
  <c r="G66" i="19"/>
  <c r="B66" i="19"/>
  <c r="W12" i="19"/>
  <c r="V12" i="19"/>
  <c r="J12" i="19"/>
  <c r="I12" i="19"/>
  <c r="H12" i="19"/>
  <c r="G12" i="19"/>
  <c r="B12" i="19"/>
  <c r="W11" i="19"/>
  <c r="V11" i="19"/>
  <c r="J11" i="19"/>
  <c r="I11" i="19"/>
  <c r="H11" i="19"/>
  <c r="G11" i="19"/>
  <c r="B11" i="19"/>
  <c r="W10" i="19"/>
  <c r="V10" i="19"/>
  <c r="J10" i="19"/>
  <c r="I10" i="19"/>
  <c r="H10" i="19"/>
  <c r="G10" i="19"/>
  <c r="B10" i="19"/>
  <c r="W9" i="19"/>
  <c r="V9" i="19"/>
  <c r="J9" i="19"/>
  <c r="I9" i="19"/>
  <c r="H9" i="19"/>
  <c r="G9" i="19"/>
  <c r="B9" i="19"/>
  <c r="W8" i="19"/>
  <c r="V8" i="19"/>
  <c r="J8" i="19"/>
  <c r="I8" i="19"/>
  <c r="H8" i="19"/>
  <c r="G8" i="19"/>
  <c r="C8" i="19"/>
  <c r="B8" i="19"/>
  <c r="S8" i="19" s="1"/>
  <c r="W13" i="19"/>
  <c r="V13" i="19"/>
  <c r="Q13" i="19"/>
  <c r="J13" i="19"/>
  <c r="I13" i="19"/>
  <c r="H13" i="19"/>
  <c r="G13" i="19"/>
  <c r="B13" i="19"/>
  <c r="R13" i="19" s="1"/>
  <c r="W64" i="19"/>
  <c r="V64" i="19"/>
  <c r="J64" i="19"/>
  <c r="I64" i="19"/>
  <c r="H64" i="19"/>
  <c r="G64" i="19"/>
  <c r="B64" i="19"/>
  <c r="T64" i="19" s="1"/>
  <c r="W63" i="19"/>
  <c r="V63" i="19"/>
  <c r="O63" i="19"/>
  <c r="J63" i="19"/>
  <c r="I63" i="19"/>
  <c r="H63" i="19"/>
  <c r="G63" i="19"/>
  <c r="B63" i="19"/>
  <c r="Q63" i="19" s="1"/>
  <c r="W62" i="19"/>
  <c r="V62" i="19"/>
  <c r="U62" i="19"/>
  <c r="T62" i="19"/>
  <c r="J62" i="19"/>
  <c r="I62" i="19"/>
  <c r="H62" i="19"/>
  <c r="G62" i="19"/>
  <c r="D62" i="19"/>
  <c r="B62" i="19"/>
  <c r="O62" i="19" s="1"/>
  <c r="W61" i="19"/>
  <c r="V61" i="19"/>
  <c r="J61" i="19"/>
  <c r="I61" i="19"/>
  <c r="H61" i="19"/>
  <c r="G61" i="19"/>
  <c r="B61" i="19"/>
  <c r="S61" i="19" s="1"/>
  <c r="W60" i="19"/>
  <c r="V60" i="19"/>
  <c r="J60" i="19"/>
  <c r="I60" i="19"/>
  <c r="H60" i="19"/>
  <c r="G60" i="19"/>
  <c r="B60" i="19"/>
  <c r="T60" i="19" s="1"/>
  <c r="W59" i="19"/>
  <c r="V59" i="19"/>
  <c r="J59" i="19"/>
  <c r="I59" i="19"/>
  <c r="H59" i="19"/>
  <c r="G59" i="19"/>
  <c r="B59" i="19"/>
  <c r="Q59" i="19" s="1"/>
  <c r="W58" i="19"/>
  <c r="V58" i="19"/>
  <c r="T58" i="19"/>
  <c r="J58" i="19"/>
  <c r="I58" i="19"/>
  <c r="H58" i="19"/>
  <c r="G58" i="19"/>
  <c r="B58" i="19"/>
  <c r="O58" i="19" s="1"/>
  <c r="W57" i="19"/>
  <c r="V57" i="19"/>
  <c r="Q57" i="19"/>
  <c r="J57" i="19"/>
  <c r="I57" i="19"/>
  <c r="H57" i="19"/>
  <c r="G57" i="19"/>
  <c r="B57" i="19"/>
  <c r="P57" i="19" s="1"/>
  <c r="W56" i="19"/>
  <c r="V56" i="19"/>
  <c r="J56" i="19"/>
  <c r="I56" i="19"/>
  <c r="H56" i="19"/>
  <c r="G56" i="19"/>
  <c r="B56" i="19"/>
  <c r="S56" i="19" s="1"/>
  <c r="W45" i="19"/>
  <c r="V45" i="19"/>
  <c r="J45" i="19"/>
  <c r="I45" i="19"/>
  <c r="H45" i="19"/>
  <c r="G45" i="19"/>
  <c r="B45" i="19"/>
  <c r="R45" i="19" s="1"/>
  <c r="W152" i="19"/>
  <c r="V152" i="19"/>
  <c r="U152" i="19"/>
  <c r="S152" i="19"/>
  <c r="J152" i="19"/>
  <c r="I152" i="19"/>
  <c r="H152" i="19"/>
  <c r="G152" i="19"/>
  <c r="B152" i="19"/>
  <c r="T152" i="19" s="1"/>
  <c r="W151" i="19"/>
  <c r="V151" i="19"/>
  <c r="U151" i="19"/>
  <c r="J151" i="19"/>
  <c r="I151" i="19"/>
  <c r="H151" i="19"/>
  <c r="G151" i="19"/>
  <c r="B151" i="19"/>
  <c r="W150" i="19"/>
  <c r="V150" i="19"/>
  <c r="J150" i="19"/>
  <c r="I150" i="19"/>
  <c r="H150" i="19"/>
  <c r="G150" i="19"/>
  <c r="B150" i="19"/>
  <c r="W44" i="19"/>
  <c r="V44" i="19"/>
  <c r="S44" i="19"/>
  <c r="J44" i="19"/>
  <c r="I44" i="19"/>
  <c r="H44" i="19"/>
  <c r="G44" i="19"/>
  <c r="C44" i="19"/>
  <c r="B44" i="19"/>
  <c r="R44" i="19" s="1"/>
  <c r="W43" i="19"/>
  <c r="V43" i="19"/>
  <c r="Q43" i="19"/>
  <c r="J43" i="19"/>
  <c r="I43" i="19"/>
  <c r="H43" i="19"/>
  <c r="G43" i="19"/>
  <c r="B43" i="19"/>
  <c r="U43" i="19" s="1"/>
  <c r="W42" i="19"/>
  <c r="V42" i="19"/>
  <c r="S42" i="19"/>
  <c r="P42" i="19"/>
  <c r="O42" i="19"/>
  <c r="J42" i="19"/>
  <c r="I42" i="19"/>
  <c r="H42" i="19"/>
  <c r="G42" i="19"/>
  <c r="B42" i="19"/>
  <c r="R42" i="19" s="1"/>
  <c r="W41" i="19"/>
  <c r="V41" i="19"/>
  <c r="M41" i="19"/>
  <c r="J41" i="19"/>
  <c r="I41" i="19"/>
  <c r="H41" i="19"/>
  <c r="G41" i="19"/>
  <c r="B41" i="19"/>
  <c r="R41" i="19" s="1"/>
  <c r="W113" i="19"/>
  <c r="V113" i="19"/>
  <c r="J113" i="19"/>
  <c r="I113" i="19"/>
  <c r="H113" i="19"/>
  <c r="G113" i="19"/>
  <c r="C113" i="19"/>
  <c r="B113" i="19"/>
  <c r="Q113" i="19" s="1"/>
  <c r="W112" i="19"/>
  <c r="V112" i="19"/>
  <c r="J112" i="19"/>
  <c r="I112" i="19"/>
  <c r="H112" i="19"/>
  <c r="G112" i="19"/>
  <c r="B112" i="19"/>
  <c r="U112" i="19" s="1"/>
  <c r="W111" i="19"/>
  <c r="V111" i="19"/>
  <c r="S111" i="19"/>
  <c r="J111" i="19"/>
  <c r="I111" i="19"/>
  <c r="H111" i="19"/>
  <c r="G111" i="19"/>
  <c r="B111" i="19"/>
  <c r="R111" i="19" s="1"/>
  <c r="W110" i="19"/>
  <c r="V110" i="19"/>
  <c r="R110" i="19"/>
  <c r="J110" i="19"/>
  <c r="I110" i="19"/>
  <c r="H110" i="19"/>
  <c r="G110" i="19"/>
  <c r="B110" i="19"/>
  <c r="U110" i="19" s="1"/>
  <c r="W40" i="19"/>
  <c r="V40" i="19"/>
  <c r="J40" i="19"/>
  <c r="I40" i="19"/>
  <c r="H40" i="19"/>
  <c r="G40" i="19"/>
  <c r="B40" i="19"/>
  <c r="S40" i="19" s="1"/>
  <c r="W47" i="19"/>
  <c r="V47" i="19"/>
  <c r="J47" i="19"/>
  <c r="I47" i="19"/>
  <c r="H47" i="19"/>
  <c r="G47" i="19"/>
  <c r="B47" i="19"/>
  <c r="R47" i="19" s="1"/>
  <c r="W46" i="19"/>
  <c r="V46" i="19"/>
  <c r="J46" i="19"/>
  <c r="I46" i="19"/>
  <c r="H46" i="19"/>
  <c r="G46" i="19"/>
  <c r="B46" i="19"/>
  <c r="S46" i="19" s="1"/>
  <c r="W149" i="19"/>
  <c r="V149" i="19"/>
  <c r="J149" i="19"/>
  <c r="I149" i="19"/>
  <c r="H149" i="19"/>
  <c r="G149" i="19"/>
  <c r="B149" i="19"/>
  <c r="T149" i="19" s="1"/>
  <c r="W148" i="19"/>
  <c r="V148" i="19"/>
  <c r="J148" i="19"/>
  <c r="I148" i="19"/>
  <c r="H148" i="19"/>
  <c r="G148" i="19"/>
  <c r="B148" i="19"/>
  <c r="S148" i="19" s="1"/>
  <c r="W147" i="19"/>
  <c r="V147" i="19"/>
  <c r="J147" i="19"/>
  <c r="I147" i="19"/>
  <c r="H147" i="19"/>
  <c r="G147" i="19"/>
  <c r="B147" i="19"/>
  <c r="Q147" i="19" s="1"/>
  <c r="W146" i="19"/>
  <c r="V146" i="19"/>
  <c r="J146" i="19"/>
  <c r="I146" i="19"/>
  <c r="H146" i="19"/>
  <c r="G146" i="19"/>
  <c r="B146" i="19"/>
  <c r="T146" i="19" s="1"/>
  <c r="W145" i="19"/>
  <c r="V145" i="19"/>
  <c r="J145" i="19"/>
  <c r="I145" i="19"/>
  <c r="H145" i="19"/>
  <c r="G145" i="19"/>
  <c r="B145" i="19"/>
  <c r="C145" i="19" s="1"/>
  <c r="W144" i="19"/>
  <c r="V144" i="19"/>
  <c r="J144" i="19"/>
  <c r="I144" i="19"/>
  <c r="H144" i="19"/>
  <c r="G144" i="19"/>
  <c r="B144" i="19"/>
  <c r="W143" i="19"/>
  <c r="V143" i="19"/>
  <c r="J143" i="19"/>
  <c r="I143" i="19"/>
  <c r="H143" i="19"/>
  <c r="G143" i="19"/>
  <c r="D143" i="19"/>
  <c r="B143" i="19"/>
  <c r="W142" i="19"/>
  <c r="V142" i="19"/>
  <c r="J142" i="19"/>
  <c r="I142" i="19"/>
  <c r="H142" i="19"/>
  <c r="G142" i="19"/>
  <c r="B142" i="19"/>
  <c r="T142" i="19" s="1"/>
  <c r="W141" i="19"/>
  <c r="V141" i="19"/>
  <c r="P141" i="19"/>
  <c r="M141" i="19"/>
  <c r="J141" i="19"/>
  <c r="I141" i="19"/>
  <c r="H141" i="19"/>
  <c r="G141" i="19"/>
  <c r="B141" i="19"/>
  <c r="S141" i="19" s="1"/>
  <c r="W39" i="19"/>
  <c r="V39" i="19"/>
  <c r="J39" i="19"/>
  <c r="I39" i="19"/>
  <c r="H39" i="19"/>
  <c r="G39" i="19"/>
  <c r="C39" i="19"/>
  <c r="B39" i="19"/>
  <c r="W38" i="19"/>
  <c r="V38" i="19"/>
  <c r="J38" i="19"/>
  <c r="I38" i="19"/>
  <c r="H38" i="19"/>
  <c r="G38" i="19"/>
  <c r="B38" i="19"/>
  <c r="W37" i="19"/>
  <c r="V37" i="19"/>
  <c r="J37" i="19"/>
  <c r="I37" i="19"/>
  <c r="H37" i="19"/>
  <c r="G37" i="19"/>
  <c r="B37" i="19"/>
  <c r="U37" i="19" s="1"/>
  <c r="W36" i="19"/>
  <c r="V36" i="19"/>
  <c r="J36" i="19"/>
  <c r="I36" i="19"/>
  <c r="H36" i="19"/>
  <c r="G36" i="19"/>
  <c r="B36" i="19"/>
  <c r="R36" i="19" s="1"/>
  <c r="W35" i="19"/>
  <c r="V35" i="19"/>
  <c r="J35" i="19"/>
  <c r="I35" i="19"/>
  <c r="H35" i="19"/>
  <c r="G35" i="19"/>
  <c r="B35" i="19"/>
  <c r="O35" i="19" s="1"/>
  <c r="W34" i="19"/>
  <c r="V34" i="19"/>
  <c r="J34" i="19"/>
  <c r="I34" i="19"/>
  <c r="H34" i="19"/>
  <c r="G34" i="19"/>
  <c r="B34" i="19"/>
  <c r="W33" i="19"/>
  <c r="V33" i="19"/>
  <c r="J33" i="19"/>
  <c r="I33" i="19"/>
  <c r="H33" i="19"/>
  <c r="G33" i="19"/>
  <c r="B33" i="19"/>
  <c r="W32" i="19"/>
  <c r="V32" i="19"/>
  <c r="J32" i="19"/>
  <c r="I32" i="19"/>
  <c r="H32" i="19"/>
  <c r="G32" i="19"/>
  <c r="B32" i="19"/>
  <c r="O32" i="19" s="1"/>
  <c r="W31" i="19"/>
  <c r="V31" i="19"/>
  <c r="J31" i="19"/>
  <c r="I31" i="19"/>
  <c r="H31" i="19"/>
  <c r="G31" i="19"/>
  <c r="B31" i="19"/>
  <c r="T31" i="19" s="1"/>
  <c r="W21" i="19"/>
  <c r="V21" i="19"/>
  <c r="J21" i="19"/>
  <c r="I21" i="19"/>
  <c r="H21" i="19"/>
  <c r="G21" i="19"/>
  <c r="B21" i="19"/>
  <c r="U21" i="19" s="1"/>
  <c r="W170" i="19"/>
  <c r="V170" i="19"/>
  <c r="P170" i="19"/>
  <c r="J170" i="19"/>
  <c r="I170" i="19"/>
  <c r="H170" i="19"/>
  <c r="G170" i="19"/>
  <c r="B170" i="19"/>
  <c r="S170" i="19" s="1"/>
  <c r="W169" i="19"/>
  <c r="V169" i="19"/>
  <c r="J169" i="19"/>
  <c r="I169" i="19"/>
  <c r="H169" i="19"/>
  <c r="G169" i="19"/>
  <c r="B169" i="19"/>
  <c r="M169" i="19" s="1"/>
  <c r="W171" i="19"/>
  <c r="V171" i="19"/>
  <c r="J171" i="19"/>
  <c r="I171" i="19"/>
  <c r="H171" i="19"/>
  <c r="G171" i="19"/>
  <c r="B171" i="19"/>
  <c r="P171" i="19" s="1"/>
  <c r="W168" i="19"/>
  <c r="V168" i="19"/>
  <c r="J168" i="19"/>
  <c r="I168" i="19"/>
  <c r="H168" i="19"/>
  <c r="G168" i="19"/>
  <c r="B168" i="19"/>
  <c r="U168" i="19" s="1"/>
  <c r="W167" i="19"/>
  <c r="V167" i="19"/>
  <c r="J167" i="19"/>
  <c r="I167" i="19"/>
  <c r="H167" i="19"/>
  <c r="G167" i="19"/>
  <c r="B167" i="19"/>
  <c r="W54" i="19"/>
  <c r="V54" i="19"/>
  <c r="P54" i="19"/>
  <c r="J54" i="19"/>
  <c r="I54" i="19"/>
  <c r="H54" i="19"/>
  <c r="G54" i="19"/>
  <c r="B54" i="19"/>
  <c r="R54" i="19" s="1"/>
  <c r="W53" i="19"/>
  <c r="V53" i="19"/>
  <c r="J53" i="19"/>
  <c r="I53" i="19"/>
  <c r="H53" i="19"/>
  <c r="G53" i="19"/>
  <c r="B53" i="19"/>
  <c r="W52" i="19"/>
  <c r="V52" i="19"/>
  <c r="J52" i="19"/>
  <c r="I52" i="19"/>
  <c r="H52" i="19"/>
  <c r="G52" i="19"/>
  <c r="B52" i="19"/>
  <c r="Q52" i="19" s="1"/>
  <c r="W51" i="19"/>
  <c r="V51" i="19"/>
  <c r="J51" i="19"/>
  <c r="I51" i="19"/>
  <c r="H51" i="19"/>
  <c r="G51" i="19"/>
  <c r="B51" i="19"/>
  <c r="W50" i="19"/>
  <c r="V50" i="19"/>
  <c r="J50" i="19"/>
  <c r="I50" i="19"/>
  <c r="H50" i="19"/>
  <c r="G50" i="19"/>
  <c r="B50" i="19"/>
  <c r="R50" i="19" s="1"/>
  <c r="W140" i="19"/>
  <c r="V140" i="19"/>
  <c r="J140" i="19"/>
  <c r="I140" i="19"/>
  <c r="H140" i="19"/>
  <c r="G140" i="19"/>
  <c r="B140" i="19"/>
  <c r="S140" i="19" s="1"/>
  <c r="W109" i="19"/>
  <c r="V109" i="19"/>
  <c r="U109" i="19"/>
  <c r="Q109" i="19"/>
  <c r="P109" i="19"/>
  <c r="M109" i="19"/>
  <c r="J109" i="19"/>
  <c r="I109" i="19"/>
  <c r="H109" i="19"/>
  <c r="G109" i="19"/>
  <c r="D109" i="19"/>
  <c r="C109" i="19"/>
  <c r="B109" i="19"/>
  <c r="W108" i="19"/>
  <c r="V108" i="19"/>
  <c r="J108" i="19"/>
  <c r="I108" i="19"/>
  <c r="H108" i="19"/>
  <c r="G108" i="19"/>
  <c r="B108" i="19"/>
  <c r="W107" i="19"/>
  <c r="V107" i="19"/>
  <c r="P107" i="19"/>
  <c r="J107" i="19"/>
  <c r="I107" i="19"/>
  <c r="H107" i="19"/>
  <c r="G107" i="19"/>
  <c r="B107" i="19"/>
  <c r="R107" i="19" s="1"/>
  <c r="W106" i="19"/>
  <c r="V106" i="19"/>
  <c r="J106" i="19"/>
  <c r="I106" i="19"/>
  <c r="H106" i="19"/>
  <c r="G106" i="19"/>
  <c r="B106" i="19"/>
  <c r="S106" i="19" s="1"/>
  <c r="W105" i="19"/>
  <c r="V105" i="19"/>
  <c r="Q105" i="19"/>
  <c r="P105" i="19"/>
  <c r="M105" i="19"/>
  <c r="J105" i="19"/>
  <c r="I105" i="19"/>
  <c r="H105" i="19"/>
  <c r="G105" i="19"/>
  <c r="D105" i="19"/>
  <c r="C105" i="19"/>
  <c r="B105" i="19"/>
  <c r="O105" i="19" s="1"/>
  <c r="W104" i="19"/>
  <c r="V104" i="19"/>
  <c r="J104" i="19"/>
  <c r="I104" i="19"/>
  <c r="H104" i="19"/>
  <c r="G104" i="19"/>
  <c r="B104" i="19"/>
  <c r="W166" i="19"/>
  <c r="V166" i="19"/>
  <c r="J166" i="19"/>
  <c r="I166" i="19"/>
  <c r="H166" i="19"/>
  <c r="G166" i="19"/>
  <c r="B166" i="19"/>
  <c r="R166" i="19" s="1"/>
  <c r="W165" i="19"/>
  <c r="V165" i="19"/>
  <c r="J165" i="19"/>
  <c r="I165" i="19"/>
  <c r="H165" i="19"/>
  <c r="G165" i="19"/>
  <c r="B165" i="19"/>
  <c r="W164" i="19"/>
  <c r="V164" i="19"/>
  <c r="J164" i="19"/>
  <c r="I164" i="19"/>
  <c r="H164" i="19"/>
  <c r="G164" i="19"/>
  <c r="B164" i="19"/>
  <c r="P164" i="19" s="1"/>
  <c r="W163" i="19"/>
  <c r="V163" i="19"/>
  <c r="J163" i="19"/>
  <c r="I163" i="19"/>
  <c r="H163" i="19"/>
  <c r="G163" i="19"/>
  <c r="B163" i="19"/>
  <c r="W162" i="19"/>
  <c r="V162" i="19"/>
  <c r="P162" i="19"/>
  <c r="J162" i="19"/>
  <c r="I162" i="19"/>
  <c r="H162" i="19"/>
  <c r="G162" i="19"/>
  <c r="B162" i="19"/>
  <c r="T162" i="19" s="1"/>
  <c r="W137" i="19"/>
  <c r="V137" i="19"/>
  <c r="S137" i="19"/>
  <c r="J137" i="19"/>
  <c r="I137" i="19"/>
  <c r="H137" i="19"/>
  <c r="G137" i="19"/>
  <c r="B137" i="19"/>
  <c r="W136" i="19"/>
  <c r="V136" i="19"/>
  <c r="U136" i="19"/>
  <c r="J136" i="19"/>
  <c r="I136" i="19"/>
  <c r="H136" i="19"/>
  <c r="G136" i="19"/>
  <c r="D136" i="19"/>
  <c r="B136" i="19"/>
  <c r="P136" i="19" s="1"/>
  <c r="W161" i="19"/>
  <c r="V161" i="19"/>
  <c r="J161" i="19"/>
  <c r="I161" i="19"/>
  <c r="H161" i="19"/>
  <c r="G161" i="19"/>
  <c r="B161" i="19"/>
  <c r="T161" i="19" s="1"/>
  <c r="W160" i="19"/>
  <c r="V160" i="19"/>
  <c r="J160" i="19"/>
  <c r="I160" i="19"/>
  <c r="H160" i="19"/>
  <c r="G160" i="19"/>
  <c r="B160" i="19"/>
  <c r="O160" i="19" s="1"/>
  <c r="W159" i="19"/>
  <c r="V159" i="19"/>
  <c r="J159" i="19"/>
  <c r="I159" i="19"/>
  <c r="H159" i="19"/>
  <c r="G159" i="19"/>
  <c r="B159" i="19"/>
  <c r="S159" i="19" s="1"/>
  <c r="W158" i="19"/>
  <c r="V158" i="19"/>
  <c r="T158" i="19"/>
  <c r="R158" i="19"/>
  <c r="P158" i="19"/>
  <c r="J158" i="19"/>
  <c r="I158" i="19"/>
  <c r="H158" i="19"/>
  <c r="G158" i="19"/>
  <c r="D158" i="19"/>
  <c r="C158" i="19"/>
  <c r="B158" i="19"/>
  <c r="U158" i="19" s="1"/>
  <c r="W157" i="19"/>
  <c r="V157" i="19"/>
  <c r="J157" i="19"/>
  <c r="I157" i="19"/>
  <c r="H157" i="19"/>
  <c r="G157" i="19"/>
  <c r="B157" i="19"/>
  <c r="T157" i="19" s="1"/>
  <c r="W156" i="19"/>
  <c r="V156" i="19"/>
  <c r="J156" i="19"/>
  <c r="I156" i="19"/>
  <c r="H156" i="19"/>
  <c r="G156" i="19"/>
  <c r="B156" i="19"/>
  <c r="P156" i="19" s="1"/>
  <c r="W5" i="19"/>
  <c r="V5" i="19"/>
  <c r="J5" i="19"/>
  <c r="I5" i="19"/>
  <c r="H5" i="19"/>
  <c r="G5" i="19"/>
  <c r="B5" i="19"/>
  <c r="P5" i="19" s="1"/>
  <c r="W139" i="19"/>
  <c r="V139" i="19"/>
  <c r="U139" i="19"/>
  <c r="J139" i="19"/>
  <c r="I139" i="19"/>
  <c r="H139" i="19"/>
  <c r="G139" i="19"/>
  <c r="B139" i="19"/>
  <c r="T139" i="19" s="1"/>
  <c r="W138" i="19"/>
  <c r="V138" i="19"/>
  <c r="U138" i="19"/>
  <c r="Q138" i="19"/>
  <c r="P138" i="19"/>
  <c r="J138" i="19"/>
  <c r="I138" i="19"/>
  <c r="H138" i="19"/>
  <c r="G138" i="19"/>
  <c r="D138" i="19"/>
  <c r="B138" i="19"/>
  <c r="S138" i="19" s="1"/>
  <c r="W30" i="19"/>
  <c r="V30" i="19"/>
  <c r="J30" i="19"/>
  <c r="I30" i="19"/>
  <c r="H30" i="19"/>
  <c r="G30" i="19"/>
  <c r="B30" i="19"/>
  <c r="P30" i="19" s="1"/>
  <c r="W29" i="19"/>
  <c r="V29" i="19"/>
  <c r="U29" i="19"/>
  <c r="T29" i="19"/>
  <c r="S29" i="19"/>
  <c r="J29" i="19"/>
  <c r="I29" i="19"/>
  <c r="H29" i="19"/>
  <c r="G29" i="19"/>
  <c r="C29" i="19"/>
  <c r="B29" i="19"/>
  <c r="Q29" i="19" s="1"/>
  <c r="W28" i="19"/>
  <c r="V28" i="19"/>
  <c r="J28" i="19"/>
  <c r="I28" i="19"/>
  <c r="H28" i="19"/>
  <c r="G28" i="19"/>
  <c r="B28" i="19"/>
  <c r="T28" i="19" s="1"/>
  <c r="W27" i="19"/>
  <c r="V27" i="19"/>
  <c r="J27" i="19"/>
  <c r="I27" i="19"/>
  <c r="H27" i="19"/>
  <c r="G27" i="19"/>
  <c r="B27" i="19"/>
  <c r="U27" i="19" s="1"/>
  <c r="W26" i="19"/>
  <c r="V26" i="19"/>
  <c r="J26" i="19"/>
  <c r="I26" i="19"/>
  <c r="H26" i="19"/>
  <c r="G26" i="19"/>
  <c r="B26" i="19"/>
  <c r="R26" i="19" s="1"/>
  <c r="W25" i="19"/>
  <c r="V25" i="19"/>
  <c r="T25" i="19"/>
  <c r="S25" i="19"/>
  <c r="Q25" i="19"/>
  <c r="P25" i="19"/>
  <c r="O25" i="19"/>
  <c r="J25" i="19"/>
  <c r="I25" i="19"/>
  <c r="H25" i="19"/>
  <c r="G25" i="19"/>
  <c r="D25" i="19"/>
  <c r="C25" i="19"/>
  <c r="B25" i="19"/>
  <c r="R25" i="19" s="1"/>
  <c r="W94" i="19"/>
  <c r="V94" i="19"/>
  <c r="J94" i="19"/>
  <c r="I94" i="19"/>
  <c r="H94" i="19"/>
  <c r="G94" i="19"/>
  <c r="B94" i="19"/>
  <c r="U94" i="19" s="1"/>
  <c r="W93" i="19"/>
  <c r="V93" i="19"/>
  <c r="T93" i="19"/>
  <c r="J93" i="19"/>
  <c r="I93" i="19"/>
  <c r="H93" i="19"/>
  <c r="G93" i="19"/>
  <c r="B93" i="19"/>
  <c r="C93" i="19" s="1"/>
  <c r="W92" i="19"/>
  <c r="V92" i="19"/>
  <c r="J92" i="19"/>
  <c r="I92" i="19"/>
  <c r="H92" i="19"/>
  <c r="G92" i="19"/>
  <c r="B92" i="19"/>
  <c r="R92" i="19" s="1"/>
  <c r="W91" i="19"/>
  <c r="V91" i="19"/>
  <c r="S91" i="19"/>
  <c r="J91" i="19"/>
  <c r="I91" i="19"/>
  <c r="H91" i="19"/>
  <c r="G91" i="19"/>
  <c r="D91" i="19"/>
  <c r="B91" i="19"/>
  <c r="R91" i="19" s="1"/>
  <c r="W103" i="19"/>
  <c r="V103" i="19"/>
  <c r="J103" i="19"/>
  <c r="I103" i="19"/>
  <c r="H103" i="19"/>
  <c r="G103" i="19"/>
  <c r="B103" i="19"/>
  <c r="W102" i="19"/>
  <c r="V102" i="19"/>
  <c r="T102" i="19"/>
  <c r="S102" i="19"/>
  <c r="P102" i="19"/>
  <c r="J102" i="19"/>
  <c r="I102" i="19"/>
  <c r="H102" i="19"/>
  <c r="G102" i="19"/>
  <c r="D102" i="19"/>
  <c r="C102" i="19"/>
  <c r="B102" i="19"/>
  <c r="R102" i="19" s="1"/>
  <c r="W101" i="19"/>
  <c r="V101" i="19"/>
  <c r="J101" i="19"/>
  <c r="I101" i="19"/>
  <c r="H101" i="19"/>
  <c r="G101" i="19"/>
  <c r="B101" i="19"/>
  <c r="W100" i="19"/>
  <c r="V100" i="19"/>
  <c r="J100" i="19"/>
  <c r="I100" i="19"/>
  <c r="H100" i="19"/>
  <c r="G100" i="19"/>
  <c r="B100" i="19"/>
  <c r="R100" i="19" s="1"/>
  <c r="W49" i="19"/>
  <c r="V49" i="19"/>
  <c r="J49" i="19"/>
  <c r="I49" i="19"/>
  <c r="H49" i="19"/>
  <c r="G49" i="19"/>
  <c r="B49" i="19"/>
  <c r="U49" i="19" s="1"/>
  <c r="W48" i="19"/>
  <c r="V48" i="19"/>
  <c r="J48" i="19"/>
  <c r="I48" i="19"/>
  <c r="H48" i="19"/>
  <c r="G48" i="19"/>
  <c r="B48" i="19"/>
  <c r="S48" i="19" s="1"/>
  <c r="W75" i="19"/>
  <c r="V75" i="19"/>
  <c r="R75" i="19"/>
  <c r="J75" i="19"/>
  <c r="I75" i="19"/>
  <c r="H75" i="19"/>
  <c r="G75" i="19"/>
  <c r="B75" i="19"/>
  <c r="Q75" i="19" s="1"/>
  <c r="W74" i="19"/>
  <c r="V74" i="19"/>
  <c r="U74" i="19"/>
  <c r="Q74" i="19"/>
  <c r="O74" i="19"/>
  <c r="J74" i="19"/>
  <c r="I74" i="19"/>
  <c r="H74" i="19"/>
  <c r="G74" i="19"/>
  <c r="D74" i="19"/>
  <c r="C74" i="19"/>
  <c r="B74" i="19"/>
  <c r="R74" i="19" s="1"/>
  <c r="W84" i="19"/>
  <c r="V84" i="19"/>
  <c r="J84" i="19"/>
  <c r="I84" i="19"/>
  <c r="H84" i="19"/>
  <c r="G84" i="19"/>
  <c r="B84" i="19"/>
  <c r="T84" i="19" s="1"/>
  <c r="W73" i="19"/>
  <c r="V73" i="19"/>
  <c r="J73" i="19"/>
  <c r="I73" i="19"/>
  <c r="H73" i="19"/>
  <c r="G73" i="19"/>
  <c r="B73" i="19"/>
  <c r="S73" i="19" s="1"/>
  <c r="W83" i="19"/>
  <c r="V83" i="19"/>
  <c r="J83" i="19"/>
  <c r="I83" i="19"/>
  <c r="H83" i="19"/>
  <c r="G83" i="19"/>
  <c r="B83" i="19"/>
  <c r="Q83" i="19" s="1"/>
  <c r="W155" i="19"/>
  <c r="V155" i="19"/>
  <c r="J155" i="19"/>
  <c r="I155" i="19"/>
  <c r="H155" i="19"/>
  <c r="G155" i="19"/>
  <c r="B155" i="19"/>
  <c r="R155" i="19" s="1"/>
  <c r="W154" i="19"/>
  <c r="V154" i="19"/>
  <c r="J154" i="19"/>
  <c r="I154" i="19"/>
  <c r="H154" i="19"/>
  <c r="G154" i="19"/>
  <c r="B154" i="19"/>
  <c r="T154" i="19" s="1"/>
  <c r="W153" i="19"/>
  <c r="V153" i="19"/>
  <c r="J153" i="19"/>
  <c r="I153" i="19"/>
  <c r="H153" i="19"/>
  <c r="G153" i="19"/>
  <c r="B153" i="19"/>
  <c r="W18" i="19"/>
  <c r="V18" i="19"/>
  <c r="J18" i="19"/>
  <c r="I18" i="19"/>
  <c r="H18" i="19"/>
  <c r="G18" i="19"/>
  <c r="B18" i="19"/>
  <c r="S18" i="19" s="1"/>
  <c r="W17" i="19"/>
  <c r="V17" i="19"/>
  <c r="J17" i="19"/>
  <c r="I17" i="19"/>
  <c r="H17" i="19"/>
  <c r="G17" i="19"/>
  <c r="B17" i="19"/>
  <c r="R17" i="19" s="1"/>
  <c r="W135" i="19"/>
  <c r="V135" i="19"/>
  <c r="J135" i="19"/>
  <c r="I135" i="19"/>
  <c r="H135" i="19"/>
  <c r="G135" i="19"/>
  <c r="B135" i="19"/>
  <c r="T135" i="19" s="1"/>
  <c r="W134" i="19"/>
  <c r="V134" i="19"/>
  <c r="J134" i="19"/>
  <c r="I134" i="19"/>
  <c r="H134" i="19"/>
  <c r="G134" i="19"/>
  <c r="B134" i="19"/>
  <c r="P134" i="19" s="1"/>
  <c r="W6" i="19"/>
  <c r="V6" i="19"/>
  <c r="U6" i="19"/>
  <c r="J6" i="19"/>
  <c r="I6" i="19"/>
  <c r="H6" i="19"/>
  <c r="G6" i="19"/>
  <c r="B6" i="19"/>
  <c r="R6" i="19" s="1"/>
  <c r="W133" i="19"/>
  <c r="V133" i="19"/>
  <c r="J133" i="19"/>
  <c r="I133" i="19"/>
  <c r="H133" i="19"/>
  <c r="G133" i="19"/>
  <c r="B133" i="19"/>
  <c r="R133" i="19" s="1"/>
  <c r="W132" i="19"/>
  <c r="V132" i="19"/>
  <c r="J132" i="19"/>
  <c r="I132" i="19"/>
  <c r="H132" i="19"/>
  <c r="G132" i="19"/>
  <c r="B132" i="19"/>
  <c r="P132" i="19" s="1"/>
  <c r="W4" i="19"/>
  <c r="V4" i="19"/>
  <c r="T4" i="19"/>
  <c r="P4" i="19"/>
  <c r="J4" i="19"/>
  <c r="I4" i="19"/>
  <c r="H4" i="19"/>
  <c r="G4" i="19"/>
  <c r="D4" i="19"/>
  <c r="B4" i="19"/>
  <c r="S4" i="19" s="1"/>
  <c r="W3" i="19"/>
  <c r="V3" i="19"/>
  <c r="Q3" i="19"/>
  <c r="J3" i="19"/>
  <c r="I3" i="19"/>
  <c r="H3" i="19"/>
  <c r="G3" i="19"/>
  <c r="B3" i="19"/>
  <c r="P3" i="19" s="1"/>
  <c r="W7" i="19"/>
  <c r="V7" i="19"/>
  <c r="J7" i="19"/>
  <c r="I7" i="19"/>
  <c r="H7" i="19"/>
  <c r="G7" i="19"/>
  <c r="B7" i="19"/>
  <c r="R7" i="19" s="1"/>
  <c r="W2" i="19"/>
  <c r="V2" i="19"/>
  <c r="J2" i="19"/>
  <c r="I2" i="19"/>
  <c r="H2" i="19"/>
  <c r="G2" i="19"/>
  <c r="B2" i="19"/>
  <c r="P2" i="19" s="1"/>
  <c r="W131" i="19"/>
  <c r="V131" i="19"/>
  <c r="J131" i="19"/>
  <c r="I131" i="19"/>
  <c r="H131" i="19"/>
  <c r="G131" i="19"/>
  <c r="B131" i="19"/>
  <c r="U131" i="19" s="1"/>
  <c r="W130" i="19"/>
  <c r="V130" i="19"/>
  <c r="J130" i="19"/>
  <c r="I130" i="19"/>
  <c r="H130" i="19"/>
  <c r="G130" i="19"/>
  <c r="B130" i="19"/>
  <c r="U130" i="19" s="1"/>
  <c r="W129" i="19"/>
  <c r="V129" i="19"/>
  <c r="S129" i="19"/>
  <c r="Q129" i="19"/>
  <c r="P129" i="19"/>
  <c r="O129" i="19"/>
  <c r="J129" i="19"/>
  <c r="I129" i="19"/>
  <c r="H129" i="19"/>
  <c r="G129" i="19"/>
  <c r="D129" i="19"/>
  <c r="B129" i="19"/>
  <c r="R129" i="19" s="1"/>
  <c r="W128" i="19"/>
  <c r="V128" i="19"/>
  <c r="U128" i="19"/>
  <c r="T128" i="19"/>
  <c r="Q128" i="19"/>
  <c r="J128" i="19"/>
  <c r="I128" i="19"/>
  <c r="H128" i="19"/>
  <c r="G128" i="19"/>
  <c r="D128" i="19"/>
  <c r="B128" i="19"/>
  <c r="P128" i="19" s="1"/>
  <c r="W127" i="19"/>
  <c r="V127" i="19"/>
  <c r="T127" i="19"/>
  <c r="S127" i="19"/>
  <c r="J127" i="19"/>
  <c r="I127" i="19"/>
  <c r="H127" i="19"/>
  <c r="G127" i="19"/>
  <c r="D127" i="19"/>
  <c r="B127" i="19"/>
  <c r="Q127" i="19" s="1"/>
  <c r="W126" i="19"/>
  <c r="V126" i="19"/>
  <c r="J126" i="19"/>
  <c r="I126" i="19"/>
  <c r="H126" i="19"/>
  <c r="G126" i="19"/>
  <c r="B126" i="19"/>
  <c r="O126" i="19" s="1"/>
  <c r="W125" i="19"/>
  <c r="V125" i="19"/>
  <c r="J125" i="19"/>
  <c r="I125" i="19"/>
  <c r="H125" i="19"/>
  <c r="G125" i="19"/>
  <c r="B125" i="19"/>
  <c r="U125" i="19" s="1"/>
  <c r="W124" i="19"/>
  <c r="V124" i="19"/>
  <c r="J124" i="19"/>
  <c r="I124" i="19"/>
  <c r="H124" i="19"/>
  <c r="G124" i="19"/>
  <c r="B124" i="19"/>
  <c r="R124" i="19" s="1"/>
  <c r="W123" i="19"/>
  <c r="V123" i="19"/>
  <c r="J123" i="19"/>
  <c r="I123" i="19"/>
  <c r="H123" i="19"/>
  <c r="G123" i="19"/>
  <c r="D123" i="19"/>
  <c r="B123" i="19"/>
  <c r="Q123" i="19" s="1"/>
  <c r="W122" i="19"/>
  <c r="V122" i="19"/>
  <c r="J122" i="19"/>
  <c r="I122" i="19"/>
  <c r="H122" i="19"/>
  <c r="G122" i="19"/>
  <c r="B122" i="19"/>
  <c r="O122" i="19" s="1"/>
  <c r="W121" i="19"/>
  <c r="V121" i="19"/>
  <c r="J121" i="19"/>
  <c r="I121" i="19"/>
  <c r="H121" i="19"/>
  <c r="G121" i="19"/>
  <c r="B121" i="19"/>
  <c r="U121" i="19" s="1"/>
  <c r="W120" i="19"/>
  <c r="V120" i="19"/>
  <c r="J120" i="19"/>
  <c r="I120" i="19"/>
  <c r="H120" i="19"/>
  <c r="G120" i="19"/>
  <c r="B120" i="19"/>
  <c r="S120" i="19" s="1"/>
  <c r="W119" i="19"/>
  <c r="V119" i="19"/>
  <c r="J119" i="19"/>
  <c r="I119" i="19"/>
  <c r="H119" i="19"/>
  <c r="G119" i="19"/>
  <c r="B119" i="19"/>
  <c r="Q119" i="19" s="1"/>
  <c r="W118" i="19"/>
  <c r="V118" i="19"/>
  <c r="J118" i="19"/>
  <c r="I118" i="19"/>
  <c r="H118" i="19"/>
  <c r="G118" i="19"/>
  <c r="B118" i="19"/>
  <c r="O118" i="19" s="1"/>
  <c r="W117" i="19"/>
  <c r="V117" i="19"/>
  <c r="J117" i="19"/>
  <c r="I117" i="19"/>
  <c r="H117" i="19"/>
  <c r="G117" i="19"/>
  <c r="B117" i="19"/>
  <c r="U117" i="19" s="1"/>
  <c r="W116" i="19"/>
  <c r="V116" i="19"/>
  <c r="J116" i="19"/>
  <c r="I116" i="19"/>
  <c r="H116" i="19"/>
  <c r="G116" i="19"/>
  <c r="B116" i="19"/>
  <c r="S116" i="19" s="1"/>
  <c r="W115" i="19"/>
  <c r="V115" i="19"/>
  <c r="J115" i="19"/>
  <c r="I115" i="19"/>
  <c r="H115" i="19"/>
  <c r="G115" i="19"/>
  <c r="C115" i="19"/>
  <c r="B115" i="19"/>
  <c r="Q115" i="19" s="1"/>
  <c r="W114" i="19"/>
  <c r="V114" i="19"/>
  <c r="J114" i="19"/>
  <c r="I114" i="19"/>
  <c r="H114" i="19"/>
  <c r="G114" i="19"/>
  <c r="B114" i="19"/>
  <c r="O114" i="19" s="1"/>
  <c r="W24" i="19"/>
  <c r="V24" i="19"/>
  <c r="O24" i="19"/>
  <c r="J24" i="19"/>
  <c r="I24" i="19"/>
  <c r="H24" i="19"/>
  <c r="G24" i="19"/>
  <c r="B24" i="19"/>
  <c r="U24" i="19" s="1"/>
  <c r="W23" i="19"/>
  <c r="V23" i="19"/>
  <c r="U23" i="19"/>
  <c r="T23" i="19"/>
  <c r="J23" i="19"/>
  <c r="I23" i="19"/>
  <c r="H23" i="19"/>
  <c r="G23" i="19"/>
  <c r="D23" i="19"/>
  <c r="B23" i="19"/>
  <c r="S23" i="19" s="1"/>
  <c r="W22" i="19"/>
  <c r="V22" i="19"/>
  <c r="J22" i="19"/>
  <c r="I22" i="19"/>
  <c r="H22" i="19"/>
  <c r="G22" i="19"/>
  <c r="B22" i="19"/>
  <c r="Q22" i="19" s="1"/>
  <c r="W20" i="19"/>
  <c r="V20" i="19"/>
  <c r="J20" i="19"/>
  <c r="I20" i="19"/>
  <c r="H20" i="19"/>
  <c r="G20" i="19"/>
  <c r="B20" i="19"/>
  <c r="O20" i="19" s="1"/>
  <c r="W19" i="19"/>
  <c r="V19" i="19"/>
  <c r="O19" i="19"/>
  <c r="J19" i="19"/>
  <c r="I19" i="19"/>
  <c r="H19" i="19"/>
  <c r="G19" i="19"/>
  <c r="B19" i="19"/>
  <c r="U19" i="19" s="1"/>
  <c r="W16" i="19"/>
  <c r="V16" i="19"/>
  <c r="J16" i="19"/>
  <c r="I16" i="19"/>
  <c r="H16" i="19"/>
  <c r="G16" i="19"/>
  <c r="B16" i="19"/>
  <c r="S16" i="19" s="1"/>
  <c r="W15" i="19"/>
  <c r="V15" i="19"/>
  <c r="J15" i="19"/>
  <c r="I15" i="19"/>
  <c r="H15" i="19"/>
  <c r="G15" i="19"/>
  <c r="B15" i="19"/>
  <c r="Q15" i="19" s="1"/>
  <c r="W14" i="19"/>
  <c r="V14" i="19"/>
  <c r="J14" i="19"/>
  <c r="I14" i="19"/>
  <c r="H14" i="19"/>
  <c r="G14" i="19"/>
  <c r="B14" i="19"/>
  <c r="O14" i="19" s="1"/>
  <c r="B2" i="17"/>
  <c r="I2" i="17"/>
  <c r="H2" i="17"/>
  <c r="J2" i="17"/>
  <c r="K2" i="17"/>
  <c r="X2" i="17"/>
  <c r="Y2" i="17"/>
  <c r="B3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AC3" i="15"/>
  <c r="AD3" i="15"/>
  <c r="AE3" i="15"/>
  <c r="AF3" i="15"/>
  <c r="AG3" i="15"/>
  <c r="AH3" i="15"/>
  <c r="AI3" i="15"/>
  <c r="AJ3" i="15"/>
  <c r="AK3" i="15"/>
  <c r="AL3" i="15"/>
  <c r="AM3" i="15"/>
  <c r="AN3" i="15"/>
  <c r="AO3" i="15"/>
  <c r="AP3" i="15"/>
  <c r="AQ3" i="15"/>
  <c r="AR3" i="15"/>
  <c r="AS3" i="15"/>
  <c r="AT3" i="15"/>
  <c r="AU3" i="15"/>
  <c r="AV3" i="15"/>
  <c r="AW3" i="15"/>
  <c r="AX3" i="15"/>
  <c r="AY3" i="15"/>
  <c r="AZ3" i="15"/>
  <c r="BA3" i="15"/>
  <c r="BB3" i="15"/>
  <c r="BC3" i="15"/>
  <c r="BD3" i="15"/>
  <c r="BE3" i="15"/>
  <c r="BF3" i="15"/>
  <c r="BG3" i="15"/>
  <c r="BH3" i="15"/>
  <c r="BI3" i="15"/>
  <c r="BJ3" i="15"/>
  <c r="BK3" i="15"/>
  <c r="BL3" i="15"/>
  <c r="BM3" i="15"/>
  <c r="BN3" i="15"/>
  <c r="BO3" i="15"/>
  <c r="BP3" i="15"/>
  <c r="BQ3" i="15"/>
  <c r="BR3" i="15"/>
  <c r="BS3" i="15"/>
  <c r="BT3" i="15"/>
  <c r="BU3" i="15"/>
  <c r="BV3" i="15"/>
  <c r="BW3" i="15"/>
  <c r="BX3" i="15"/>
  <c r="BY3" i="15"/>
  <c r="BZ3" i="15"/>
  <c r="CA3" i="15"/>
  <c r="CB3" i="15"/>
  <c r="CC3" i="15"/>
  <c r="CD3" i="15"/>
  <c r="CE3" i="15"/>
  <c r="CF3" i="15"/>
  <c r="CG3" i="15"/>
  <c r="CH3" i="15"/>
  <c r="CI3" i="15"/>
  <c r="CJ3" i="15"/>
  <c r="CK3" i="15"/>
  <c r="CL3" i="15"/>
  <c r="CM3" i="15"/>
  <c r="CN3" i="15"/>
  <c r="CO3" i="15"/>
  <c r="CP3" i="15"/>
  <c r="CQ3" i="15"/>
  <c r="CR3" i="15"/>
  <c r="CS3" i="15"/>
  <c r="CT3" i="15"/>
  <c r="CU3" i="15"/>
  <c r="CV3" i="15"/>
  <c r="CW3" i="15"/>
  <c r="CX3" i="15"/>
  <c r="CY3" i="15"/>
  <c r="CZ3" i="15"/>
  <c r="DA3" i="15"/>
  <c r="DB3" i="15"/>
  <c r="DC3" i="15"/>
  <c r="DD3" i="15"/>
  <c r="DE3" i="15"/>
  <c r="DF3" i="15"/>
  <c r="DG3" i="15"/>
  <c r="DH3" i="15"/>
  <c r="DI3" i="15"/>
  <c r="DJ3" i="15"/>
  <c r="DK3" i="15"/>
  <c r="DL3" i="15"/>
  <c r="DM3" i="15"/>
  <c r="DN3" i="15"/>
  <c r="DO3" i="15"/>
  <c r="DP3" i="15"/>
  <c r="DQ3" i="15"/>
  <c r="DR3" i="15"/>
  <c r="DS3" i="15"/>
  <c r="DT3" i="15"/>
  <c r="DU3" i="15"/>
  <c r="DV3" i="15"/>
  <c r="DW3" i="15"/>
  <c r="DX3" i="15"/>
  <c r="DY3" i="15"/>
  <c r="DZ3" i="15"/>
  <c r="EA3" i="15"/>
  <c r="EB3" i="15"/>
  <c r="EC3" i="15"/>
  <c r="ED3" i="15"/>
  <c r="EE3" i="15"/>
  <c r="EF3" i="15"/>
  <c r="EG3" i="15"/>
  <c r="EH3" i="15"/>
  <c r="EI3" i="15"/>
  <c r="EJ3" i="15"/>
  <c r="EK3" i="15"/>
  <c r="EL3" i="15"/>
  <c r="EM3" i="15"/>
  <c r="EN3" i="15"/>
  <c r="EO3" i="15"/>
  <c r="EP3" i="15"/>
  <c r="EQ3" i="15"/>
  <c r="ER3" i="15"/>
  <c r="ES3" i="15"/>
  <c r="ET3" i="15"/>
  <c r="EU3" i="15"/>
  <c r="EV3" i="15"/>
  <c r="EW3" i="15"/>
  <c r="EX3" i="15"/>
  <c r="EY3" i="15"/>
  <c r="EZ3" i="15"/>
  <c r="FA3" i="15"/>
  <c r="FB3" i="15"/>
  <c r="FC3" i="15"/>
  <c r="FD3" i="15"/>
  <c r="FE3" i="15"/>
  <c r="FF3" i="15"/>
  <c r="FG3" i="15"/>
  <c r="FH3" i="15"/>
  <c r="FI3" i="15"/>
  <c r="FJ3" i="15"/>
  <c r="FK3" i="15"/>
  <c r="FL3" i="15"/>
  <c r="FM3" i="15"/>
  <c r="FN3" i="15"/>
  <c r="FO3" i="15"/>
  <c r="FP3" i="15"/>
  <c r="FQ3" i="15"/>
  <c r="FR3" i="15"/>
  <c r="FS3" i="15"/>
  <c r="FT3" i="15"/>
  <c r="FU3" i="15"/>
  <c r="FV3" i="15"/>
  <c r="FW3" i="15"/>
  <c r="FX3" i="15"/>
  <c r="FY3" i="15"/>
  <c r="FZ3" i="15"/>
  <c r="GA3" i="15"/>
  <c r="GB3" i="15"/>
  <c r="GC3" i="15"/>
  <c r="GD3" i="15"/>
  <c r="GE3" i="15"/>
  <c r="GF3" i="15"/>
  <c r="GG3" i="15"/>
  <c r="GH3" i="15"/>
  <c r="GI3" i="15"/>
  <c r="GJ3" i="15"/>
  <c r="GK3" i="15"/>
  <c r="GL3" i="15"/>
  <c r="GM3" i="15"/>
  <c r="GN3" i="15"/>
  <c r="GO3" i="15"/>
  <c r="GP3" i="15"/>
  <c r="GQ3" i="15"/>
  <c r="GR3" i="15"/>
  <c r="A3" i="15"/>
  <c r="C5" i="13"/>
  <c r="C4" i="13"/>
  <c r="C3" i="13"/>
  <c r="C6" i="13" s="1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" i="12"/>
  <c r="B5" i="13" s="1"/>
  <c r="F166" i="28" l="1"/>
  <c r="F174" i="28"/>
  <c r="E175" i="28"/>
  <c r="E183" i="28"/>
  <c r="C165" i="28"/>
  <c r="E156" i="28"/>
  <c r="E39" i="28"/>
  <c r="V12" i="28"/>
  <c r="F78" i="28"/>
  <c r="E79" i="28"/>
  <c r="E134" i="28"/>
  <c r="F141" i="28"/>
  <c r="C75" i="28"/>
  <c r="E11" i="28"/>
  <c r="F17" i="28"/>
  <c r="E18" i="28"/>
  <c r="G18" i="28" s="1"/>
  <c r="E34" i="28"/>
  <c r="F99" i="28"/>
  <c r="F53" i="28"/>
  <c r="V55" i="28"/>
  <c r="E67" i="28"/>
  <c r="D100" i="28"/>
  <c r="F59" i="28"/>
  <c r="E99" i="28"/>
  <c r="G99" i="28" s="1"/>
  <c r="D49" i="28"/>
  <c r="E23" i="28"/>
  <c r="S40" i="28"/>
  <c r="F49" i="28"/>
  <c r="C83" i="28"/>
  <c r="F112" i="28"/>
  <c r="C123" i="28"/>
  <c r="F168" i="28"/>
  <c r="F2" i="28"/>
  <c r="E16" i="28"/>
  <c r="F23" i="28"/>
  <c r="F39" i="28"/>
  <c r="U40" i="28"/>
  <c r="D57" i="28"/>
  <c r="F68" i="28"/>
  <c r="E75" i="28"/>
  <c r="F135" i="28"/>
  <c r="M175" i="28"/>
  <c r="O175" i="28" s="1"/>
  <c r="D40" i="28"/>
  <c r="P40" i="28"/>
  <c r="W40" i="28"/>
  <c r="F136" i="28"/>
  <c r="F144" i="28"/>
  <c r="F177" i="28"/>
  <c r="D111" i="28"/>
  <c r="C156" i="28"/>
  <c r="C67" i="28"/>
  <c r="F97" i="28"/>
  <c r="F116" i="28"/>
  <c r="E119" i="28"/>
  <c r="E133" i="28"/>
  <c r="Z156" i="28"/>
  <c r="F44" i="28"/>
  <c r="E45" i="28"/>
  <c r="E103" i="28"/>
  <c r="O15" i="28"/>
  <c r="F21" i="28"/>
  <c r="M40" i="28"/>
  <c r="O40" i="28" s="1"/>
  <c r="T49" i="28"/>
  <c r="T69" i="28"/>
  <c r="U75" i="28"/>
  <c r="F77" i="28"/>
  <c r="F84" i="28"/>
  <c r="F92" i="28"/>
  <c r="F147" i="28"/>
  <c r="F155" i="28"/>
  <c r="E174" i="28"/>
  <c r="D2" i="28"/>
  <c r="C15" i="28"/>
  <c r="W15" i="28"/>
  <c r="P39" i="28"/>
  <c r="T94" i="28"/>
  <c r="W100" i="28"/>
  <c r="W111" i="28"/>
  <c r="C171" i="28"/>
  <c r="F13" i="28"/>
  <c r="G13" i="28" s="1"/>
  <c r="E14" i="28"/>
  <c r="M23" i="28"/>
  <c r="O23" i="28" s="1"/>
  <c r="Z31" i="28"/>
  <c r="F35" i="28"/>
  <c r="U39" i="28"/>
  <c r="M64" i="28"/>
  <c r="O64" i="28" s="1"/>
  <c r="R147" i="28"/>
  <c r="E150" i="28"/>
  <c r="F170" i="28"/>
  <c r="C23" i="28"/>
  <c r="T23" i="28"/>
  <c r="E24" i="28"/>
  <c r="F31" i="28"/>
  <c r="D64" i="28"/>
  <c r="S64" i="28"/>
  <c r="E70" i="28"/>
  <c r="F88" i="28"/>
  <c r="C160" i="28"/>
  <c r="P160" i="28"/>
  <c r="V2" i="28"/>
  <c r="E32" i="28"/>
  <c r="E93" i="28"/>
  <c r="U23" i="28"/>
  <c r="C49" i="28"/>
  <c r="S49" i="28"/>
  <c r="V64" i="28"/>
  <c r="E92" i="28"/>
  <c r="G92" i="28" s="1"/>
  <c r="E95" i="28"/>
  <c r="F117" i="28"/>
  <c r="F146" i="28"/>
  <c r="F158" i="28"/>
  <c r="D160" i="28"/>
  <c r="Q160" i="28"/>
  <c r="F161" i="28"/>
  <c r="E162" i="28"/>
  <c r="R170" i="28"/>
  <c r="E172" i="28"/>
  <c r="F52" i="28"/>
  <c r="E69" i="28"/>
  <c r="F90" i="28"/>
  <c r="E96" i="28"/>
  <c r="F105" i="28"/>
  <c r="F125" i="28"/>
  <c r="F153" i="28"/>
  <c r="E160" i="28"/>
  <c r="U160" i="28"/>
  <c r="E35" i="28"/>
  <c r="U62" i="28"/>
  <c r="S75" i="28"/>
  <c r="M146" i="28"/>
  <c r="O146" i="28" s="1"/>
  <c r="E164" i="28"/>
  <c r="P95" i="28"/>
  <c r="U141" i="28"/>
  <c r="S169" i="28"/>
  <c r="D7" i="28"/>
  <c r="P7" i="28"/>
  <c r="T39" i="28"/>
  <c r="T48" i="28"/>
  <c r="E49" i="28"/>
  <c r="E55" i="28"/>
  <c r="F64" i="28"/>
  <c r="T75" i="28"/>
  <c r="E76" i="28"/>
  <c r="C88" i="28"/>
  <c r="F91" i="28"/>
  <c r="D95" i="28"/>
  <c r="S95" i="28"/>
  <c r="Q100" i="28"/>
  <c r="E115" i="28"/>
  <c r="F134" i="28"/>
  <c r="G134" i="28" s="1"/>
  <c r="E143" i="28"/>
  <c r="E145" i="28"/>
  <c r="W146" i="28"/>
  <c r="M152" i="28"/>
  <c r="O152" i="28" s="1"/>
  <c r="F164" i="28"/>
  <c r="G164" i="28" s="1"/>
  <c r="D169" i="28"/>
  <c r="E176" i="28"/>
  <c r="F36" i="28"/>
  <c r="E61" i="28"/>
  <c r="F71" i="28"/>
  <c r="T74" i="28"/>
  <c r="V85" i="28"/>
  <c r="E87" i="28"/>
  <c r="F102" i="28"/>
  <c r="U110" i="28"/>
  <c r="T122" i="28"/>
  <c r="E123" i="28"/>
  <c r="F143" i="28"/>
  <c r="E171" i="28"/>
  <c r="W21" i="28"/>
  <c r="T50" i="28"/>
  <c r="E51" i="28"/>
  <c r="F6" i="28"/>
  <c r="G6" i="28" s="1"/>
  <c r="F51" i="28"/>
  <c r="F65" i="28"/>
  <c r="D66" i="28"/>
  <c r="F73" i="28"/>
  <c r="D74" i="28"/>
  <c r="U74" i="28"/>
  <c r="W75" i="28"/>
  <c r="C85" i="28"/>
  <c r="F95" i="28"/>
  <c r="E100" i="28"/>
  <c r="F109" i="28"/>
  <c r="D110" i="28"/>
  <c r="V110" i="28"/>
  <c r="M114" i="28"/>
  <c r="D122" i="28"/>
  <c r="S142" i="28"/>
  <c r="C152" i="28"/>
  <c r="T152" i="28"/>
  <c r="G153" i="28"/>
  <c r="C174" i="28"/>
  <c r="E178" i="28"/>
  <c r="C180" i="28"/>
  <c r="S7" i="28"/>
  <c r="F19" i="28"/>
  <c r="E2" i="28"/>
  <c r="T7" i="28"/>
  <c r="E9" i="28"/>
  <c r="E21" i="28"/>
  <c r="G21" i="28" s="1"/>
  <c r="Q35" i="28"/>
  <c r="E38" i="28"/>
  <c r="V39" i="28"/>
  <c r="F40" i="28"/>
  <c r="C50" i="28"/>
  <c r="U50" i="28"/>
  <c r="E52" i="28"/>
  <c r="W54" i="28"/>
  <c r="E56" i="28"/>
  <c r="E7" i="28"/>
  <c r="U7" i="28"/>
  <c r="E30" i="28"/>
  <c r="D35" i="28"/>
  <c r="E43" i="28"/>
  <c r="E50" i="28"/>
  <c r="C54" i="28"/>
  <c r="F56" i="28"/>
  <c r="F57" i="28"/>
  <c r="Q60" i="28"/>
  <c r="E62" i="28"/>
  <c r="S67" i="28"/>
  <c r="E73" i="28"/>
  <c r="V74" i="28"/>
  <c r="W97" i="28"/>
  <c r="F103" i="28"/>
  <c r="C105" i="28"/>
  <c r="F108" i="28"/>
  <c r="C113" i="28"/>
  <c r="D134" i="28"/>
  <c r="E141" i="28"/>
  <c r="D142" i="28"/>
  <c r="F145" i="28"/>
  <c r="F150" i="28"/>
  <c r="W152" i="28"/>
  <c r="E154" i="28"/>
  <c r="T156" i="28"/>
  <c r="E159" i="28"/>
  <c r="U167" i="28"/>
  <c r="E173" i="28"/>
  <c r="E179" i="28"/>
  <c r="S27" i="28"/>
  <c r="W41" i="28"/>
  <c r="Q47" i="28"/>
  <c r="U114" i="28"/>
  <c r="V120" i="28"/>
  <c r="Z122" i="28"/>
  <c r="U127" i="28"/>
  <c r="E158" i="28"/>
  <c r="C27" i="28"/>
  <c r="W27" i="28"/>
  <c r="F46" i="28"/>
  <c r="D47" i="28"/>
  <c r="T47" i="28"/>
  <c r="V61" i="28"/>
  <c r="E64" i="28"/>
  <c r="S77" i="28"/>
  <c r="F81" i="28"/>
  <c r="V83" i="28"/>
  <c r="Z86" i="28"/>
  <c r="S111" i="28"/>
  <c r="E114" i="28"/>
  <c r="C120" i="28"/>
  <c r="C127" i="28"/>
  <c r="V127" i="28"/>
  <c r="V135" i="28"/>
  <c r="F142" i="28"/>
  <c r="Z164" i="28"/>
  <c r="V88" i="28"/>
  <c r="P2" i="28"/>
  <c r="F3" i="28"/>
  <c r="E4" i="28"/>
  <c r="M7" i="28"/>
  <c r="U21" i="28"/>
  <c r="F30" i="28"/>
  <c r="P33" i="28"/>
  <c r="V47" i="28"/>
  <c r="F50" i="28"/>
  <c r="Q52" i="28"/>
  <c r="E59" i="28"/>
  <c r="G59" i="28" s="1"/>
  <c r="P75" i="28"/>
  <c r="F80" i="28"/>
  <c r="E81" i="28"/>
  <c r="F85" i="28"/>
  <c r="O104" i="28"/>
  <c r="E113" i="28"/>
  <c r="P124" i="28"/>
  <c r="F159" i="28"/>
  <c r="F162" i="28"/>
  <c r="T44" i="28"/>
  <c r="Z58" i="28"/>
  <c r="Q58" i="28"/>
  <c r="D58" i="28"/>
  <c r="P58" i="28"/>
  <c r="Z115" i="28"/>
  <c r="Q115" i="28"/>
  <c r="D115" i="28"/>
  <c r="P115" i="28"/>
  <c r="R158" i="28"/>
  <c r="U158" i="28"/>
  <c r="Q2" i="28"/>
  <c r="W12" i="28"/>
  <c r="E29" i="28"/>
  <c r="V30" i="28"/>
  <c r="U44" i="28"/>
  <c r="W48" i="28"/>
  <c r="C58" i="28"/>
  <c r="S58" i="28"/>
  <c r="F61" i="28"/>
  <c r="G61" i="28" s="1"/>
  <c r="W61" i="28"/>
  <c r="W62" i="28"/>
  <c r="U92" i="28"/>
  <c r="S100" i="28"/>
  <c r="M107" i="28"/>
  <c r="E112" i="28"/>
  <c r="V113" i="28"/>
  <c r="C115" i="28"/>
  <c r="S115" i="28"/>
  <c r="Z134" i="28"/>
  <c r="C134" i="28"/>
  <c r="V134" i="28"/>
  <c r="T134" i="28"/>
  <c r="P134" i="28"/>
  <c r="M134" i="28"/>
  <c r="O134" i="28" s="1"/>
  <c r="Q145" i="28"/>
  <c r="W145" i="28"/>
  <c r="U145" i="28"/>
  <c r="P145" i="28"/>
  <c r="D145" i="28"/>
  <c r="R145" i="28"/>
  <c r="S2" i="28"/>
  <c r="E3" i="28"/>
  <c r="F7" i="28"/>
  <c r="G7" i="28" s="1"/>
  <c r="F9" i="28"/>
  <c r="E10" i="28"/>
  <c r="F14" i="28"/>
  <c r="G14" i="28" s="1"/>
  <c r="Z15" i="28"/>
  <c r="Q15" i="28"/>
  <c r="D15" i="28"/>
  <c r="M22" i="28"/>
  <c r="F24" i="28"/>
  <c r="Q27" i="28"/>
  <c r="E28" i="28"/>
  <c r="G28" i="28" s="1"/>
  <c r="F29" i="28"/>
  <c r="Z35" i="28"/>
  <c r="T40" i="28"/>
  <c r="W44" i="28"/>
  <c r="U47" i="28"/>
  <c r="S50" i="28"/>
  <c r="D50" i="28"/>
  <c r="P50" i="28"/>
  <c r="T58" i="28"/>
  <c r="F60" i="28"/>
  <c r="F62" i="28"/>
  <c r="R64" i="28"/>
  <c r="T66" i="28"/>
  <c r="F67" i="28"/>
  <c r="G67" i="28" s="1"/>
  <c r="V77" i="28"/>
  <c r="E83" i="28"/>
  <c r="Z93" i="28"/>
  <c r="F100" i="28"/>
  <c r="U100" i="28"/>
  <c r="U115" i="28"/>
  <c r="W120" i="28"/>
  <c r="T120" i="28"/>
  <c r="D120" i="28"/>
  <c r="E121" i="28"/>
  <c r="R159" i="28"/>
  <c r="W159" i="28"/>
  <c r="U159" i="28"/>
  <c r="P159" i="28"/>
  <c r="D159" i="28"/>
  <c r="E177" i="28"/>
  <c r="R149" i="28"/>
  <c r="D149" i="28"/>
  <c r="U20" i="28"/>
  <c r="W20" i="28"/>
  <c r="E15" i="28"/>
  <c r="P21" i="28"/>
  <c r="D22" i="28"/>
  <c r="Q22" i="28"/>
  <c r="W31" i="28"/>
  <c r="R31" i="28"/>
  <c r="Q31" i="28"/>
  <c r="T43" i="28"/>
  <c r="M62" i="28"/>
  <c r="O62" i="28" s="1"/>
  <c r="Q82" i="28"/>
  <c r="D84" i="28"/>
  <c r="W84" i="28"/>
  <c r="Q87" i="28"/>
  <c r="P90" i="28"/>
  <c r="R114" i="28"/>
  <c r="D126" i="28"/>
  <c r="S126" i="28"/>
  <c r="T129" i="28"/>
  <c r="S133" i="28"/>
  <c r="U133" i="28"/>
  <c r="Q133" i="28"/>
  <c r="W134" i="28"/>
  <c r="Z145" i="28"/>
  <c r="Q153" i="28"/>
  <c r="Z153" i="28"/>
  <c r="R153" i="28"/>
  <c r="P153" i="28"/>
  <c r="T84" i="28"/>
  <c r="W115" i="28"/>
  <c r="AA2" i="28"/>
  <c r="E5" i="28"/>
  <c r="Z7" i="28"/>
  <c r="C7" i="28"/>
  <c r="E19" i="28"/>
  <c r="F20" i="28"/>
  <c r="Q21" i="28"/>
  <c r="E22" i="28"/>
  <c r="Z24" i="28"/>
  <c r="D24" i="28"/>
  <c r="S24" i="28"/>
  <c r="F26" i="28"/>
  <c r="U31" i="28"/>
  <c r="M35" i="28"/>
  <c r="O35" i="28" s="1"/>
  <c r="S37" i="28"/>
  <c r="F38" i="28"/>
  <c r="G38" i="28" s="1"/>
  <c r="D43" i="28"/>
  <c r="U43" i="28"/>
  <c r="P48" i="28"/>
  <c r="E53" i="28"/>
  <c r="G53" i="28" s="1"/>
  <c r="F55" i="28"/>
  <c r="G55" i="28" s="1"/>
  <c r="T57" i="28"/>
  <c r="F58" i="28"/>
  <c r="D62" i="28"/>
  <c r="Q67" i="28"/>
  <c r="M69" i="28"/>
  <c r="O69" i="28" s="1"/>
  <c r="F75" i="28"/>
  <c r="F76" i="28"/>
  <c r="G76" i="28" s="1"/>
  <c r="D82" i="28"/>
  <c r="E86" i="28"/>
  <c r="D90" i="28"/>
  <c r="O91" i="28"/>
  <c r="M93" i="28"/>
  <c r="O93" i="28" s="1"/>
  <c r="C97" i="28"/>
  <c r="Q97" i="28"/>
  <c r="V112" i="28"/>
  <c r="Z139" i="28"/>
  <c r="W139" i="28"/>
  <c r="S139" i="28"/>
  <c r="C139" i="28"/>
  <c r="Z36" i="28"/>
  <c r="T36" i="28"/>
  <c r="C36" i="28"/>
  <c r="U36" i="28"/>
  <c r="U58" i="28"/>
  <c r="Z2" i="28"/>
  <c r="M2" i="28"/>
  <c r="O2" i="28" s="1"/>
  <c r="S14" i="28"/>
  <c r="P14" i="28"/>
  <c r="T14" i="28"/>
  <c r="F22" i="28"/>
  <c r="W37" i="28"/>
  <c r="P46" i="28"/>
  <c r="Q46" i="28"/>
  <c r="Q48" i="28"/>
  <c r="Z61" i="28"/>
  <c r="R61" i="28"/>
  <c r="Q62" i="28"/>
  <c r="E66" i="28"/>
  <c r="Q79" i="28"/>
  <c r="E90" i="28"/>
  <c r="E94" i="28"/>
  <c r="D97" i="28"/>
  <c r="S97" i="28"/>
  <c r="E98" i="28"/>
  <c r="E107" i="28"/>
  <c r="E110" i="28"/>
  <c r="Z111" i="28"/>
  <c r="T111" i="28"/>
  <c r="D112" i="28"/>
  <c r="F113" i="28"/>
  <c r="E120" i="28"/>
  <c r="Z120" i="28"/>
  <c r="V133" i="28"/>
  <c r="R151" i="28"/>
  <c r="D151" i="28"/>
  <c r="M158" i="28"/>
  <c r="O158" i="28" s="1"/>
  <c r="R107" i="28"/>
  <c r="W126" i="28"/>
  <c r="U126" i="28"/>
  <c r="C2" i="28"/>
  <c r="Q4" i="28"/>
  <c r="V14" i="28"/>
  <c r="Q18" i="28"/>
  <c r="V21" i="28"/>
  <c r="Z23" i="28"/>
  <c r="S23" i="28"/>
  <c r="D23" i="28"/>
  <c r="U41" i="28"/>
  <c r="S41" i="28"/>
  <c r="C41" i="28"/>
  <c r="T41" i="28"/>
  <c r="F43" i="28"/>
  <c r="G43" i="28" s="1"/>
  <c r="S44" i="28"/>
  <c r="P47" i="28"/>
  <c r="D61" i="28"/>
  <c r="Q61" i="28"/>
  <c r="T62" i="28"/>
  <c r="C64" i="28"/>
  <c r="Z64" i="28"/>
  <c r="F66" i="28"/>
  <c r="W67" i="28"/>
  <c r="D69" i="28"/>
  <c r="F70" i="28"/>
  <c r="F74" i="28"/>
  <c r="Z75" i="28"/>
  <c r="D75" i="28"/>
  <c r="M75" i="28"/>
  <c r="D79" i="28"/>
  <c r="F82" i="28"/>
  <c r="P93" i="28"/>
  <c r="Q95" i="28"/>
  <c r="T97" i="28"/>
  <c r="F98" i="28"/>
  <c r="C100" i="28"/>
  <c r="P100" i="28"/>
  <c r="R102" i="28"/>
  <c r="S105" i="28"/>
  <c r="C111" i="28"/>
  <c r="P111" i="28"/>
  <c r="Z121" i="28"/>
  <c r="U121" i="28"/>
  <c r="R121" i="28"/>
  <c r="D121" i="28"/>
  <c r="P121" i="28"/>
  <c r="C121" i="28"/>
  <c r="F128" i="28"/>
  <c r="Z130" i="28"/>
  <c r="C130" i="28"/>
  <c r="F132" i="28"/>
  <c r="Z144" i="28"/>
  <c r="V144" i="28"/>
  <c r="T144" i="28"/>
  <c r="C144" i="28"/>
  <c r="M145" i="28"/>
  <c r="O145" i="28" s="1"/>
  <c r="T135" i="28"/>
  <c r="P142" i="28"/>
  <c r="S147" i="28"/>
  <c r="S163" i="28"/>
  <c r="T168" i="28"/>
  <c r="E127" i="28"/>
  <c r="F129" i="28"/>
  <c r="D135" i="28"/>
  <c r="U135" i="28"/>
  <c r="Q142" i="28"/>
  <c r="D146" i="28"/>
  <c r="V146" i="28"/>
  <c r="V147" i="28"/>
  <c r="Z148" i="28"/>
  <c r="E161" i="28"/>
  <c r="D163" i="28"/>
  <c r="T163" i="28"/>
  <c r="E167" i="28"/>
  <c r="D168" i="28"/>
  <c r="F169" i="28"/>
  <c r="P174" i="28"/>
  <c r="F176" i="28"/>
  <c r="C181" i="28"/>
  <c r="E184" i="28"/>
  <c r="F5" i="28"/>
  <c r="F12" i="28"/>
  <c r="F16" i="28"/>
  <c r="G16" i="28" s="1"/>
  <c r="E17" i="28"/>
  <c r="G17" i="28" s="1"/>
  <c r="E27" i="28"/>
  <c r="E31" i="28"/>
  <c r="G31" i="28" s="1"/>
  <c r="Q39" i="28"/>
  <c r="E40" i="28"/>
  <c r="E42" i="28"/>
  <c r="F54" i="28"/>
  <c r="E63" i="28"/>
  <c r="E65" i="28"/>
  <c r="G65" i="28" s="1"/>
  <c r="F72" i="28"/>
  <c r="Q74" i="28"/>
  <c r="E78" i="28"/>
  <c r="G78" i="28" s="1"/>
  <c r="O83" i="28"/>
  <c r="S83" i="28"/>
  <c r="E84" i="28"/>
  <c r="G84" i="28" s="1"/>
  <c r="S85" i="28"/>
  <c r="F86" i="28"/>
  <c r="E89" i="28"/>
  <c r="G89" i="28" s="1"/>
  <c r="F101" i="28"/>
  <c r="O120" i="28"/>
  <c r="W135" i="28"/>
  <c r="E137" i="28"/>
  <c r="F140" i="28"/>
  <c r="T142" i="28"/>
  <c r="U152" i="28"/>
  <c r="R156" i="28"/>
  <c r="E157" i="28"/>
  <c r="W160" i="28"/>
  <c r="M169" i="28"/>
  <c r="O169" i="28" s="1"/>
  <c r="S179" i="28"/>
  <c r="F119" i="28"/>
  <c r="G119" i="28" s="1"/>
  <c r="M127" i="28"/>
  <c r="O127" i="28" s="1"/>
  <c r="U142" i="28"/>
  <c r="E146" i="28"/>
  <c r="Z147" i="28"/>
  <c r="F151" i="28"/>
  <c r="E155" i="28"/>
  <c r="F157" i="28"/>
  <c r="E163" i="28"/>
  <c r="E168" i="28"/>
  <c r="C169" i="28"/>
  <c r="S171" i="28"/>
  <c r="U175" i="28"/>
  <c r="D179" i="28"/>
  <c r="E181" i="28"/>
  <c r="G181" i="28" s="1"/>
  <c r="W142" i="28"/>
  <c r="P147" i="28"/>
  <c r="R148" i="28"/>
  <c r="F110" i="28"/>
  <c r="G110" i="28" s="1"/>
  <c r="F121" i="28"/>
  <c r="S123" i="28"/>
  <c r="D127" i="28"/>
  <c r="E129" i="28"/>
  <c r="C142" i="28"/>
  <c r="M142" i="28"/>
  <c r="O142" i="28" s="1"/>
  <c r="E144" i="28"/>
  <c r="D147" i="28"/>
  <c r="Q147" i="28"/>
  <c r="C148" i="28"/>
  <c r="T148" i="28"/>
  <c r="E149" i="28"/>
  <c r="F152" i="28"/>
  <c r="Q154" i="28"/>
  <c r="M160" i="28"/>
  <c r="O160" i="28" s="1"/>
  <c r="S165" i="28"/>
  <c r="E169" i="28"/>
  <c r="T169" i="28"/>
  <c r="D184" i="28"/>
  <c r="V11" i="28"/>
  <c r="S11" i="28"/>
  <c r="Q11" i="28"/>
  <c r="C11" i="28"/>
  <c r="W11" i="28"/>
  <c r="V19" i="28"/>
  <c r="W19" i="28"/>
  <c r="S19" i="28"/>
  <c r="Q19" i="28"/>
  <c r="C19" i="28"/>
  <c r="W73" i="28"/>
  <c r="Z73" i="28"/>
  <c r="V108" i="28"/>
  <c r="W108" i="28"/>
  <c r="S108" i="28"/>
  <c r="C108" i="28"/>
  <c r="P108" i="28"/>
  <c r="Z6" i="28"/>
  <c r="T6" i="28"/>
  <c r="S6" i="28"/>
  <c r="Q6" i="28"/>
  <c r="P6" i="28"/>
  <c r="W6" i="28"/>
  <c r="M6" i="28"/>
  <c r="O6" i="28" s="1"/>
  <c r="D6" i="28"/>
  <c r="C6" i="28"/>
  <c r="V6" i="28"/>
  <c r="P32" i="28"/>
  <c r="W32" i="28"/>
  <c r="U32" i="28"/>
  <c r="R32" i="28"/>
  <c r="D32" i="28"/>
  <c r="Q32" i="28"/>
  <c r="Q119" i="28"/>
  <c r="C119" i="28"/>
  <c r="W119" i="28"/>
  <c r="U119" i="28"/>
  <c r="T119" i="28"/>
  <c r="R119" i="28"/>
  <c r="P119" i="28"/>
  <c r="D119" i="28"/>
  <c r="M119" i="28"/>
  <c r="O119" i="28" s="1"/>
  <c r="V119" i="28"/>
  <c r="Z119" i="28"/>
  <c r="Z177" i="28"/>
  <c r="U177" i="28"/>
  <c r="T177" i="28"/>
  <c r="D177" i="28"/>
  <c r="M177" i="28"/>
  <c r="O177" i="28" s="1"/>
  <c r="C177" i="28"/>
  <c r="Z3" i="28"/>
  <c r="T3" i="28"/>
  <c r="D3" i="28"/>
  <c r="S3" i="28"/>
  <c r="C3" i="28"/>
  <c r="U28" i="28"/>
  <c r="W28" i="28"/>
  <c r="V28" i="28"/>
  <c r="Z16" i="28"/>
  <c r="T16" i="28"/>
  <c r="D16" i="28"/>
  <c r="S16" i="28"/>
  <c r="C16" i="28"/>
  <c r="P26" i="28"/>
  <c r="Q26" i="28"/>
  <c r="T29" i="28"/>
  <c r="W29" i="28"/>
  <c r="V29" i="28"/>
  <c r="U29" i="28"/>
  <c r="P29" i="28"/>
  <c r="Q29" i="28"/>
  <c r="Z63" i="28"/>
  <c r="P63" i="28"/>
  <c r="W63" i="28"/>
  <c r="C63" i="28"/>
  <c r="T63" i="28"/>
  <c r="V63" i="28"/>
  <c r="U63" i="28"/>
  <c r="S63" i="28"/>
  <c r="D63" i="28"/>
  <c r="V68" i="28"/>
  <c r="P68" i="28"/>
  <c r="C68" i="28"/>
  <c r="Z68" i="28"/>
  <c r="W68" i="28"/>
  <c r="S68" i="28"/>
  <c r="R68" i="28"/>
  <c r="G3" i="28"/>
  <c r="Z8" i="28"/>
  <c r="T8" i="28"/>
  <c r="D8" i="28"/>
  <c r="S8" i="28"/>
  <c r="C8" i="28"/>
  <c r="F37" i="28"/>
  <c r="F47" i="28"/>
  <c r="AA3" i="28"/>
  <c r="U5" i="28"/>
  <c r="W5" i="28"/>
  <c r="V5" i="28"/>
  <c r="T13" i="28"/>
  <c r="U13" i="28"/>
  <c r="Q13" i="28"/>
  <c r="P13" i="28"/>
  <c r="W13" i="28"/>
  <c r="V13" i="28"/>
  <c r="M32" i="28"/>
  <c r="O32" i="28" s="1"/>
  <c r="G39" i="28"/>
  <c r="U70" i="28"/>
  <c r="P70" i="28"/>
  <c r="M70" i="28"/>
  <c r="Z70" i="28"/>
  <c r="M99" i="28"/>
  <c r="O99" i="28" s="1"/>
  <c r="Z99" i="28"/>
  <c r="R99" i="28"/>
  <c r="U99" i="28"/>
  <c r="Q99" i="28"/>
  <c r="P11" i="28"/>
  <c r="P19" i="28"/>
  <c r="P20" i="28"/>
  <c r="W30" i="28"/>
  <c r="O63" i="28"/>
  <c r="V87" i="28"/>
  <c r="T87" i="28"/>
  <c r="S87" i="28"/>
  <c r="S103" i="28"/>
  <c r="M103" i="28"/>
  <c r="O103" i="28" s="1"/>
  <c r="D103" i="28"/>
  <c r="V103" i="28"/>
  <c r="U103" i="28"/>
  <c r="T103" i="28"/>
  <c r="P103" i="28"/>
  <c r="W155" i="28"/>
  <c r="R155" i="28"/>
  <c r="Q155" i="28"/>
  <c r="P155" i="28"/>
  <c r="Z155" i="28"/>
  <c r="D155" i="28"/>
  <c r="M155" i="28"/>
  <c r="O155" i="28" s="1"/>
  <c r="V155" i="28"/>
  <c r="O22" i="28"/>
  <c r="O29" i="28"/>
  <c r="R33" i="28"/>
  <c r="V46" i="28"/>
  <c r="F10" i="28"/>
  <c r="G10" i="28" s="1"/>
  <c r="E12" i="28"/>
  <c r="G12" i="28" s="1"/>
  <c r="U14" i="28"/>
  <c r="P15" i="28"/>
  <c r="V20" i="28"/>
  <c r="P22" i="28"/>
  <c r="V23" i="28"/>
  <c r="F27" i="28"/>
  <c r="G27" i="28" s="1"/>
  <c r="D30" i="28"/>
  <c r="M30" i="28"/>
  <c r="O30" i="28" s="1"/>
  <c r="T31" i="28"/>
  <c r="S33" i="28"/>
  <c r="F34" i="28"/>
  <c r="G34" i="28" s="1"/>
  <c r="P35" i="28"/>
  <c r="M36" i="28"/>
  <c r="O36" i="28" s="1"/>
  <c r="W36" i="28"/>
  <c r="V41" i="28"/>
  <c r="F42" i="28"/>
  <c r="F45" i="28"/>
  <c r="F48" i="28"/>
  <c r="W53" i="28"/>
  <c r="U53" i="28"/>
  <c r="M53" i="28"/>
  <c r="O53" i="28" s="1"/>
  <c r="V54" i="28"/>
  <c r="Q54" i="28"/>
  <c r="M54" i="28"/>
  <c r="O54" i="28" s="1"/>
  <c r="M56" i="28"/>
  <c r="O56" i="28" s="1"/>
  <c r="S69" i="28"/>
  <c r="U69" i="28"/>
  <c r="P69" i="28"/>
  <c r="V71" i="28"/>
  <c r="T71" i="28"/>
  <c r="Q71" i="28"/>
  <c r="D71" i="28"/>
  <c r="P71" i="28"/>
  <c r="C71" i="28"/>
  <c r="W71" i="28"/>
  <c r="O75" i="28"/>
  <c r="S82" i="28"/>
  <c r="M82" i="28"/>
  <c r="O82" i="28" s="1"/>
  <c r="W82" i="28"/>
  <c r="U82" i="28"/>
  <c r="T82" i="28"/>
  <c r="P82" i="28"/>
  <c r="W83" i="28"/>
  <c r="Q85" i="28"/>
  <c r="C87" i="28"/>
  <c r="P87" i="28"/>
  <c r="Q103" i="28"/>
  <c r="R109" i="28"/>
  <c r="M118" i="28"/>
  <c r="O118" i="28" s="1"/>
  <c r="F120" i="28"/>
  <c r="O13" i="28"/>
  <c r="W14" i="28"/>
  <c r="S15" i="28"/>
  <c r="T22" i="28"/>
  <c r="P30" i="28"/>
  <c r="V31" i="28"/>
  <c r="R35" i="28"/>
  <c r="D36" i="28"/>
  <c r="E41" i="28"/>
  <c r="Z44" i="28"/>
  <c r="D44" i="28"/>
  <c r="O44" i="28"/>
  <c r="V48" i="28"/>
  <c r="U48" i="28"/>
  <c r="M48" i="28"/>
  <c r="O48" i="28" s="1"/>
  <c r="G49" i="28"/>
  <c r="P53" i="28"/>
  <c r="D54" i="28"/>
  <c r="U55" i="28"/>
  <c r="C55" i="28"/>
  <c r="U56" i="28"/>
  <c r="R65" i="28"/>
  <c r="S76" i="28"/>
  <c r="W76" i="28"/>
  <c r="T76" i="28"/>
  <c r="D76" i="28"/>
  <c r="Z78" i="28"/>
  <c r="C80" i="28"/>
  <c r="S80" i="28"/>
  <c r="W87" i="28"/>
  <c r="Z91" i="28"/>
  <c r="P91" i="28"/>
  <c r="U91" i="28"/>
  <c r="S91" i="28"/>
  <c r="Q91" i="28"/>
  <c r="D91" i="28"/>
  <c r="W96" i="28"/>
  <c r="M96" i="28"/>
  <c r="O96" i="28" s="1"/>
  <c r="U96" i="28"/>
  <c r="S106" i="28"/>
  <c r="D118" i="28"/>
  <c r="Z166" i="28"/>
  <c r="T166" i="28"/>
  <c r="S166" i="28"/>
  <c r="Q166" i="28"/>
  <c r="P166" i="28"/>
  <c r="W166" i="28"/>
  <c r="M166" i="28"/>
  <c r="O166" i="28" s="1"/>
  <c r="C166" i="28"/>
  <c r="V166" i="28"/>
  <c r="D166" i="28"/>
  <c r="T2" i="28"/>
  <c r="F4" i="28"/>
  <c r="W7" i="28"/>
  <c r="E8" i="28"/>
  <c r="Q10" i="28"/>
  <c r="F11" i="28"/>
  <c r="G11" i="28" s="1"/>
  <c r="D14" i="28"/>
  <c r="M14" i="28"/>
  <c r="O14" i="28" s="1"/>
  <c r="T15" i="28"/>
  <c r="F18" i="28"/>
  <c r="E20" i="28"/>
  <c r="U22" i="28"/>
  <c r="P23" i="28"/>
  <c r="E25" i="28"/>
  <c r="P27" i="28"/>
  <c r="Q30" i="28"/>
  <c r="C31" i="28"/>
  <c r="M31" i="28"/>
  <c r="F33" i="28"/>
  <c r="Z33" i="28"/>
  <c r="T35" i="28"/>
  <c r="E36" i="28"/>
  <c r="P36" i="28"/>
  <c r="P37" i="28"/>
  <c r="M39" i="28"/>
  <c r="O39" i="28" s="1"/>
  <c r="F41" i="28"/>
  <c r="C44" i="28"/>
  <c r="P44" i="28"/>
  <c r="R45" i="28"/>
  <c r="C48" i="28"/>
  <c r="Z50" i="28"/>
  <c r="Q50" i="28"/>
  <c r="M50" i="28"/>
  <c r="O50" i="28" s="1"/>
  <c r="Q53" i="28"/>
  <c r="E54" i="28"/>
  <c r="P54" i="28"/>
  <c r="D55" i="28"/>
  <c r="S55" i="28"/>
  <c r="F69" i="28"/>
  <c r="V69" i="28"/>
  <c r="E71" i="28"/>
  <c r="U72" i="28"/>
  <c r="V72" i="28"/>
  <c r="S72" i="28"/>
  <c r="C72" i="28"/>
  <c r="W72" i="28"/>
  <c r="E74" i="28"/>
  <c r="V79" i="28"/>
  <c r="T79" i="28"/>
  <c r="S79" i="28"/>
  <c r="C91" i="28"/>
  <c r="T91" i="28"/>
  <c r="D96" i="28"/>
  <c r="E97" i="28"/>
  <c r="G97" i="28" s="1"/>
  <c r="V101" i="28"/>
  <c r="W101" i="28"/>
  <c r="S101" i="28"/>
  <c r="C101" i="28"/>
  <c r="Z104" i="28"/>
  <c r="W104" i="28"/>
  <c r="U104" i="28"/>
  <c r="T104" i="28"/>
  <c r="S104" i="28"/>
  <c r="Q104" i="28"/>
  <c r="C104" i="28"/>
  <c r="C106" i="28"/>
  <c r="V106" i="28"/>
  <c r="R150" i="28"/>
  <c r="V150" i="28"/>
  <c r="U150" i="28"/>
  <c r="C150" i="28"/>
  <c r="M150" i="28"/>
  <c r="O150" i="28" s="1"/>
  <c r="Z65" i="28"/>
  <c r="T65" i="28"/>
  <c r="Z118" i="28"/>
  <c r="S118" i="28"/>
  <c r="P118" i="28"/>
  <c r="V118" i="28"/>
  <c r="U118" i="28"/>
  <c r="T118" i="28"/>
  <c r="Q118" i="28"/>
  <c r="C118" i="28"/>
  <c r="C136" i="28"/>
  <c r="V136" i="28"/>
  <c r="T136" i="28"/>
  <c r="R136" i="28"/>
  <c r="D136" i="28"/>
  <c r="S136" i="28"/>
  <c r="U2" i="28"/>
  <c r="O7" i="28"/>
  <c r="F8" i="28"/>
  <c r="P12" i="28"/>
  <c r="F15" i="28"/>
  <c r="G15" i="28" s="1"/>
  <c r="U15" i="28"/>
  <c r="M21" i="28"/>
  <c r="O21" i="28" s="1"/>
  <c r="V22" i="28"/>
  <c r="Q23" i="28"/>
  <c r="F25" i="28"/>
  <c r="E26" i="28"/>
  <c r="T30" i="28"/>
  <c r="D31" i="28"/>
  <c r="Q36" i="28"/>
  <c r="D39" i="28"/>
  <c r="V40" i="28"/>
  <c r="C40" i="28"/>
  <c r="E44" i="28"/>
  <c r="G44" i="28" s="1"/>
  <c r="Q44" i="28"/>
  <c r="W45" i="28"/>
  <c r="D48" i="28"/>
  <c r="U49" i="28"/>
  <c r="V49" i="28"/>
  <c r="T53" i="28"/>
  <c r="S54" i="28"/>
  <c r="T55" i="28"/>
  <c r="E58" i="28"/>
  <c r="G58" i="28" s="1"/>
  <c r="Z62" i="28"/>
  <c r="V62" i="28"/>
  <c r="C62" i="28"/>
  <c r="S62" i="28"/>
  <c r="F63" i="28"/>
  <c r="W69" i="28"/>
  <c r="C77" i="28"/>
  <c r="Q77" i="28"/>
  <c r="C79" i="28"/>
  <c r="P79" i="28"/>
  <c r="S90" i="28"/>
  <c r="U90" i="28"/>
  <c r="W90" i="28"/>
  <c r="T90" i="28"/>
  <c r="Q90" i="28"/>
  <c r="M90" i="28"/>
  <c r="O90" i="28" s="1"/>
  <c r="V91" i="28"/>
  <c r="D104" i="28"/>
  <c r="P104" i="28"/>
  <c r="S125" i="28"/>
  <c r="U125" i="28"/>
  <c r="Q125" i="28"/>
  <c r="P125" i="28"/>
  <c r="M125" i="28"/>
  <c r="O125" i="28" s="1"/>
  <c r="D125" i="28"/>
  <c r="W125" i="28"/>
  <c r="T125" i="28"/>
  <c r="R137" i="28"/>
  <c r="C137" i="28"/>
  <c r="Q137" i="28"/>
  <c r="U137" i="28"/>
  <c r="R161" i="28"/>
  <c r="U161" i="28"/>
  <c r="T161" i="28"/>
  <c r="S161" i="28"/>
  <c r="C161" i="28"/>
  <c r="M161" i="28"/>
  <c r="O161" i="28" s="1"/>
  <c r="U80" i="28"/>
  <c r="W80" i="28"/>
  <c r="P80" i="28"/>
  <c r="AA4" i="28"/>
  <c r="V15" i="28"/>
  <c r="W22" i="28"/>
  <c r="U30" i="28"/>
  <c r="E47" i="28"/>
  <c r="G47" i="28" s="1"/>
  <c r="E48" i="28"/>
  <c r="G48" i="28" s="1"/>
  <c r="V53" i="28"/>
  <c r="T54" i="28"/>
  <c r="Q57" i="28"/>
  <c r="Z83" i="28"/>
  <c r="U83" i="28"/>
  <c r="T83" i="28"/>
  <c r="Q83" i="28"/>
  <c r="P83" i="28"/>
  <c r="D83" i="28"/>
  <c r="U88" i="28"/>
  <c r="W88" i="28"/>
  <c r="P88" i="28"/>
  <c r="W91" i="28"/>
  <c r="V116" i="28"/>
  <c r="W116" i="28"/>
  <c r="S116" i="28"/>
  <c r="C116" i="28"/>
  <c r="F126" i="28"/>
  <c r="T162" i="28"/>
  <c r="C162" i="28"/>
  <c r="D162" i="28"/>
  <c r="F111" i="28"/>
  <c r="E126" i="28"/>
  <c r="T126" i="28"/>
  <c r="Z140" i="28"/>
  <c r="W140" i="28"/>
  <c r="R140" i="28"/>
  <c r="S157" i="28"/>
  <c r="D157" i="28"/>
  <c r="Q165" i="28"/>
  <c r="V60" i="28"/>
  <c r="P67" i="28"/>
  <c r="W74" i="28"/>
  <c r="E82" i="28"/>
  <c r="V92" i="28"/>
  <c r="M92" i="28"/>
  <c r="O92" i="28" s="1"/>
  <c r="P92" i="28"/>
  <c r="F93" i="28"/>
  <c r="T95" i="28"/>
  <c r="E104" i="28"/>
  <c r="D105" i="28"/>
  <c r="T105" i="28"/>
  <c r="E106" i="28"/>
  <c r="S110" i="28"/>
  <c r="Q110" i="28"/>
  <c r="M110" i="28"/>
  <c r="O110" i="28" s="1"/>
  <c r="Z112" i="28"/>
  <c r="S112" i="28"/>
  <c r="C112" i="28"/>
  <c r="T112" i="28"/>
  <c r="P120" i="28"/>
  <c r="U120" i="28"/>
  <c r="R120" i="28"/>
  <c r="S129" i="28"/>
  <c r="U129" i="28"/>
  <c r="Q129" i="28"/>
  <c r="Z131" i="28"/>
  <c r="S131" i="28"/>
  <c r="Q131" i="28"/>
  <c r="C131" i="28"/>
  <c r="W131" i="28"/>
  <c r="S141" i="28"/>
  <c r="T141" i="28"/>
  <c r="Q141" i="28"/>
  <c r="P141" i="28"/>
  <c r="W141" i="28"/>
  <c r="M141" i="28"/>
  <c r="O141" i="28" s="1"/>
  <c r="G155" i="28"/>
  <c r="T183" i="28"/>
  <c r="M183" i="28"/>
  <c r="O183" i="28" s="1"/>
  <c r="U183" i="28"/>
  <c r="M74" i="28"/>
  <c r="O74" i="28" s="1"/>
  <c r="E77" i="28"/>
  <c r="E85" i="28"/>
  <c r="E88" i="28"/>
  <c r="G88" i="28" s="1"/>
  <c r="F96" i="28"/>
  <c r="G96" i="28" s="1"/>
  <c r="S98" i="28"/>
  <c r="W105" i="28"/>
  <c r="F106" i="28"/>
  <c r="E109" i="28"/>
  <c r="P122" i="28"/>
  <c r="C122" i="28"/>
  <c r="Q122" i="28"/>
  <c r="Z126" i="28"/>
  <c r="V126" i="28"/>
  <c r="C126" i="28"/>
  <c r="M126" i="28"/>
  <c r="E128" i="28"/>
  <c r="R143" i="28"/>
  <c r="W143" i="28"/>
  <c r="V143" i="28"/>
  <c r="U143" i="28"/>
  <c r="P143" i="28"/>
  <c r="M143" i="28"/>
  <c r="O143" i="28" s="1"/>
  <c r="D143" i="28"/>
  <c r="P154" i="28"/>
  <c r="W154" i="28"/>
  <c r="V154" i="28"/>
  <c r="U154" i="28"/>
  <c r="R154" i="28"/>
  <c r="Z154" i="28"/>
  <c r="D154" i="28"/>
  <c r="F94" i="28"/>
  <c r="Z95" i="28"/>
  <c r="U95" i="28"/>
  <c r="G141" i="28"/>
  <c r="E142" i="28"/>
  <c r="E46" i="28"/>
  <c r="M47" i="28"/>
  <c r="O47" i="28" s="1"/>
  <c r="V52" i="28"/>
  <c r="E57" i="28"/>
  <c r="G57" i="28" s="1"/>
  <c r="M58" i="28"/>
  <c r="O58" i="28" s="1"/>
  <c r="W58" i="28"/>
  <c r="E60" i="28"/>
  <c r="O61" i="28"/>
  <c r="E72" i="28"/>
  <c r="P74" i="28"/>
  <c r="V75" i="28"/>
  <c r="F79" i="28"/>
  <c r="G79" i="28" s="1"/>
  <c r="W81" i="28"/>
  <c r="E91" i="28"/>
  <c r="C95" i="28"/>
  <c r="M95" i="28"/>
  <c r="Z100" i="28"/>
  <c r="T100" i="28"/>
  <c r="M100" i="28"/>
  <c r="O100" i="28" s="1"/>
  <c r="F104" i="28"/>
  <c r="T110" i="28"/>
  <c r="E111" i="28"/>
  <c r="F114" i="28"/>
  <c r="F118" i="28"/>
  <c r="Q120" i="28"/>
  <c r="S122" i="28"/>
  <c r="F123" i="28"/>
  <c r="R124" i="28"/>
  <c r="W124" i="28"/>
  <c r="Q124" i="28"/>
  <c r="E125" i="28"/>
  <c r="P126" i="28"/>
  <c r="Z127" i="28"/>
  <c r="S127" i="28"/>
  <c r="F127" i="28"/>
  <c r="W127" i="28"/>
  <c r="V132" i="28"/>
  <c r="F133" i="28"/>
  <c r="E135" i="28"/>
  <c r="G135" i="28" s="1"/>
  <c r="V141" i="28"/>
  <c r="E148" i="28"/>
  <c r="V173" i="28"/>
  <c r="W173" i="28"/>
  <c r="S176" i="28"/>
  <c r="T176" i="28"/>
  <c r="D176" i="28"/>
  <c r="C176" i="28"/>
  <c r="F182" i="28"/>
  <c r="G182" i="28" s="1"/>
  <c r="U144" i="28"/>
  <c r="G145" i="28"/>
  <c r="E147" i="28"/>
  <c r="G147" i="28" s="1"/>
  <c r="F149" i="28"/>
  <c r="M151" i="28"/>
  <c r="O151" i="28" s="1"/>
  <c r="V152" i="28"/>
  <c r="O154" i="28"/>
  <c r="U163" i="28"/>
  <c r="F167" i="28"/>
  <c r="C168" i="28"/>
  <c r="E170" i="28"/>
  <c r="G170" i="28" s="1"/>
  <c r="Q171" i="28"/>
  <c r="F172" i="28"/>
  <c r="G172" i="28" s="1"/>
  <c r="C179" i="28"/>
  <c r="Q179" i="28"/>
  <c r="W181" i="28"/>
  <c r="F184" i="28"/>
  <c r="W133" i="28"/>
  <c r="E136" i="28"/>
  <c r="G136" i="28" s="1"/>
  <c r="D144" i="28"/>
  <c r="M144" i="28"/>
  <c r="O144" i="28" s="1"/>
  <c r="W144" i="28"/>
  <c r="Z146" i="28"/>
  <c r="P151" i="28"/>
  <c r="D152" i="28"/>
  <c r="V153" i="28"/>
  <c r="V158" i="28"/>
  <c r="F160" i="28"/>
  <c r="S160" i="28"/>
  <c r="F163" i="28"/>
  <c r="E165" i="28"/>
  <c r="M167" i="28"/>
  <c r="O167" i="28" s="1"/>
  <c r="V168" i="28"/>
  <c r="U169" i="28"/>
  <c r="F173" i="28"/>
  <c r="V174" i="28"/>
  <c r="F175" i="28"/>
  <c r="G175" i="28" s="1"/>
  <c r="F178" i="28"/>
  <c r="T179" i="28"/>
  <c r="F180" i="28"/>
  <c r="F83" i="28"/>
  <c r="G83" i="28" s="1"/>
  <c r="F87" i="28"/>
  <c r="G87" i="28" s="1"/>
  <c r="W89" i="28"/>
  <c r="E102" i="28"/>
  <c r="G102" i="28" s="1"/>
  <c r="E105" i="28"/>
  <c r="F107" i="28"/>
  <c r="M111" i="28"/>
  <c r="O111" i="28" s="1"/>
  <c r="S113" i="28"/>
  <c r="F115" i="28"/>
  <c r="T115" i="28"/>
  <c r="E118" i="28"/>
  <c r="M121" i="28"/>
  <c r="O121" i="28" s="1"/>
  <c r="F124" i="28"/>
  <c r="D133" i="28"/>
  <c r="M133" i="28"/>
  <c r="O133" i="28" s="1"/>
  <c r="S134" i="28"/>
  <c r="C135" i="28"/>
  <c r="M135" i="28"/>
  <c r="O135" i="28" s="1"/>
  <c r="P139" i="28"/>
  <c r="V142" i="28"/>
  <c r="V145" i="28"/>
  <c r="Q146" i="28"/>
  <c r="M147" i="28"/>
  <c r="O147" i="28" s="1"/>
  <c r="S149" i="28"/>
  <c r="E151" i="28"/>
  <c r="U151" i="28"/>
  <c r="P152" i="28"/>
  <c r="W153" i="28"/>
  <c r="F154" i="28"/>
  <c r="Q156" i="28"/>
  <c r="T160" i="28"/>
  <c r="E166" i="28"/>
  <c r="P172" i="28"/>
  <c r="V182" i="28"/>
  <c r="F183" i="28"/>
  <c r="G183" i="28" s="1"/>
  <c r="C184" i="28"/>
  <c r="T184" i="28"/>
  <c r="P144" i="28"/>
  <c r="R146" i="28"/>
  <c r="V151" i="28"/>
  <c r="E152" i="28"/>
  <c r="Q152" i="28"/>
  <c r="C163" i="28"/>
  <c r="M163" i="28"/>
  <c r="O163" i="28" s="1"/>
  <c r="M115" i="28"/>
  <c r="O115" i="28" s="1"/>
  <c r="V115" i="28"/>
  <c r="R123" i="28"/>
  <c r="O126" i="28"/>
  <c r="P130" i="28"/>
  <c r="P133" i="28"/>
  <c r="U134" i="28"/>
  <c r="S135" i="28"/>
  <c r="Q144" i="28"/>
  <c r="U146" i="28"/>
  <c r="Q148" i="28"/>
  <c r="W151" i="28"/>
  <c r="S152" i="28"/>
  <c r="D153" i="28"/>
  <c r="M153" i="28"/>
  <c r="O153" i="28" s="1"/>
  <c r="C158" i="28"/>
  <c r="M159" i="28"/>
  <c r="O159" i="28" s="1"/>
  <c r="V160" i="28"/>
  <c r="P180" i="28"/>
  <c r="Z17" i="28"/>
  <c r="T34" i="28"/>
  <c r="D34" i="28"/>
  <c r="P34" i="28"/>
  <c r="R4" i="28"/>
  <c r="Z4" i="28"/>
  <c r="C9" i="28"/>
  <c r="S9" i="28"/>
  <c r="R10" i="28"/>
  <c r="Z10" i="28"/>
  <c r="C17" i="28"/>
  <c r="S17" i="28"/>
  <c r="R18" i="28"/>
  <c r="Z18" i="28"/>
  <c r="T24" i="28"/>
  <c r="C25" i="28"/>
  <c r="S25" i="28"/>
  <c r="R26" i="28"/>
  <c r="Z26" i="28"/>
  <c r="C34" i="28"/>
  <c r="V34" i="28"/>
  <c r="Q38" i="28"/>
  <c r="T42" i="28"/>
  <c r="D42" i="28"/>
  <c r="Q42" i="28"/>
  <c r="P42" i="28"/>
  <c r="W42" i="28"/>
  <c r="R9" i="28"/>
  <c r="M3" i="28"/>
  <c r="O3" i="28" s="1"/>
  <c r="U3" i="28"/>
  <c r="C4" i="28"/>
  <c r="S4" i="28"/>
  <c r="Q5" i="28"/>
  <c r="M8" i="28"/>
  <c r="O8" i="28" s="1"/>
  <c r="U8" i="28"/>
  <c r="D9" i="28"/>
  <c r="T9" i="28"/>
  <c r="C10" i="28"/>
  <c r="S10" i="28"/>
  <c r="R11" i="28"/>
  <c r="Z11" i="28"/>
  <c r="Q12" i="28"/>
  <c r="M16" i="28"/>
  <c r="O16" i="28" s="1"/>
  <c r="U16" i="28"/>
  <c r="D17" i="28"/>
  <c r="T17" i="28"/>
  <c r="C18" i="28"/>
  <c r="S18" i="28"/>
  <c r="R19" i="28"/>
  <c r="Z19" i="28"/>
  <c r="Q20" i="28"/>
  <c r="M24" i="28"/>
  <c r="O24" i="28" s="1"/>
  <c r="U24" i="28"/>
  <c r="D25" i="28"/>
  <c r="T25" i="28"/>
  <c r="C26" i="28"/>
  <c r="S26" i="28"/>
  <c r="R27" i="28"/>
  <c r="Z27" i="28"/>
  <c r="Q28" i="28"/>
  <c r="O31" i="28"/>
  <c r="E33" i="28"/>
  <c r="G33" i="28" s="1"/>
  <c r="M34" i="28"/>
  <c r="O34" i="28" s="1"/>
  <c r="W34" i="28"/>
  <c r="R38" i="28"/>
  <c r="C42" i="28"/>
  <c r="M42" i="28"/>
  <c r="O42" i="28" s="1"/>
  <c r="Z42" i="28"/>
  <c r="Q59" i="28"/>
  <c r="P59" i="28"/>
  <c r="W59" i="28"/>
  <c r="V59" i="28"/>
  <c r="U59" i="28"/>
  <c r="M59" i="28"/>
  <c r="O59" i="28" s="1"/>
  <c r="T59" i="28"/>
  <c r="D59" i="28"/>
  <c r="S59" i="28"/>
  <c r="C59" i="28"/>
  <c r="Z9" i="28"/>
  <c r="R17" i="28"/>
  <c r="V3" i="28"/>
  <c r="D4" i="28"/>
  <c r="T4" i="28"/>
  <c r="R5" i="28"/>
  <c r="Z5" i="28"/>
  <c r="V8" i="28"/>
  <c r="M9" i="28"/>
  <c r="O9" i="28" s="1"/>
  <c r="U9" i="28"/>
  <c r="D10" i="28"/>
  <c r="T10" i="28"/>
  <c r="R12" i="28"/>
  <c r="Z12" i="28"/>
  <c r="V16" i="28"/>
  <c r="M17" i="28"/>
  <c r="O17" i="28" s="1"/>
  <c r="U17" i="28"/>
  <c r="D18" i="28"/>
  <c r="T18" i="28"/>
  <c r="R20" i="28"/>
  <c r="Z20" i="28"/>
  <c r="V24" i="28"/>
  <c r="M25" i="28"/>
  <c r="O25" i="28" s="1"/>
  <c r="U25" i="28"/>
  <c r="D26" i="28"/>
  <c r="T26" i="28"/>
  <c r="R28" i="28"/>
  <c r="Z28" i="28"/>
  <c r="U33" i="28"/>
  <c r="M33" i="28"/>
  <c r="O33" i="28" s="1"/>
  <c r="Q33" i="28"/>
  <c r="V33" i="28"/>
  <c r="E37" i="28"/>
  <c r="V38" i="28"/>
  <c r="S43" i="28"/>
  <c r="C43" i="28"/>
  <c r="P43" i="28"/>
  <c r="W43" i="28"/>
  <c r="V43" i="28"/>
  <c r="M43" i="28"/>
  <c r="O43" i="28" s="1"/>
  <c r="Z43" i="28"/>
  <c r="Q51" i="28"/>
  <c r="P51" i="28"/>
  <c r="W51" i="28"/>
  <c r="V51" i="28"/>
  <c r="U51" i="28"/>
  <c r="M51" i="28"/>
  <c r="O51" i="28" s="1"/>
  <c r="T51" i="28"/>
  <c r="D51" i="28"/>
  <c r="S51" i="28"/>
  <c r="C51" i="28"/>
  <c r="W3" i="28"/>
  <c r="M4" i="28"/>
  <c r="O4" i="28" s="1"/>
  <c r="U4" i="28"/>
  <c r="C5" i="28"/>
  <c r="S5" i="28"/>
  <c r="AA5" i="28"/>
  <c r="W8" i="28"/>
  <c r="V9" i="28"/>
  <c r="M10" i="28"/>
  <c r="O10" i="28" s="1"/>
  <c r="U10" i="28"/>
  <c r="D11" i="28"/>
  <c r="T11" i="28"/>
  <c r="C12" i="28"/>
  <c r="S12" i="28"/>
  <c r="R13" i="28"/>
  <c r="Z13" i="28"/>
  <c r="W16" i="28"/>
  <c r="V17" i="28"/>
  <c r="M18" i="28"/>
  <c r="O18" i="28" s="1"/>
  <c r="U18" i="28"/>
  <c r="D19" i="28"/>
  <c r="T19" i="28"/>
  <c r="C20" i="28"/>
  <c r="S20" i="28"/>
  <c r="R21" i="28"/>
  <c r="Z21" i="28"/>
  <c r="W24" i="28"/>
  <c r="V25" i="28"/>
  <c r="M26" i="28"/>
  <c r="O26" i="28" s="1"/>
  <c r="U26" i="28"/>
  <c r="D27" i="28"/>
  <c r="T27" i="28"/>
  <c r="C28" i="28"/>
  <c r="S28" i="28"/>
  <c r="R29" i="28"/>
  <c r="Z29" i="28"/>
  <c r="C33" i="28"/>
  <c r="W33" i="28"/>
  <c r="R42" i="28"/>
  <c r="Z59" i="28"/>
  <c r="R2" i="28"/>
  <c r="P3" i="28"/>
  <c r="V4" i="28"/>
  <c r="D5" i="28"/>
  <c r="T5" i="28"/>
  <c r="R6" i="28"/>
  <c r="Q7" i="28"/>
  <c r="P8" i="28"/>
  <c r="W9" i="28"/>
  <c r="V10" i="28"/>
  <c r="M11" i="28"/>
  <c r="O11" i="28" s="1"/>
  <c r="U11" i="28"/>
  <c r="D12" i="28"/>
  <c r="T12" i="28"/>
  <c r="C13" i="28"/>
  <c r="S13" i="28"/>
  <c r="R14" i="28"/>
  <c r="Z14" i="28"/>
  <c r="P16" i="28"/>
  <c r="W17" i="28"/>
  <c r="V18" i="28"/>
  <c r="M19" i="28"/>
  <c r="O19" i="28" s="1"/>
  <c r="U19" i="28"/>
  <c r="D20" i="28"/>
  <c r="T20" i="28"/>
  <c r="C21" i="28"/>
  <c r="S21" i="28"/>
  <c r="R22" i="28"/>
  <c r="Z22" i="28"/>
  <c r="P24" i="28"/>
  <c r="W25" i="28"/>
  <c r="V26" i="28"/>
  <c r="M27" i="28"/>
  <c r="O27" i="28" s="1"/>
  <c r="U27" i="28"/>
  <c r="D28" i="28"/>
  <c r="T28" i="28"/>
  <c r="C29" i="28"/>
  <c r="S29" i="28"/>
  <c r="R30" i="28"/>
  <c r="Z30" i="28"/>
  <c r="V32" i="28"/>
  <c r="Z32" i="28"/>
  <c r="F32" i="28"/>
  <c r="G32" i="28" s="1"/>
  <c r="S32" i="28"/>
  <c r="D33" i="28"/>
  <c r="Q34" i="28"/>
  <c r="Z34" i="28"/>
  <c r="Q37" i="28"/>
  <c r="V37" i="28"/>
  <c r="U37" i="28"/>
  <c r="M37" i="28"/>
  <c r="O37" i="28" s="1"/>
  <c r="T37" i="28"/>
  <c r="D37" i="28"/>
  <c r="S42" i="28"/>
  <c r="Z51" i="28"/>
  <c r="Q3" i="28"/>
  <c r="W4" i="28"/>
  <c r="M5" i="28"/>
  <c r="O5" i="28" s="1"/>
  <c r="R7" i="28"/>
  <c r="Q8" i="28"/>
  <c r="P9" i="28"/>
  <c r="W10" i="28"/>
  <c r="M12" i="28"/>
  <c r="O12" i="28" s="1"/>
  <c r="D13" i="28"/>
  <c r="C14" i="28"/>
  <c r="R15" i="28"/>
  <c r="Q16" i="28"/>
  <c r="P17" i="28"/>
  <c r="W18" i="28"/>
  <c r="M20" i="28"/>
  <c r="O20" i="28" s="1"/>
  <c r="D21" i="28"/>
  <c r="C22" i="28"/>
  <c r="R23" i="28"/>
  <c r="Q24" i="28"/>
  <c r="P25" i="28"/>
  <c r="W26" i="28"/>
  <c r="M28" i="28"/>
  <c r="O28" i="28" s="1"/>
  <c r="D29" i="28"/>
  <c r="C30" i="28"/>
  <c r="S31" i="28"/>
  <c r="C32" i="28"/>
  <c r="T32" i="28"/>
  <c r="R34" i="28"/>
  <c r="S35" i="28"/>
  <c r="C35" i="28"/>
  <c r="W35" i="28"/>
  <c r="V35" i="28"/>
  <c r="C37" i="28"/>
  <c r="Z37" i="28"/>
  <c r="U42" i="28"/>
  <c r="R43" i="28"/>
  <c r="R25" i="28"/>
  <c r="Z25" i="28"/>
  <c r="R3" i="28"/>
  <c r="R8" i="28"/>
  <c r="R16" i="28"/>
  <c r="R24" i="28"/>
  <c r="S34" i="28"/>
  <c r="P38" i="28"/>
  <c r="U38" i="28"/>
  <c r="M38" i="28"/>
  <c r="O38" i="28" s="1"/>
  <c r="T38" i="28"/>
  <c r="D38" i="28"/>
  <c r="S38" i="28"/>
  <c r="C38" i="28"/>
  <c r="Z38" i="28"/>
  <c r="V42" i="28"/>
  <c r="Q45" i="28"/>
  <c r="P45" i="28"/>
  <c r="V45" i="28"/>
  <c r="U45" i="28"/>
  <c r="M45" i="28"/>
  <c r="O45" i="28" s="1"/>
  <c r="T45" i="28"/>
  <c r="D45" i="28"/>
  <c r="S45" i="28"/>
  <c r="C45" i="28"/>
  <c r="R46" i="28"/>
  <c r="Z46" i="28"/>
  <c r="R52" i="28"/>
  <c r="Z52" i="28"/>
  <c r="V56" i="28"/>
  <c r="M57" i="28"/>
  <c r="O57" i="28" s="1"/>
  <c r="U57" i="28"/>
  <c r="R60" i="28"/>
  <c r="Z60" i="28"/>
  <c r="P65" i="28"/>
  <c r="W65" i="28"/>
  <c r="U65" i="28"/>
  <c r="P66" i="28"/>
  <c r="Z66" i="28"/>
  <c r="R70" i="28"/>
  <c r="R73" i="28"/>
  <c r="Q78" i="28"/>
  <c r="P78" i="28"/>
  <c r="W78" i="28"/>
  <c r="V78" i="28"/>
  <c r="T78" i="28"/>
  <c r="D78" i="28"/>
  <c r="S78" i="28"/>
  <c r="C78" i="28"/>
  <c r="O78" i="28"/>
  <c r="R39" i="28"/>
  <c r="Z39" i="28"/>
  <c r="P41" i="28"/>
  <c r="C46" i="28"/>
  <c r="S46" i="28"/>
  <c r="R47" i="28"/>
  <c r="Z47" i="28"/>
  <c r="P49" i="28"/>
  <c r="C52" i="28"/>
  <c r="S52" i="28"/>
  <c r="R53" i="28"/>
  <c r="Z53" i="28"/>
  <c r="P55" i="28"/>
  <c r="W56" i="28"/>
  <c r="V57" i="28"/>
  <c r="C60" i="28"/>
  <c r="S60" i="28"/>
  <c r="Q64" i="28"/>
  <c r="P64" i="28"/>
  <c r="T64" i="28"/>
  <c r="C65" i="28"/>
  <c r="V65" i="28"/>
  <c r="Q66" i="28"/>
  <c r="V67" i="28"/>
  <c r="U67" i="28"/>
  <c r="M67" i="28"/>
  <c r="O67" i="28" s="1"/>
  <c r="Z67" i="28"/>
  <c r="R67" i="28"/>
  <c r="E68" i="28"/>
  <c r="R78" i="28"/>
  <c r="V36" i="28"/>
  <c r="C39" i="28"/>
  <c r="S39" i="28"/>
  <c r="R40" i="28"/>
  <c r="Z40" i="28"/>
  <c r="Q41" i="28"/>
  <c r="V44" i="28"/>
  <c r="D46" i="28"/>
  <c r="T46" i="28"/>
  <c r="C47" i="28"/>
  <c r="S47" i="28"/>
  <c r="R48" i="28"/>
  <c r="Z48" i="28"/>
  <c r="Q49" i="28"/>
  <c r="V50" i="28"/>
  <c r="D52" i="28"/>
  <c r="T52" i="28"/>
  <c r="C53" i="28"/>
  <c r="S53" i="28"/>
  <c r="R54" i="28"/>
  <c r="Z54" i="28"/>
  <c r="Q55" i="28"/>
  <c r="P56" i="28"/>
  <c r="W57" i="28"/>
  <c r="V58" i="28"/>
  <c r="D60" i="28"/>
  <c r="T60" i="28"/>
  <c r="U64" i="28"/>
  <c r="D65" i="28"/>
  <c r="M65" i="28"/>
  <c r="O65" i="28" s="1"/>
  <c r="R66" i="28"/>
  <c r="U78" i="28"/>
  <c r="E80" i="28"/>
  <c r="S138" i="28"/>
  <c r="C138" i="28"/>
  <c r="W138" i="28"/>
  <c r="V138" i="28"/>
  <c r="U138" i="28"/>
  <c r="M138" i="28"/>
  <c r="O138" i="28" s="1"/>
  <c r="Z138" i="28"/>
  <c r="R138" i="28"/>
  <c r="Q138" i="28"/>
  <c r="D138" i="28"/>
  <c r="P138" i="28"/>
  <c r="R41" i="28"/>
  <c r="Z41" i="28"/>
  <c r="M46" i="28"/>
  <c r="O46" i="28" s="1"/>
  <c r="U46" i="28"/>
  <c r="R49" i="28"/>
  <c r="Z49" i="28"/>
  <c r="M52" i="28"/>
  <c r="O52" i="28" s="1"/>
  <c r="U52" i="28"/>
  <c r="R55" i="28"/>
  <c r="Z55" i="28"/>
  <c r="Q56" i="28"/>
  <c r="P57" i="28"/>
  <c r="M60" i="28"/>
  <c r="O60" i="28" s="1"/>
  <c r="U60" i="28"/>
  <c r="P61" i="28"/>
  <c r="D67" i="28"/>
  <c r="U68" i="28"/>
  <c r="M68" i="28"/>
  <c r="O68" i="28" s="1"/>
  <c r="T68" i="28"/>
  <c r="D68" i="28"/>
  <c r="Q68" i="28"/>
  <c r="R56" i="28"/>
  <c r="Z56" i="28"/>
  <c r="G72" i="28"/>
  <c r="V81" i="28"/>
  <c r="U81" i="28"/>
  <c r="M81" i="28"/>
  <c r="O81" i="28" s="1"/>
  <c r="T81" i="28"/>
  <c r="D81" i="28"/>
  <c r="S81" i="28"/>
  <c r="C81" i="28"/>
  <c r="Q81" i="28"/>
  <c r="P81" i="28"/>
  <c r="W46" i="28"/>
  <c r="W52" i="28"/>
  <c r="C56" i="28"/>
  <c r="S56" i="28"/>
  <c r="R57" i="28"/>
  <c r="Z57" i="28"/>
  <c r="W60" i="28"/>
  <c r="W66" i="28"/>
  <c r="V66" i="28"/>
  <c r="U66" i="28"/>
  <c r="R36" i="28"/>
  <c r="M41" i="28"/>
  <c r="O41" i="28" s="1"/>
  <c r="R44" i="28"/>
  <c r="M49" i="28"/>
  <c r="O49" i="28" s="1"/>
  <c r="R50" i="28"/>
  <c r="M55" i="28"/>
  <c r="O55" i="28" s="1"/>
  <c r="D56" i="28"/>
  <c r="C57" i="28"/>
  <c r="R58" i="28"/>
  <c r="T61" i="28"/>
  <c r="S61" i="28"/>
  <c r="C61" i="28"/>
  <c r="U61" i="28"/>
  <c r="S65" i="28"/>
  <c r="C66" i="28"/>
  <c r="M66" i="28"/>
  <c r="O66" i="28" s="1"/>
  <c r="Q70" i="28"/>
  <c r="W70" i="28"/>
  <c r="V70" i="28"/>
  <c r="T70" i="28"/>
  <c r="D70" i="28"/>
  <c r="S70" i="28"/>
  <c r="C70" i="28"/>
  <c r="O70" i="28"/>
  <c r="V73" i="28"/>
  <c r="U73" i="28"/>
  <c r="M73" i="28"/>
  <c r="O73" i="28" s="1"/>
  <c r="T73" i="28"/>
  <c r="D73" i="28"/>
  <c r="S73" i="28"/>
  <c r="C73" i="28"/>
  <c r="Q73" i="28"/>
  <c r="P73" i="28"/>
  <c r="R81" i="28"/>
  <c r="Q86" i="28"/>
  <c r="P86" i="28"/>
  <c r="W86" i="28"/>
  <c r="V86" i="28"/>
  <c r="U86" i="28"/>
  <c r="M86" i="28"/>
  <c r="O86" i="28" s="1"/>
  <c r="T86" i="28"/>
  <c r="D86" i="28"/>
  <c r="S86" i="28"/>
  <c r="C86" i="28"/>
  <c r="R71" i="28"/>
  <c r="Z71" i="28"/>
  <c r="Q72" i="28"/>
  <c r="M76" i="28"/>
  <c r="O76" i="28" s="1"/>
  <c r="U76" i="28"/>
  <c r="D77" i="28"/>
  <c r="T77" i="28"/>
  <c r="R79" i="28"/>
  <c r="Z79" i="28"/>
  <c r="Q80" i="28"/>
  <c r="M84" i="28"/>
  <c r="O84" i="28" s="1"/>
  <c r="U84" i="28"/>
  <c r="D85" i="28"/>
  <c r="T85" i="28"/>
  <c r="R87" i="28"/>
  <c r="Z87" i="28"/>
  <c r="Q88" i="28"/>
  <c r="P89" i="28"/>
  <c r="W92" i="28"/>
  <c r="V94" i="28"/>
  <c r="O95" i="28"/>
  <c r="V98" i="28"/>
  <c r="W102" i="28"/>
  <c r="U107" i="28"/>
  <c r="W109" i="28"/>
  <c r="R72" i="28"/>
  <c r="Z72" i="28"/>
  <c r="V76" i="28"/>
  <c r="M77" i="28"/>
  <c r="O77" i="28" s="1"/>
  <c r="U77" i="28"/>
  <c r="R80" i="28"/>
  <c r="Z80" i="28"/>
  <c r="V84" i="28"/>
  <c r="M85" i="28"/>
  <c r="O85" i="28" s="1"/>
  <c r="U85" i="28"/>
  <c r="R88" i="28"/>
  <c r="Z88" i="28"/>
  <c r="Q89" i="28"/>
  <c r="S96" i="28"/>
  <c r="C96" i="28"/>
  <c r="Z96" i="28"/>
  <c r="R96" i="28"/>
  <c r="Q96" i="28"/>
  <c r="V96" i="28"/>
  <c r="E117" i="28"/>
  <c r="G117" i="28" s="1"/>
  <c r="R89" i="28"/>
  <c r="Z89" i="28"/>
  <c r="U94" i="28"/>
  <c r="M94" i="28"/>
  <c r="O94" i="28" s="1"/>
  <c r="S94" i="28"/>
  <c r="C94" i="28"/>
  <c r="P94" i="28"/>
  <c r="R62" i="28"/>
  <c r="Q63" i="28"/>
  <c r="R69" i="28"/>
  <c r="Z69" i="28"/>
  <c r="M71" i="28"/>
  <c r="O71" i="28" s="1"/>
  <c r="U71" i="28"/>
  <c r="D72" i="28"/>
  <c r="T72" i="28"/>
  <c r="R74" i="28"/>
  <c r="Z74" i="28"/>
  <c r="P76" i="28"/>
  <c r="W77" i="28"/>
  <c r="M79" i="28"/>
  <c r="O79" i="28" s="1"/>
  <c r="U79" i="28"/>
  <c r="D80" i="28"/>
  <c r="T80" i="28"/>
  <c r="R82" i="28"/>
  <c r="Z82" i="28"/>
  <c r="P84" i="28"/>
  <c r="W85" i="28"/>
  <c r="M87" i="28"/>
  <c r="O87" i="28" s="1"/>
  <c r="U87" i="28"/>
  <c r="D88" i="28"/>
  <c r="T88" i="28"/>
  <c r="C89" i="28"/>
  <c r="S89" i="28"/>
  <c r="R90" i="28"/>
  <c r="Z90" i="28"/>
  <c r="Q92" i="28"/>
  <c r="Z92" i="28"/>
  <c r="R93" i="28"/>
  <c r="D94" i="28"/>
  <c r="E101" i="28"/>
  <c r="G123" i="28"/>
  <c r="R63" i="28"/>
  <c r="C69" i="28"/>
  <c r="M72" i="28"/>
  <c r="O72" i="28" s="1"/>
  <c r="C74" i="28"/>
  <c r="R75" i="28"/>
  <c r="Q76" i="28"/>
  <c r="P77" i="28"/>
  <c r="M80" i="28"/>
  <c r="O80" i="28" s="1"/>
  <c r="C82" i="28"/>
  <c r="R83" i="28"/>
  <c r="Q84" i="28"/>
  <c r="P85" i="28"/>
  <c r="M88" i="28"/>
  <c r="O88" i="28" s="1"/>
  <c r="D89" i="28"/>
  <c r="T89" i="28"/>
  <c r="C90" i="28"/>
  <c r="R91" i="28"/>
  <c r="R92" i="28"/>
  <c r="Z94" i="28"/>
  <c r="P99" i="28"/>
  <c r="W99" i="28"/>
  <c r="V99" i="28"/>
  <c r="T99" i="28"/>
  <c r="D99" i="28"/>
  <c r="S99" i="28"/>
  <c r="C99" i="28"/>
  <c r="E108" i="28"/>
  <c r="E116" i="28"/>
  <c r="G116" i="28" s="1"/>
  <c r="R76" i="28"/>
  <c r="Z76" i="28"/>
  <c r="R84" i="28"/>
  <c r="Z84" i="28"/>
  <c r="M89" i="28"/>
  <c r="O89" i="28" s="1"/>
  <c r="U89" i="28"/>
  <c r="S92" i="28"/>
  <c r="V93" i="28"/>
  <c r="T93" i="28"/>
  <c r="D93" i="28"/>
  <c r="Q93" i="28"/>
  <c r="U93" i="28"/>
  <c r="Q94" i="28"/>
  <c r="P96" i="28"/>
  <c r="Q98" i="28"/>
  <c r="P98" i="28"/>
  <c r="W98" i="28"/>
  <c r="U98" i="28"/>
  <c r="M98" i="28"/>
  <c r="O98" i="28" s="1"/>
  <c r="T98" i="28"/>
  <c r="D98" i="28"/>
  <c r="V102" i="28"/>
  <c r="U102" i="28"/>
  <c r="M102" i="28"/>
  <c r="O102" i="28" s="1"/>
  <c r="T102" i="28"/>
  <c r="D102" i="28"/>
  <c r="S102" i="28"/>
  <c r="C102" i="28"/>
  <c r="Q102" i="28"/>
  <c r="P102" i="28"/>
  <c r="V109" i="28"/>
  <c r="U109" i="28"/>
  <c r="M109" i="28"/>
  <c r="O109" i="28" s="1"/>
  <c r="T109" i="28"/>
  <c r="D109" i="28"/>
  <c r="S109" i="28"/>
  <c r="C109" i="28"/>
  <c r="Q109" i="28"/>
  <c r="P109" i="28"/>
  <c r="S117" i="28"/>
  <c r="C117" i="28"/>
  <c r="W117" i="28"/>
  <c r="V117" i="28"/>
  <c r="M117" i="28"/>
  <c r="O117" i="28" s="1"/>
  <c r="U117" i="28"/>
  <c r="D117" i="28"/>
  <c r="R117" i="28"/>
  <c r="Z117" i="28"/>
  <c r="Q117" i="28"/>
  <c r="P117" i="28"/>
  <c r="C76" i="28"/>
  <c r="R77" i="28"/>
  <c r="C84" i="28"/>
  <c r="R85" i="28"/>
  <c r="C92" i="28"/>
  <c r="T92" i="28"/>
  <c r="C93" i="28"/>
  <c r="W93" i="28"/>
  <c r="R94" i="28"/>
  <c r="T96" i="28"/>
  <c r="C98" i="28"/>
  <c r="R98" i="28"/>
  <c r="G100" i="28"/>
  <c r="G103" i="28"/>
  <c r="G106" i="28"/>
  <c r="Q107" i="28"/>
  <c r="P107" i="28"/>
  <c r="W107" i="28"/>
  <c r="V107" i="28"/>
  <c r="T107" i="28"/>
  <c r="D107" i="28"/>
  <c r="S107" i="28"/>
  <c r="C107" i="28"/>
  <c r="O107" i="28"/>
  <c r="Q114" i="28"/>
  <c r="P114" i="28"/>
  <c r="W114" i="28"/>
  <c r="V114" i="28"/>
  <c r="T114" i="28"/>
  <c r="D114" i="28"/>
  <c r="S114" i="28"/>
  <c r="C114" i="28"/>
  <c r="O114" i="28"/>
  <c r="T117" i="28"/>
  <c r="Q128" i="28"/>
  <c r="P128" i="28"/>
  <c r="W128" i="28"/>
  <c r="U128" i="28"/>
  <c r="T128" i="28"/>
  <c r="S128" i="28"/>
  <c r="R128" i="28"/>
  <c r="M128" i="28"/>
  <c r="O128" i="28" s="1"/>
  <c r="D128" i="28"/>
  <c r="C128" i="28"/>
  <c r="V128" i="28"/>
  <c r="W95" i="28"/>
  <c r="M97" i="28"/>
  <c r="O97" i="28" s="1"/>
  <c r="U97" i="28"/>
  <c r="R100" i="28"/>
  <c r="Q101" i="28"/>
  <c r="W103" i="28"/>
  <c r="V104" i="28"/>
  <c r="M105" i="28"/>
  <c r="O105" i="28" s="1"/>
  <c r="U105" i="28"/>
  <c r="D106" i="28"/>
  <c r="T106" i="28"/>
  <c r="Q108" i="28"/>
  <c r="W110" i="28"/>
  <c r="V111" i="28"/>
  <c r="M112" i="28"/>
  <c r="O112" i="28" s="1"/>
  <c r="U112" i="28"/>
  <c r="D113" i="28"/>
  <c r="T113" i="28"/>
  <c r="R115" i="28"/>
  <c r="Q116" i="28"/>
  <c r="S119" i="28"/>
  <c r="S120" i="28"/>
  <c r="W121" i="28"/>
  <c r="V121" i="28"/>
  <c r="T121" i="28"/>
  <c r="D130" i="28"/>
  <c r="Q130" i="28"/>
  <c r="P132" i="28"/>
  <c r="V97" i="28"/>
  <c r="R101" i="28"/>
  <c r="Z101" i="28"/>
  <c r="V105" i="28"/>
  <c r="M106" i="28"/>
  <c r="O106" i="28" s="1"/>
  <c r="U106" i="28"/>
  <c r="R108" i="28"/>
  <c r="Z108" i="28"/>
  <c r="M113" i="28"/>
  <c r="O113" i="28" s="1"/>
  <c r="U113" i="28"/>
  <c r="R116" i="28"/>
  <c r="Z116" i="28"/>
  <c r="V123" i="28"/>
  <c r="U123" i="28"/>
  <c r="M123" i="28"/>
  <c r="O123" i="28" s="1"/>
  <c r="T123" i="28"/>
  <c r="D123" i="28"/>
  <c r="E124" i="28"/>
  <c r="R130" i="28"/>
  <c r="R132" i="28"/>
  <c r="R95" i="28"/>
  <c r="P97" i="28"/>
  <c r="D101" i="28"/>
  <c r="T101" i="28"/>
  <c r="R103" i="28"/>
  <c r="Z103" i="28"/>
  <c r="P105" i="28"/>
  <c r="W106" i="28"/>
  <c r="D108" i="28"/>
  <c r="T108" i="28"/>
  <c r="R110" i="28"/>
  <c r="Z110" i="28"/>
  <c r="Q111" i="28"/>
  <c r="P112" i="28"/>
  <c r="W113" i="28"/>
  <c r="D116" i="28"/>
  <c r="T116" i="28"/>
  <c r="E122" i="28"/>
  <c r="Z123" i="28"/>
  <c r="P129" i="28"/>
  <c r="W129" i="28"/>
  <c r="V129" i="28"/>
  <c r="E130" i="28"/>
  <c r="E131" i="28"/>
  <c r="E132" i="28"/>
  <c r="E138" i="28"/>
  <c r="E139" i="28"/>
  <c r="E140" i="28"/>
  <c r="M101" i="28"/>
  <c r="O101" i="28" s="1"/>
  <c r="U101" i="28"/>
  <c r="C103" i="28"/>
  <c r="R104" i="28"/>
  <c r="Q105" i="28"/>
  <c r="P106" i="28"/>
  <c r="M108" i="28"/>
  <c r="O108" i="28" s="1"/>
  <c r="U108" i="28"/>
  <c r="C110" i="28"/>
  <c r="R111" i="28"/>
  <c r="Q112" i="28"/>
  <c r="P113" i="28"/>
  <c r="M116" i="28"/>
  <c r="O116" i="28" s="1"/>
  <c r="U116" i="28"/>
  <c r="F122" i="28"/>
  <c r="P123" i="28"/>
  <c r="U124" i="28"/>
  <c r="M124" i="28"/>
  <c r="O124" i="28" s="1"/>
  <c r="T124" i="28"/>
  <c r="D124" i="28"/>
  <c r="S124" i="28"/>
  <c r="C124" i="28"/>
  <c r="C129" i="28"/>
  <c r="M129" i="28"/>
  <c r="O129" i="28" s="1"/>
  <c r="F130" i="28"/>
  <c r="F131" i="28"/>
  <c r="F137" i="28"/>
  <c r="F138" i="28"/>
  <c r="F139" i="28"/>
  <c r="R97" i="28"/>
  <c r="R105" i="28"/>
  <c r="Q106" i="28"/>
  <c r="R112" i="28"/>
  <c r="Q113" i="28"/>
  <c r="Q121" i="28"/>
  <c r="V122" i="28"/>
  <c r="U122" i="28"/>
  <c r="M122" i="28"/>
  <c r="O122" i="28" s="1"/>
  <c r="W122" i="28"/>
  <c r="Q123" i="28"/>
  <c r="Z124" i="28"/>
  <c r="D129" i="28"/>
  <c r="Z129" i="28"/>
  <c r="U136" i="28"/>
  <c r="M136" i="28"/>
  <c r="O136" i="28" s="1"/>
  <c r="Q136" i="28"/>
  <c r="P136" i="28"/>
  <c r="W136" i="28"/>
  <c r="Z136" i="28"/>
  <c r="R106" i="28"/>
  <c r="R113" i="28"/>
  <c r="S130" i="28"/>
  <c r="W130" i="28"/>
  <c r="V130" i="28"/>
  <c r="U130" i="28"/>
  <c r="M130" i="28"/>
  <c r="O130" i="28" s="1"/>
  <c r="Q132" i="28"/>
  <c r="U132" i="28"/>
  <c r="M132" i="28"/>
  <c r="O132" i="28" s="1"/>
  <c r="T132" i="28"/>
  <c r="D132" i="28"/>
  <c r="S132" i="28"/>
  <c r="C132" i="28"/>
  <c r="Z132" i="28"/>
  <c r="T137" i="28"/>
  <c r="D137" i="28"/>
  <c r="P137" i="28"/>
  <c r="W137" i="28"/>
  <c r="V137" i="28"/>
  <c r="M137" i="28"/>
  <c r="O137" i="28" s="1"/>
  <c r="Z137" i="28"/>
  <c r="Q140" i="28"/>
  <c r="V140" i="28"/>
  <c r="U140" i="28"/>
  <c r="M140" i="28"/>
  <c r="O140" i="28" s="1"/>
  <c r="T140" i="28"/>
  <c r="D140" i="28"/>
  <c r="S140" i="28"/>
  <c r="C140" i="28"/>
  <c r="R125" i="28"/>
  <c r="Z125" i="28"/>
  <c r="P127" i="28"/>
  <c r="D131" i="28"/>
  <c r="T131" i="28"/>
  <c r="R133" i="28"/>
  <c r="Z133" i="28"/>
  <c r="P135" i="28"/>
  <c r="D139" i="28"/>
  <c r="T139" i="28"/>
  <c r="R141" i="28"/>
  <c r="Z141" i="28"/>
  <c r="Q143" i="28"/>
  <c r="Z143" i="28"/>
  <c r="S145" i="28"/>
  <c r="S146" i="28"/>
  <c r="T147" i="28"/>
  <c r="D148" i="28"/>
  <c r="M148" i="28"/>
  <c r="O148" i="28" s="1"/>
  <c r="U148" i="28"/>
  <c r="P150" i="28"/>
  <c r="Q151" i="28"/>
  <c r="Z151" i="28"/>
  <c r="S153" i="28"/>
  <c r="S154" i="28"/>
  <c r="T155" i="28"/>
  <c r="D156" i="28"/>
  <c r="M156" i="28"/>
  <c r="O156" i="28" s="1"/>
  <c r="U156" i="28"/>
  <c r="P158" i="28"/>
  <c r="Q159" i="28"/>
  <c r="Z159" i="28"/>
  <c r="D161" i="28"/>
  <c r="Z161" i="28"/>
  <c r="Q170" i="28"/>
  <c r="P170" i="28"/>
  <c r="W170" i="28"/>
  <c r="V170" i="28"/>
  <c r="U170" i="28"/>
  <c r="M170" i="28"/>
  <c r="O170" i="28" s="1"/>
  <c r="T170" i="28"/>
  <c r="D170" i="28"/>
  <c r="S170" i="28"/>
  <c r="C170" i="28"/>
  <c r="F171" i="28"/>
  <c r="E180" i="28"/>
  <c r="R118" i="28"/>
  <c r="C125" i="28"/>
  <c r="R126" i="28"/>
  <c r="Q127" i="28"/>
  <c r="M131" i="28"/>
  <c r="O131" i="28" s="1"/>
  <c r="U131" i="28"/>
  <c r="C133" i="28"/>
  <c r="R134" i="28"/>
  <c r="Q135" i="28"/>
  <c r="M139" i="28"/>
  <c r="O139" i="28" s="1"/>
  <c r="U139" i="28"/>
  <c r="C141" i="28"/>
  <c r="R142" i="28"/>
  <c r="C145" i="28"/>
  <c r="T145" i="28"/>
  <c r="C146" i="28"/>
  <c r="T146" i="28"/>
  <c r="C147" i="28"/>
  <c r="U147" i="28"/>
  <c r="W148" i="28"/>
  <c r="P149" i="28"/>
  <c r="Q150" i="28"/>
  <c r="Z150" i="28"/>
  <c r="C153" i="28"/>
  <c r="T153" i="28"/>
  <c r="C154" i="28"/>
  <c r="T154" i="28"/>
  <c r="C155" i="28"/>
  <c r="U155" i="28"/>
  <c r="W156" i="28"/>
  <c r="P157" i="28"/>
  <c r="Q158" i="28"/>
  <c r="Z158" i="28"/>
  <c r="P161" i="28"/>
  <c r="S162" i="28"/>
  <c r="Z162" i="28"/>
  <c r="R162" i="28"/>
  <c r="Q162" i="28"/>
  <c r="P162" i="28"/>
  <c r="W162" i="28"/>
  <c r="V162" i="28"/>
  <c r="U162" i="28"/>
  <c r="M162" i="28"/>
  <c r="O162" i="28" s="1"/>
  <c r="R127" i="28"/>
  <c r="V131" i="28"/>
  <c r="R135" i="28"/>
  <c r="V139" i="28"/>
  <c r="S143" i="28"/>
  <c r="C143" i="28"/>
  <c r="T143" i="28"/>
  <c r="Q149" i="28"/>
  <c r="Z149" i="28"/>
  <c r="S151" i="28"/>
  <c r="C151" i="28"/>
  <c r="T151" i="28"/>
  <c r="Q157" i="28"/>
  <c r="Z157" i="28"/>
  <c r="S159" i="28"/>
  <c r="C159" i="28"/>
  <c r="T159" i="28"/>
  <c r="P148" i="28"/>
  <c r="T150" i="28"/>
  <c r="D150" i="28"/>
  <c r="S150" i="28"/>
  <c r="P156" i="28"/>
  <c r="R157" i="28"/>
  <c r="T158" i="28"/>
  <c r="D158" i="28"/>
  <c r="S158" i="28"/>
  <c r="Q178" i="28"/>
  <c r="P178" i="28"/>
  <c r="W178" i="28"/>
  <c r="V178" i="28"/>
  <c r="U178" i="28"/>
  <c r="M178" i="28"/>
  <c r="O178" i="28" s="1"/>
  <c r="T178" i="28"/>
  <c r="D178" i="28"/>
  <c r="S178" i="28"/>
  <c r="C178" i="28"/>
  <c r="F179" i="28"/>
  <c r="G179" i="28" s="1"/>
  <c r="U149" i="28"/>
  <c r="M149" i="28"/>
  <c r="O149" i="28" s="1"/>
  <c r="T149" i="28"/>
  <c r="U157" i="28"/>
  <c r="M157" i="28"/>
  <c r="O157" i="28" s="1"/>
  <c r="T157" i="28"/>
  <c r="Q164" i="28"/>
  <c r="P164" i="28"/>
  <c r="W164" i="28"/>
  <c r="V164" i="28"/>
  <c r="U164" i="28"/>
  <c r="M164" i="28"/>
  <c r="O164" i="28" s="1"/>
  <c r="T164" i="28"/>
  <c r="D164" i="28"/>
  <c r="S164" i="28"/>
  <c r="C164" i="28"/>
  <c r="F165" i="28"/>
  <c r="G165" i="28" s="1"/>
  <c r="Z178" i="28"/>
  <c r="R131" i="28"/>
  <c r="R139" i="28"/>
  <c r="F148" i="28"/>
  <c r="G148" i="28" s="1"/>
  <c r="S148" i="28"/>
  <c r="C149" i="28"/>
  <c r="V149" i="28"/>
  <c r="W150" i="28"/>
  <c r="F156" i="28"/>
  <c r="G156" i="28" s="1"/>
  <c r="S156" i="28"/>
  <c r="C157" i="28"/>
  <c r="V157" i="28"/>
  <c r="W158" i="28"/>
  <c r="Q161" i="28"/>
  <c r="W161" i="28"/>
  <c r="V161" i="28"/>
  <c r="G162" i="28"/>
  <c r="G166" i="28"/>
  <c r="R165" i="28"/>
  <c r="Z165" i="28"/>
  <c r="V167" i="28"/>
  <c r="M168" i="28"/>
  <c r="O168" i="28" s="1"/>
  <c r="U168" i="28"/>
  <c r="R171" i="28"/>
  <c r="Z171" i="28"/>
  <c r="Q172" i="28"/>
  <c r="P173" i="28"/>
  <c r="W174" i="28"/>
  <c r="V175" i="28"/>
  <c r="M176" i="28"/>
  <c r="O176" i="28" s="1"/>
  <c r="U176" i="28"/>
  <c r="R179" i="28"/>
  <c r="Z179" i="28"/>
  <c r="Q180" i="28"/>
  <c r="P181" i="28"/>
  <c r="W182" i="28"/>
  <c r="V183" i="28"/>
  <c r="M184" i="28"/>
  <c r="O184" i="28" s="1"/>
  <c r="U184" i="28"/>
  <c r="W167" i="28"/>
  <c r="R172" i="28"/>
  <c r="Z172" i="28"/>
  <c r="Q173" i="28"/>
  <c r="W175" i="28"/>
  <c r="V176" i="28"/>
  <c r="R180" i="28"/>
  <c r="Z180" i="28"/>
  <c r="Q181" i="28"/>
  <c r="P182" i="28"/>
  <c r="W183" i="28"/>
  <c r="V184" i="28"/>
  <c r="V163" i="28"/>
  <c r="D165" i="28"/>
  <c r="T165" i="28"/>
  <c r="P167" i="28"/>
  <c r="W168" i="28"/>
  <c r="V169" i="28"/>
  <c r="D171" i="28"/>
  <c r="T171" i="28"/>
  <c r="C172" i="28"/>
  <c r="S172" i="28"/>
  <c r="R173" i="28"/>
  <c r="Z173" i="28"/>
  <c r="Q174" i="28"/>
  <c r="P175" i="28"/>
  <c r="W176" i="28"/>
  <c r="V177" i="28"/>
  <c r="S180" i="28"/>
  <c r="R181" i="28"/>
  <c r="Z181" i="28"/>
  <c r="Q182" i="28"/>
  <c r="P183" i="28"/>
  <c r="W184" i="28"/>
  <c r="R144" i="28"/>
  <c r="R152" i="28"/>
  <c r="R160" i="28"/>
  <c r="W163" i="28"/>
  <c r="M165" i="28"/>
  <c r="O165" i="28" s="1"/>
  <c r="U165" i="28"/>
  <c r="R166" i="28"/>
  <c r="Q167" i="28"/>
  <c r="P168" i="28"/>
  <c r="W169" i="28"/>
  <c r="M171" i="28"/>
  <c r="O171" i="28" s="1"/>
  <c r="U171" i="28"/>
  <c r="D172" i="28"/>
  <c r="T172" i="28"/>
  <c r="C173" i="28"/>
  <c r="S173" i="28"/>
  <c r="R174" i="28"/>
  <c r="Z174" i="28"/>
  <c r="Q175" i="28"/>
  <c r="P176" i="28"/>
  <c r="W177" i="28"/>
  <c r="M179" i="28"/>
  <c r="O179" i="28" s="1"/>
  <c r="U179" i="28"/>
  <c r="D180" i="28"/>
  <c r="T180" i="28"/>
  <c r="S181" i="28"/>
  <c r="R182" i="28"/>
  <c r="Z182" i="28"/>
  <c r="Q183" i="28"/>
  <c r="P184" i="28"/>
  <c r="P163" i="28"/>
  <c r="V165" i="28"/>
  <c r="R167" i="28"/>
  <c r="Z167" i="28"/>
  <c r="Q168" i="28"/>
  <c r="P169" i="28"/>
  <c r="V171" i="28"/>
  <c r="M172" i="28"/>
  <c r="O172" i="28" s="1"/>
  <c r="U172" i="28"/>
  <c r="D173" i="28"/>
  <c r="T173" i="28"/>
  <c r="S174" i="28"/>
  <c r="R175" i="28"/>
  <c r="Z175" i="28"/>
  <c r="Q176" i="28"/>
  <c r="P177" i="28"/>
  <c r="V179" i="28"/>
  <c r="M180" i="28"/>
  <c r="O180" i="28" s="1"/>
  <c r="U180" i="28"/>
  <c r="D181" i="28"/>
  <c r="T181" i="28"/>
  <c r="C182" i="28"/>
  <c r="S182" i="28"/>
  <c r="R183" i="28"/>
  <c r="Z183" i="28"/>
  <c r="Q184" i="28"/>
  <c r="Q163" i="28"/>
  <c r="W165" i="28"/>
  <c r="C167" i="28"/>
  <c r="S167" i="28"/>
  <c r="R168" i="28"/>
  <c r="Z168" i="28"/>
  <c r="Q169" i="28"/>
  <c r="W171" i="28"/>
  <c r="V172" i="28"/>
  <c r="M173" i="28"/>
  <c r="O173" i="28" s="1"/>
  <c r="U173" i="28"/>
  <c r="D174" i="28"/>
  <c r="T174" i="28"/>
  <c r="C175" i="28"/>
  <c r="S175" i="28"/>
  <c r="R176" i="28"/>
  <c r="Z176" i="28"/>
  <c r="Q177" i="28"/>
  <c r="W179" i="28"/>
  <c r="V180" i="28"/>
  <c r="M181" i="28"/>
  <c r="O181" i="28" s="1"/>
  <c r="U181" i="28"/>
  <c r="D182" i="28"/>
  <c r="T182" i="28"/>
  <c r="C183" i="28"/>
  <c r="S183" i="28"/>
  <c r="R184" i="28"/>
  <c r="Z184" i="28"/>
  <c r="R163" i="28"/>
  <c r="D167" i="28"/>
  <c r="R169" i="28"/>
  <c r="M174" i="28"/>
  <c r="O174" i="28" s="1"/>
  <c r="D175" i="28"/>
  <c r="R177" i="28"/>
  <c r="M182" i="28"/>
  <c r="O182" i="28" s="1"/>
  <c r="D183" i="28"/>
  <c r="F192" i="25"/>
  <c r="F180" i="25"/>
  <c r="E181" i="25"/>
  <c r="Z78" i="25"/>
  <c r="R78" i="25"/>
  <c r="P63" i="25"/>
  <c r="P78" i="25"/>
  <c r="G77" i="25"/>
  <c r="F50" i="25"/>
  <c r="W78" i="25"/>
  <c r="G50" i="25"/>
  <c r="V78" i="25"/>
  <c r="M78" i="25"/>
  <c r="O78" i="25" s="1"/>
  <c r="W63" i="25"/>
  <c r="U78" i="25"/>
  <c r="D78" i="25"/>
  <c r="E64" i="25"/>
  <c r="G64" i="25" s="1"/>
  <c r="V63" i="25"/>
  <c r="F63" i="25"/>
  <c r="D81" i="25"/>
  <c r="E101" i="25"/>
  <c r="F197" i="25"/>
  <c r="E109" i="25"/>
  <c r="U111" i="25"/>
  <c r="T78" i="25"/>
  <c r="T77" i="25"/>
  <c r="Z64" i="25"/>
  <c r="Q64" i="25"/>
  <c r="F64" i="25"/>
  <c r="R63" i="25"/>
  <c r="P51" i="25"/>
  <c r="Z50" i="25"/>
  <c r="Q50" i="25"/>
  <c r="C50" i="25"/>
  <c r="G51" i="25"/>
  <c r="G63" i="25"/>
  <c r="E125" i="25"/>
  <c r="F132" i="25"/>
  <c r="E4" i="25"/>
  <c r="F147" i="25"/>
  <c r="G147" i="25" s="1"/>
  <c r="D158" i="25"/>
  <c r="T64" i="25"/>
  <c r="D64" i="25"/>
  <c r="U63" i="25"/>
  <c r="M63" i="25"/>
  <c r="O63" i="25" s="1"/>
  <c r="V51" i="25"/>
  <c r="T63" i="25"/>
  <c r="D63" i="25"/>
  <c r="U51" i="25"/>
  <c r="M51" i="25"/>
  <c r="O51" i="25" s="1"/>
  <c r="S63" i="25"/>
  <c r="T51" i="25"/>
  <c r="D51" i="25"/>
  <c r="U50" i="25"/>
  <c r="M50" i="25"/>
  <c r="O50" i="25" s="1"/>
  <c r="S51" i="25"/>
  <c r="D115" i="25"/>
  <c r="O10" i="25"/>
  <c r="D65" i="25"/>
  <c r="F37" i="25"/>
  <c r="E108" i="25"/>
  <c r="F137" i="25"/>
  <c r="F139" i="25"/>
  <c r="F181" i="25"/>
  <c r="E115" i="25"/>
  <c r="E176" i="25"/>
  <c r="Z6" i="25"/>
  <c r="C59" i="25"/>
  <c r="V158" i="25"/>
  <c r="C179" i="25"/>
  <c r="Z36" i="25"/>
  <c r="E104" i="25"/>
  <c r="E157" i="25"/>
  <c r="F6" i="25"/>
  <c r="F28" i="25"/>
  <c r="F157" i="25"/>
  <c r="E164" i="25"/>
  <c r="D34" i="25"/>
  <c r="E106" i="25"/>
  <c r="V111" i="25"/>
  <c r="E136" i="25"/>
  <c r="Q158" i="25"/>
  <c r="S179" i="25"/>
  <c r="E20" i="25"/>
  <c r="F32" i="25"/>
  <c r="F95" i="25"/>
  <c r="F169" i="25"/>
  <c r="U59" i="25"/>
  <c r="F116" i="25"/>
  <c r="C95" i="25"/>
  <c r="P95" i="25"/>
  <c r="D119" i="25"/>
  <c r="E52" i="25"/>
  <c r="Z54" i="25"/>
  <c r="E66" i="25"/>
  <c r="D95" i="25"/>
  <c r="S197" i="25"/>
  <c r="C111" i="25"/>
  <c r="P111" i="25"/>
  <c r="E119" i="25"/>
  <c r="F126" i="25"/>
  <c r="F158" i="25"/>
  <c r="R21" i="25"/>
  <c r="C69" i="25"/>
  <c r="C197" i="25"/>
  <c r="F103" i="25"/>
  <c r="D111" i="25"/>
  <c r="Q111" i="25"/>
  <c r="E114" i="25"/>
  <c r="C10" i="25"/>
  <c r="F14" i="25"/>
  <c r="E28" i="25"/>
  <c r="G28" i="25" s="1"/>
  <c r="Z28" i="25"/>
  <c r="F30" i="25"/>
  <c r="Z33" i="25"/>
  <c r="F52" i="25"/>
  <c r="G52" i="25" s="1"/>
  <c r="F61" i="25"/>
  <c r="W65" i="25"/>
  <c r="C97" i="25"/>
  <c r="Z196" i="25"/>
  <c r="T103" i="25"/>
  <c r="E105" i="25"/>
  <c r="F113" i="25"/>
  <c r="C126" i="25"/>
  <c r="P126" i="25"/>
  <c r="E138" i="25"/>
  <c r="F154" i="25"/>
  <c r="F177" i="25"/>
  <c r="E178" i="25"/>
  <c r="D179" i="25"/>
  <c r="T179" i="25"/>
  <c r="E9" i="25"/>
  <c r="F15" i="25"/>
  <c r="E37" i="25"/>
  <c r="G37" i="25" s="1"/>
  <c r="U57" i="25"/>
  <c r="F91" i="25"/>
  <c r="E94" i="25"/>
  <c r="F194" i="25"/>
  <c r="R197" i="25"/>
  <c r="V103" i="25"/>
  <c r="D126" i="25"/>
  <c r="S126" i="25"/>
  <c r="F143" i="25"/>
  <c r="E144" i="25"/>
  <c r="M157" i="25"/>
  <c r="O158" i="25"/>
  <c r="U163" i="25"/>
  <c r="W26" i="25"/>
  <c r="V71" i="25"/>
  <c r="U126" i="25"/>
  <c r="M132" i="25"/>
  <c r="D157" i="25"/>
  <c r="O157" i="25"/>
  <c r="D163" i="25"/>
  <c r="D3" i="25"/>
  <c r="T3" i="25"/>
  <c r="E5" i="25"/>
  <c r="G5" i="25" s="1"/>
  <c r="F138" i="25"/>
  <c r="T153" i="25"/>
  <c r="E156" i="25"/>
  <c r="P157" i="25"/>
  <c r="F173" i="25"/>
  <c r="E184" i="25"/>
  <c r="S3" i="25"/>
  <c r="F4" i="25"/>
  <c r="E17" i="25"/>
  <c r="D26" i="25"/>
  <c r="C61" i="25"/>
  <c r="P61" i="25"/>
  <c r="F62" i="25"/>
  <c r="D71" i="25"/>
  <c r="T100" i="25"/>
  <c r="E2" i="25"/>
  <c r="U3" i="25"/>
  <c r="F12" i="25"/>
  <c r="S15" i="25"/>
  <c r="C30" i="25"/>
  <c r="E40" i="25"/>
  <c r="F41" i="25"/>
  <c r="E56" i="25"/>
  <c r="E60" i="25"/>
  <c r="D61" i="25"/>
  <c r="D100" i="25"/>
  <c r="V100" i="25"/>
  <c r="F101" i="25"/>
  <c r="E103" i="25"/>
  <c r="D118" i="25"/>
  <c r="C132" i="25"/>
  <c r="T132" i="25"/>
  <c r="C148" i="25"/>
  <c r="C153" i="25"/>
  <c r="U157" i="25"/>
  <c r="S59" i="25"/>
  <c r="F70" i="25"/>
  <c r="W100" i="25"/>
  <c r="S119" i="25"/>
  <c r="U132" i="25"/>
  <c r="E147" i="25"/>
  <c r="W157" i="25"/>
  <c r="E158" i="25"/>
  <c r="P69" i="25"/>
  <c r="U138" i="25"/>
  <c r="G157" i="25"/>
  <c r="R125" i="25"/>
  <c r="M67" i="25"/>
  <c r="O67" i="25" s="1"/>
  <c r="S150" i="25"/>
  <c r="V15" i="25"/>
  <c r="D42" i="25"/>
  <c r="W42" i="25"/>
  <c r="C56" i="25"/>
  <c r="Z69" i="25"/>
  <c r="C72" i="25"/>
  <c r="Q3" i="25"/>
  <c r="U5" i="25"/>
  <c r="W15" i="25"/>
  <c r="F17" i="25"/>
  <c r="E18" i="25"/>
  <c r="T26" i="25"/>
  <c r="F27" i="25"/>
  <c r="F35" i="25"/>
  <c r="E36" i="25"/>
  <c r="F40" i="25"/>
  <c r="E41" i="25"/>
  <c r="M49" i="25"/>
  <c r="O49" i="25" s="1"/>
  <c r="E55" i="25"/>
  <c r="D56" i="25"/>
  <c r="U56" i="25"/>
  <c r="U66" i="25"/>
  <c r="E69" i="25"/>
  <c r="F81" i="25"/>
  <c r="E95" i="25"/>
  <c r="G95" i="25" s="1"/>
  <c r="P100" i="25"/>
  <c r="E193" i="25"/>
  <c r="M196" i="25"/>
  <c r="O196" i="25" s="1"/>
  <c r="U197" i="25"/>
  <c r="C103" i="25"/>
  <c r="P103" i="25"/>
  <c r="W115" i="25"/>
  <c r="C127" i="25"/>
  <c r="E131" i="25"/>
  <c r="D132" i="25"/>
  <c r="C138" i="25"/>
  <c r="U144" i="25"/>
  <c r="F145" i="25"/>
  <c r="E153" i="25"/>
  <c r="U153" i="25"/>
  <c r="F155" i="25"/>
  <c r="E162" i="25"/>
  <c r="V163" i="25"/>
  <c r="D176" i="25"/>
  <c r="T176" i="25"/>
  <c r="F184" i="25"/>
  <c r="R193" i="25"/>
  <c r="O16" i="25"/>
  <c r="T39" i="25"/>
  <c r="F42" i="25"/>
  <c r="V54" i="25"/>
  <c r="W56" i="25"/>
  <c r="E67" i="25"/>
  <c r="Z67" i="25"/>
  <c r="R71" i="25"/>
  <c r="U74" i="25"/>
  <c r="R83" i="25"/>
  <c r="F193" i="25"/>
  <c r="E194" i="25"/>
  <c r="D103" i="25"/>
  <c r="Q103" i="25"/>
  <c r="E120" i="25"/>
  <c r="F125" i="25"/>
  <c r="M130" i="25"/>
  <c r="P132" i="25"/>
  <c r="E133" i="25"/>
  <c r="F136" i="25"/>
  <c r="Q138" i="25"/>
  <c r="V144" i="25"/>
  <c r="E146" i="25"/>
  <c r="V153" i="25"/>
  <c r="W163" i="25"/>
  <c r="U176" i="25"/>
  <c r="E177" i="25"/>
  <c r="E180" i="25"/>
  <c r="W183" i="25"/>
  <c r="V164" i="25"/>
  <c r="E3" i="25"/>
  <c r="M57" i="25"/>
  <c r="R59" i="25"/>
  <c r="S103" i="25"/>
  <c r="F110" i="25"/>
  <c r="C119" i="25"/>
  <c r="P119" i="25"/>
  <c r="E132" i="25"/>
  <c r="G132" i="25" s="1"/>
  <c r="Q132" i="25"/>
  <c r="S138" i="25"/>
  <c r="E171" i="25"/>
  <c r="F176" i="25"/>
  <c r="G176" i="25" s="1"/>
  <c r="V176" i="25"/>
  <c r="T138" i="25"/>
  <c r="M153" i="25"/>
  <c r="P164" i="25"/>
  <c r="S168" i="25"/>
  <c r="W176" i="25"/>
  <c r="F3" i="25"/>
  <c r="E23" i="25"/>
  <c r="R25" i="25"/>
  <c r="O36" i="25"/>
  <c r="F38" i="25"/>
  <c r="F48" i="25"/>
  <c r="V57" i="25"/>
  <c r="V59" i="25"/>
  <c r="V65" i="25"/>
  <c r="C67" i="25"/>
  <c r="E68" i="25"/>
  <c r="E71" i="25"/>
  <c r="F73" i="25"/>
  <c r="O85" i="25"/>
  <c r="E87" i="25"/>
  <c r="C89" i="25"/>
  <c r="F92" i="25"/>
  <c r="E93" i="25"/>
  <c r="U99" i="25"/>
  <c r="F100" i="25"/>
  <c r="D193" i="25"/>
  <c r="W193" i="25"/>
  <c r="F195" i="25"/>
  <c r="Q197" i="25"/>
  <c r="W103" i="25"/>
  <c r="F105" i="25"/>
  <c r="G105" i="25" s="1"/>
  <c r="U109" i="25"/>
  <c r="C114" i="25"/>
  <c r="U114" i="25"/>
  <c r="U125" i="25"/>
  <c r="W132" i="25"/>
  <c r="W138" i="25"/>
  <c r="E140" i="25"/>
  <c r="C142" i="25"/>
  <c r="W142" i="25"/>
  <c r="E148" i="25"/>
  <c r="C150" i="25"/>
  <c r="D153" i="25"/>
  <c r="Q153" i="25"/>
  <c r="T155" i="25"/>
  <c r="T177" i="25"/>
  <c r="E183" i="25"/>
  <c r="F189" i="25"/>
  <c r="Q114" i="25"/>
  <c r="S142" i="25"/>
  <c r="F10" i="25"/>
  <c r="T42" i="25"/>
  <c r="F43" i="25"/>
  <c r="F49" i="25"/>
  <c r="M56" i="25"/>
  <c r="O56" i="25" s="1"/>
  <c r="W57" i="25"/>
  <c r="D67" i="25"/>
  <c r="F68" i="25"/>
  <c r="F79" i="25"/>
  <c r="E88" i="25"/>
  <c r="F96" i="25"/>
  <c r="F196" i="25"/>
  <c r="E113" i="25"/>
  <c r="G113" i="25" s="1"/>
  <c r="S153" i="25"/>
  <c r="Q163" i="25"/>
  <c r="M176" i="25"/>
  <c r="F183" i="25"/>
  <c r="Z101" i="25"/>
  <c r="M101" i="25"/>
  <c r="C101" i="25"/>
  <c r="S101" i="25"/>
  <c r="Q101" i="25"/>
  <c r="Z198" i="25"/>
  <c r="S198" i="25"/>
  <c r="C198" i="25"/>
  <c r="W198" i="25"/>
  <c r="Z146" i="25"/>
  <c r="P146" i="25"/>
  <c r="W146" i="25"/>
  <c r="T146" i="25"/>
  <c r="Q146" i="25"/>
  <c r="D146" i="25"/>
  <c r="Z27" i="25"/>
  <c r="P27" i="25"/>
  <c r="C27" i="25"/>
  <c r="Q27" i="25"/>
  <c r="Z22" i="25"/>
  <c r="C22" i="25"/>
  <c r="S27" i="25"/>
  <c r="P35" i="25"/>
  <c r="W5" i="25"/>
  <c r="R7" i="25"/>
  <c r="D16" i="25"/>
  <c r="Q16" i="25"/>
  <c r="F20" i="25"/>
  <c r="Z20" i="25"/>
  <c r="D22" i="25"/>
  <c r="P22" i="25"/>
  <c r="T27" i="25"/>
  <c r="E34" i="25"/>
  <c r="D35" i="25"/>
  <c r="Q35" i="25"/>
  <c r="F36" i="25"/>
  <c r="F44" i="25"/>
  <c r="T45" i="25"/>
  <c r="F67" i="25"/>
  <c r="Z68" i="25"/>
  <c r="C68" i="25"/>
  <c r="Z82" i="25"/>
  <c r="U121" i="25"/>
  <c r="Q121" i="25"/>
  <c r="P3" i="25"/>
  <c r="D7" i="25"/>
  <c r="S7" i="25"/>
  <c r="E8" i="25"/>
  <c r="F13" i="25"/>
  <c r="P15" i="25"/>
  <c r="R16" i="25"/>
  <c r="E22" i="25"/>
  <c r="Q22" i="25"/>
  <c r="Q26" i="25"/>
  <c r="U27" i="25"/>
  <c r="E29" i="25"/>
  <c r="E31" i="25"/>
  <c r="E35" i="25"/>
  <c r="W35" i="25"/>
  <c r="U45" i="25"/>
  <c r="F46" i="25"/>
  <c r="F60" i="25"/>
  <c r="G60" i="25" s="1"/>
  <c r="F66" i="25"/>
  <c r="F131" i="25"/>
  <c r="G131" i="25" s="1"/>
  <c r="Z16" i="25"/>
  <c r="D27" i="25"/>
  <c r="F2" i="25"/>
  <c r="P6" i="25"/>
  <c r="T7" i="25"/>
  <c r="P10" i="25"/>
  <c r="T16" i="25"/>
  <c r="M20" i="25"/>
  <c r="O20" i="25" s="1"/>
  <c r="F22" i="25"/>
  <c r="S22" i="25"/>
  <c r="E25" i="25"/>
  <c r="V27" i="25"/>
  <c r="Z30" i="25"/>
  <c r="U30" i="25"/>
  <c r="D30" i="25"/>
  <c r="P30" i="25"/>
  <c r="V45" i="25"/>
  <c r="T65" i="25"/>
  <c r="W87" i="25"/>
  <c r="D87" i="25"/>
  <c r="V87" i="25"/>
  <c r="C87" i="25"/>
  <c r="Z108" i="25"/>
  <c r="W108" i="25"/>
  <c r="V108" i="25"/>
  <c r="S108" i="25"/>
  <c r="Q108" i="25"/>
  <c r="C108" i="25"/>
  <c r="S140" i="25"/>
  <c r="U140" i="25"/>
  <c r="C140" i="25"/>
  <c r="S6" i="25"/>
  <c r="V16" i="25"/>
  <c r="V192" i="25"/>
  <c r="C45" i="25"/>
  <c r="S45" i="25"/>
  <c r="C5" i="25"/>
  <c r="T6" i="25"/>
  <c r="W16" i="25"/>
  <c r="C20" i="25"/>
  <c r="Q20" i="25"/>
  <c r="F33" i="25"/>
  <c r="W46" i="25"/>
  <c r="Z72" i="25"/>
  <c r="Q72" i="25"/>
  <c r="W72" i="25"/>
  <c r="U72" i="25"/>
  <c r="T72" i="25"/>
  <c r="S72" i="25"/>
  <c r="P72" i="25"/>
  <c r="D72" i="25"/>
  <c r="O72" i="25"/>
  <c r="D192" i="25"/>
  <c r="R109" i="25"/>
  <c r="D5" i="25"/>
  <c r="M5" i="25"/>
  <c r="O5" i="25" s="1"/>
  <c r="F7" i="25"/>
  <c r="T8" i="25"/>
  <c r="F9" i="25"/>
  <c r="F18" i="25"/>
  <c r="G18" i="25" s="1"/>
  <c r="E19" i="25"/>
  <c r="F39" i="25"/>
  <c r="Q42" i="25"/>
  <c r="E43" i="25"/>
  <c r="M45" i="25"/>
  <c r="O45" i="25" s="1"/>
  <c r="W58" i="25"/>
  <c r="T58" i="25"/>
  <c r="R58" i="25"/>
  <c r="D58" i="25"/>
  <c r="E191" i="25"/>
  <c r="R198" i="25"/>
  <c r="S104" i="25"/>
  <c r="W104" i="25"/>
  <c r="C104" i="25"/>
  <c r="Z145" i="25"/>
  <c r="U145" i="25"/>
  <c r="W145" i="25"/>
  <c r="V145" i="25"/>
  <c r="T145" i="25"/>
  <c r="P145" i="25"/>
  <c r="D145" i="25"/>
  <c r="M146" i="25"/>
  <c r="E159" i="25"/>
  <c r="F80" i="25"/>
  <c r="G80" i="25" s="1"/>
  <c r="F88" i="25"/>
  <c r="Z94" i="25"/>
  <c r="T94" i="25"/>
  <c r="O94" i="25"/>
  <c r="P99" i="25"/>
  <c r="U194" i="25"/>
  <c r="P194" i="25"/>
  <c r="M194" i="25"/>
  <c r="O194" i="25" s="1"/>
  <c r="U119" i="25"/>
  <c r="T122" i="25"/>
  <c r="P122" i="25"/>
  <c r="C122" i="25"/>
  <c r="U122" i="25"/>
  <c r="G125" i="25"/>
  <c r="F135" i="25"/>
  <c r="V143" i="25"/>
  <c r="F144" i="25"/>
  <c r="F156" i="25"/>
  <c r="G156" i="25" s="1"/>
  <c r="O22" i="25"/>
  <c r="R28" i="25"/>
  <c r="E42" i="25"/>
  <c r="G42" i="25" s="1"/>
  <c r="E48" i="25"/>
  <c r="F69" i="25"/>
  <c r="Q71" i="25"/>
  <c r="T71" i="25"/>
  <c r="P71" i="25"/>
  <c r="E81" i="25"/>
  <c r="G81" i="25" s="1"/>
  <c r="E86" i="25"/>
  <c r="E89" i="25"/>
  <c r="F90" i="25"/>
  <c r="D94" i="25"/>
  <c r="U94" i="25"/>
  <c r="C99" i="25"/>
  <c r="Q99" i="25"/>
  <c r="F191" i="25"/>
  <c r="C194" i="25"/>
  <c r="Q196" i="25"/>
  <c r="F102" i="25"/>
  <c r="F106" i="25"/>
  <c r="E107" i="25"/>
  <c r="F109" i="25"/>
  <c r="Z111" i="25"/>
  <c r="S111" i="25"/>
  <c r="V113" i="25"/>
  <c r="T115" i="25"/>
  <c r="E116" i="25"/>
  <c r="V118" i="25"/>
  <c r="Q118" i="25"/>
  <c r="P118" i="25"/>
  <c r="F127" i="25"/>
  <c r="O132" i="25"/>
  <c r="F142" i="25"/>
  <c r="F159" i="25"/>
  <c r="G159" i="25" s="1"/>
  <c r="F164" i="25"/>
  <c r="M54" i="25"/>
  <c r="O54" i="25" s="1"/>
  <c r="E58" i="25"/>
  <c r="E59" i="25"/>
  <c r="R62" i="25"/>
  <c r="F82" i="25"/>
  <c r="R84" i="25"/>
  <c r="Z84" i="25"/>
  <c r="E98" i="25"/>
  <c r="S99" i="25"/>
  <c r="E192" i="25"/>
  <c r="G192" i="25" s="1"/>
  <c r="Q193" i="25"/>
  <c r="D194" i="25"/>
  <c r="Q194" i="25"/>
  <c r="E195" i="25"/>
  <c r="R196" i="25"/>
  <c r="W120" i="25"/>
  <c r="Q150" i="25"/>
  <c r="E151" i="25"/>
  <c r="P160" i="25"/>
  <c r="S160" i="25"/>
  <c r="C160" i="25"/>
  <c r="V160" i="25"/>
  <c r="F161" i="25"/>
  <c r="P66" i="25"/>
  <c r="T66" i="25"/>
  <c r="Q66" i="25"/>
  <c r="P85" i="25"/>
  <c r="S93" i="25"/>
  <c r="S194" i="25"/>
  <c r="V196" i="25"/>
  <c r="S110" i="25"/>
  <c r="U110" i="25"/>
  <c r="Q110" i="25"/>
  <c r="W123" i="25"/>
  <c r="D66" i="25"/>
  <c r="S66" i="25"/>
  <c r="C85" i="25"/>
  <c r="C93" i="25"/>
  <c r="U93" i="25"/>
  <c r="Z95" i="25"/>
  <c r="W95" i="25"/>
  <c r="M95" i="25"/>
  <c r="O95" i="25" s="1"/>
  <c r="S97" i="25"/>
  <c r="W99" i="25"/>
  <c r="V193" i="25"/>
  <c r="W194" i="25"/>
  <c r="W196" i="25"/>
  <c r="Z200" i="25"/>
  <c r="F104" i="25"/>
  <c r="D110" i="25"/>
  <c r="T110" i="25"/>
  <c r="P114" i="25"/>
  <c r="F117" i="25"/>
  <c r="F118" i="25"/>
  <c r="Z126" i="25"/>
  <c r="Q126" i="25"/>
  <c r="M126" i="25"/>
  <c r="O126" i="25" s="1"/>
  <c r="F129" i="25"/>
  <c r="E130" i="25"/>
  <c r="F133" i="25"/>
  <c r="E149" i="25"/>
  <c r="W150" i="25"/>
  <c r="E152" i="25"/>
  <c r="E155" i="25"/>
  <c r="G155" i="25" s="1"/>
  <c r="Q159" i="25"/>
  <c r="D159" i="25"/>
  <c r="F162" i="25"/>
  <c r="F55" i="25"/>
  <c r="E85" i="25"/>
  <c r="F87" i="25"/>
  <c r="F94" i="25"/>
  <c r="E96" i="25"/>
  <c r="G96" i="25" s="1"/>
  <c r="F99" i="25"/>
  <c r="E199" i="25"/>
  <c r="V110" i="25"/>
  <c r="E118" i="25"/>
  <c r="Z120" i="25"/>
  <c r="F130" i="25"/>
  <c r="F149" i="25"/>
  <c r="Z160" i="25"/>
  <c r="E163" i="25"/>
  <c r="S172" i="25"/>
  <c r="V175" i="25"/>
  <c r="C172" i="25"/>
  <c r="C175" i="25"/>
  <c r="W175" i="25"/>
  <c r="C178" i="25"/>
  <c r="M178" i="25"/>
  <c r="O178" i="25" s="1"/>
  <c r="E185" i="25"/>
  <c r="Z187" i="25"/>
  <c r="E190" i="25"/>
  <c r="V170" i="25"/>
  <c r="D178" i="25"/>
  <c r="F182" i="25"/>
  <c r="D183" i="25"/>
  <c r="M183" i="25"/>
  <c r="O183" i="25" s="1"/>
  <c r="C184" i="25"/>
  <c r="M184" i="25"/>
  <c r="F185" i="25"/>
  <c r="P189" i="25"/>
  <c r="S178" i="25"/>
  <c r="D184" i="25"/>
  <c r="F186" i="25"/>
  <c r="E187" i="25"/>
  <c r="E49" i="25"/>
  <c r="F53" i="25"/>
  <c r="E54" i="25"/>
  <c r="F57" i="25"/>
  <c r="Q59" i="25"/>
  <c r="E79" i="25"/>
  <c r="T81" i="25"/>
  <c r="E83" i="25"/>
  <c r="F86" i="25"/>
  <c r="F199" i="25"/>
  <c r="E102" i="25"/>
  <c r="M103" i="25"/>
  <c r="O103" i="25" s="1"/>
  <c r="E111" i="25"/>
  <c r="E117" i="25"/>
  <c r="E123" i="25"/>
  <c r="E124" i="25"/>
  <c r="E126" i="25"/>
  <c r="G126" i="25" s="1"/>
  <c r="E127" i="25"/>
  <c r="V132" i="25"/>
  <c r="Q142" i="25"/>
  <c r="S144" i="25"/>
  <c r="E145" i="25"/>
  <c r="S148" i="25"/>
  <c r="E161" i="25"/>
  <c r="M163" i="25"/>
  <c r="R164" i="25"/>
  <c r="E166" i="25"/>
  <c r="P168" i="25"/>
  <c r="E169" i="25"/>
  <c r="T171" i="25"/>
  <c r="E172" i="25"/>
  <c r="S177" i="25"/>
  <c r="F179" i="25"/>
  <c r="T183" i="25"/>
  <c r="Q168" i="25"/>
  <c r="U171" i="25"/>
  <c r="T182" i="25"/>
  <c r="U183" i="25"/>
  <c r="U182" i="25"/>
  <c r="C190" i="25"/>
  <c r="P2" i="25"/>
  <c r="R4" i="25"/>
  <c r="F8" i="25"/>
  <c r="D11" i="25"/>
  <c r="E13" i="25"/>
  <c r="G13" i="25" s="1"/>
  <c r="D14" i="25"/>
  <c r="P14" i="25"/>
  <c r="C17" i="25"/>
  <c r="M17" i="25"/>
  <c r="O17" i="25" s="1"/>
  <c r="V18" i="25"/>
  <c r="M18" i="25"/>
  <c r="O18" i="25" s="1"/>
  <c r="D18" i="25"/>
  <c r="W18" i="25"/>
  <c r="C18" i="25"/>
  <c r="M4" i="25"/>
  <c r="O4" i="25" s="1"/>
  <c r="S9" i="25"/>
  <c r="S11" i="25"/>
  <c r="W11" i="25"/>
  <c r="D2" i="25"/>
  <c r="R2" i="25"/>
  <c r="W4" i="25"/>
  <c r="V11" i="25"/>
  <c r="T14" i="25"/>
  <c r="E15" i="25"/>
  <c r="G15" i="25" s="1"/>
  <c r="F16" i="25"/>
  <c r="D17" i="25"/>
  <c r="U20" i="25"/>
  <c r="S20" i="25"/>
  <c r="R20" i="25"/>
  <c r="S29" i="25"/>
  <c r="W29" i="25"/>
  <c r="V29" i="25"/>
  <c r="U29" i="25"/>
  <c r="D29" i="25"/>
  <c r="T29" i="25"/>
  <c r="Q29" i="25"/>
  <c r="P11" i="25"/>
  <c r="T2" i="25"/>
  <c r="E7" i="25"/>
  <c r="G7" i="25" s="1"/>
  <c r="U10" i="25"/>
  <c r="W10" i="25"/>
  <c r="S10" i="25"/>
  <c r="E16" i="25"/>
  <c r="P17" i="25"/>
  <c r="P18" i="25"/>
  <c r="S37" i="25"/>
  <c r="V37" i="25"/>
  <c r="U37" i="25"/>
  <c r="T37" i="25"/>
  <c r="Q37" i="25"/>
  <c r="M37" i="25"/>
  <c r="O37" i="25" s="1"/>
  <c r="D37" i="25"/>
  <c r="W37" i="25"/>
  <c r="R141" i="25"/>
  <c r="Z141" i="25"/>
  <c r="D141" i="25"/>
  <c r="Q141" i="25"/>
  <c r="Z14" i="25"/>
  <c r="S14" i="25"/>
  <c r="Q14" i="25"/>
  <c r="T9" i="25"/>
  <c r="C11" i="25"/>
  <c r="C14" i="25"/>
  <c r="V14" i="25"/>
  <c r="T17" i="25"/>
  <c r="S18" i="25"/>
  <c r="M14" i="25"/>
  <c r="O14" i="25" s="1"/>
  <c r="Z5" i="25"/>
  <c r="S5" i="25"/>
  <c r="Q5" i="25"/>
  <c r="V5" i="25"/>
  <c r="E6" i="25"/>
  <c r="G6" i="25" s="1"/>
  <c r="W14" i="25"/>
  <c r="T18" i="25"/>
  <c r="F19" i="25"/>
  <c r="W17" i="25"/>
  <c r="S17" i="25"/>
  <c r="Q17" i="25"/>
  <c r="Z2" i="25"/>
  <c r="E12" i="25"/>
  <c r="V17" i="25"/>
  <c r="U18" i="25"/>
  <c r="P98" i="25"/>
  <c r="Z98" i="25"/>
  <c r="Q21" i="25"/>
  <c r="Z21" i="25"/>
  <c r="M21" i="25"/>
  <c r="D21" i="25"/>
  <c r="V21" i="25"/>
  <c r="T21" i="25"/>
  <c r="S25" i="25"/>
  <c r="Z40" i="25"/>
  <c r="V40" i="25"/>
  <c r="S40" i="25"/>
  <c r="Q40" i="25"/>
  <c r="C40" i="25"/>
  <c r="U43" i="25"/>
  <c r="T43" i="25"/>
  <c r="S43" i="25"/>
  <c r="Q43" i="25"/>
  <c r="D43" i="25"/>
  <c r="P43" i="25"/>
  <c r="C43" i="25"/>
  <c r="W43" i="25"/>
  <c r="U47" i="25"/>
  <c r="S47" i="25"/>
  <c r="C47" i="25"/>
  <c r="V47" i="25"/>
  <c r="T139" i="25"/>
  <c r="V139" i="25"/>
  <c r="S139" i="25"/>
  <c r="F24" i="25"/>
  <c r="P28" i="25"/>
  <c r="V28" i="25"/>
  <c r="V34" i="25"/>
  <c r="W34" i="25"/>
  <c r="T34" i="25"/>
  <c r="P34" i="25"/>
  <c r="Z41" i="25"/>
  <c r="M41" i="25"/>
  <c r="U41" i="25"/>
  <c r="E72" i="25"/>
  <c r="Z80" i="25"/>
  <c r="Q80" i="25"/>
  <c r="P80" i="25"/>
  <c r="V80" i="25"/>
  <c r="U80" i="25"/>
  <c r="T80" i="25"/>
  <c r="W80" i="25"/>
  <c r="C80" i="25"/>
  <c r="Z156" i="25"/>
  <c r="Q156" i="25"/>
  <c r="P156" i="25"/>
  <c r="W156" i="25"/>
  <c r="M156" i="25"/>
  <c r="O156" i="25" s="1"/>
  <c r="C156" i="25"/>
  <c r="V156" i="25"/>
  <c r="U156" i="25"/>
  <c r="T156" i="25"/>
  <c r="D156" i="25"/>
  <c r="U188" i="25"/>
  <c r="Q188" i="25"/>
  <c r="Z31" i="25"/>
  <c r="W31" i="25"/>
  <c r="R31" i="25"/>
  <c r="D31" i="25"/>
  <c r="Z38" i="25"/>
  <c r="S38" i="25"/>
  <c r="Q38" i="25"/>
  <c r="P38" i="25"/>
  <c r="D38" i="25"/>
  <c r="C38" i="25"/>
  <c r="V38" i="25"/>
  <c r="T38" i="25"/>
  <c r="D80" i="25"/>
  <c r="S80" i="25"/>
  <c r="Z90" i="25"/>
  <c r="P90" i="25"/>
  <c r="O91" i="25"/>
  <c r="U166" i="25"/>
  <c r="R166" i="25"/>
  <c r="P166" i="25"/>
  <c r="M3" i="25"/>
  <c r="O3" i="25" s="1"/>
  <c r="V3" i="25"/>
  <c r="M6" i="25"/>
  <c r="M7" i="25"/>
  <c r="O7" i="25" s="1"/>
  <c r="E10" i="25"/>
  <c r="F11" i="25"/>
  <c r="E14" i="25"/>
  <c r="M15" i="25"/>
  <c r="O15" i="25" s="1"/>
  <c r="Z15" i="25"/>
  <c r="E21" i="25"/>
  <c r="E27" i="25"/>
  <c r="G27" i="25" s="1"/>
  <c r="U28" i="25"/>
  <c r="Z32" i="25"/>
  <c r="Q32" i="25"/>
  <c r="C32" i="25"/>
  <c r="S32" i="25"/>
  <c r="W36" i="25"/>
  <c r="R36" i="25"/>
  <c r="U38" i="25"/>
  <c r="T91" i="25"/>
  <c r="U91" i="25"/>
  <c r="S91" i="25"/>
  <c r="Q91" i="25"/>
  <c r="P91" i="25"/>
  <c r="C91" i="25"/>
  <c r="W91" i="25"/>
  <c r="C3" i="25"/>
  <c r="W3" i="25"/>
  <c r="C7" i="25"/>
  <c r="E11" i="25"/>
  <c r="C15" i="25"/>
  <c r="F21" i="25"/>
  <c r="G48" i="25"/>
  <c r="U76" i="25"/>
  <c r="S76" i="25"/>
  <c r="M76" i="25"/>
  <c r="O76" i="25" s="1"/>
  <c r="Z76" i="25"/>
  <c r="Q76" i="25"/>
  <c r="C76" i="25"/>
  <c r="R76" i="25"/>
  <c r="Z24" i="25"/>
  <c r="S24" i="25"/>
  <c r="R24" i="25"/>
  <c r="D24" i="25"/>
  <c r="C24" i="25"/>
  <c r="W24" i="25"/>
  <c r="U35" i="25"/>
  <c r="V35" i="25"/>
  <c r="T35" i="25"/>
  <c r="S35" i="25"/>
  <c r="C35" i="25"/>
  <c r="F89" i="25"/>
  <c r="E90" i="25"/>
  <c r="G90" i="25" s="1"/>
  <c r="Z191" i="25"/>
  <c r="V191" i="25"/>
  <c r="U191" i="25"/>
  <c r="T191" i="25"/>
  <c r="M191" i="25"/>
  <c r="O191" i="25" s="1"/>
  <c r="Q195" i="25"/>
  <c r="M195" i="25"/>
  <c r="O195" i="25" s="1"/>
  <c r="T195" i="25"/>
  <c r="R195" i="25"/>
  <c r="P195" i="25"/>
  <c r="Z195" i="25"/>
  <c r="W195" i="25"/>
  <c r="C195" i="25"/>
  <c r="V195" i="25"/>
  <c r="W134" i="25"/>
  <c r="U134" i="25"/>
  <c r="S134" i="25"/>
  <c r="R134" i="25"/>
  <c r="D134" i="25"/>
  <c r="C134" i="25"/>
  <c r="M134" i="25"/>
  <c r="O134" i="25" s="1"/>
  <c r="Z137" i="25"/>
  <c r="T137" i="25"/>
  <c r="D137" i="25"/>
  <c r="W137" i="25"/>
  <c r="V137" i="25"/>
  <c r="U137" i="25"/>
  <c r="P137" i="25"/>
  <c r="M137" i="25"/>
  <c r="O137" i="25" s="1"/>
  <c r="E24" i="25"/>
  <c r="F26" i="25"/>
  <c r="O28" i="25"/>
  <c r="M30" i="25"/>
  <c r="F31" i="25"/>
  <c r="E33" i="25"/>
  <c r="G33" i="25" s="1"/>
  <c r="O35" i="25"/>
  <c r="E39" i="25"/>
  <c r="G39" i="25" s="1"/>
  <c r="Z39" i="25"/>
  <c r="W44" i="25"/>
  <c r="Q44" i="25"/>
  <c r="P44" i="25"/>
  <c r="D44" i="25"/>
  <c r="V44" i="25"/>
  <c r="F45" i="25"/>
  <c r="E46" i="25"/>
  <c r="Z49" i="25"/>
  <c r="D49" i="25"/>
  <c r="C49" i="25"/>
  <c r="P49" i="25"/>
  <c r="Q62" i="25"/>
  <c r="P74" i="25"/>
  <c r="Q74" i="25"/>
  <c r="D74" i="25"/>
  <c r="M74" i="25"/>
  <c r="O74" i="25" s="1"/>
  <c r="C74" i="25"/>
  <c r="T74" i="25"/>
  <c r="E97" i="25"/>
  <c r="G101" i="25"/>
  <c r="S102" i="25"/>
  <c r="T102" i="25"/>
  <c r="P102" i="25"/>
  <c r="W102" i="25"/>
  <c r="V102" i="25"/>
  <c r="U102" i="25"/>
  <c r="Q102" i="25"/>
  <c r="D102" i="25"/>
  <c r="M102" i="25"/>
  <c r="O102" i="25" s="1"/>
  <c r="Z112" i="25"/>
  <c r="O146" i="25"/>
  <c r="R147" i="25"/>
  <c r="D147" i="25"/>
  <c r="Z147" i="25"/>
  <c r="T147" i="25"/>
  <c r="F151" i="25"/>
  <c r="D154" i="25"/>
  <c r="R154" i="25"/>
  <c r="O38" i="25"/>
  <c r="G41" i="25"/>
  <c r="S49" i="25"/>
  <c r="P53" i="25"/>
  <c r="F65" i="25"/>
  <c r="F71" i="25"/>
  <c r="V74" i="25"/>
  <c r="F75" i="25"/>
  <c r="T22" i="25"/>
  <c r="Z26" i="25"/>
  <c r="F29" i="25"/>
  <c r="E30" i="25"/>
  <c r="G30" i="25" s="1"/>
  <c r="Q30" i="25"/>
  <c r="P42" i="25"/>
  <c r="E44" i="25"/>
  <c r="G44" i="25" s="1"/>
  <c r="Z45" i="25"/>
  <c r="Q45" i="25"/>
  <c r="P45" i="25"/>
  <c r="D45" i="25"/>
  <c r="T49" i="25"/>
  <c r="C53" i="25"/>
  <c r="V53" i="25"/>
  <c r="Z55" i="25"/>
  <c r="R55" i="25"/>
  <c r="D55" i="25"/>
  <c r="S61" i="25"/>
  <c r="V61" i="25"/>
  <c r="R61" i="25"/>
  <c r="Z61" i="25"/>
  <c r="E74" i="25"/>
  <c r="W74" i="25"/>
  <c r="S83" i="25"/>
  <c r="U22" i="25"/>
  <c r="F25" i="25"/>
  <c r="M27" i="25"/>
  <c r="O27" i="25" s="1"/>
  <c r="W27" i="25"/>
  <c r="S30" i="25"/>
  <c r="E32" i="25"/>
  <c r="G32" i="25" s="1"/>
  <c r="R33" i="25"/>
  <c r="F34" i="25"/>
  <c r="E38" i="25"/>
  <c r="G38" i="25" s="1"/>
  <c r="D39" i="25"/>
  <c r="R39" i="25"/>
  <c r="T48" i="25"/>
  <c r="M48" i="25"/>
  <c r="O48" i="25" s="1"/>
  <c r="P48" i="25"/>
  <c r="U49" i="25"/>
  <c r="Z56" i="25"/>
  <c r="T56" i="25"/>
  <c r="S56" i="25"/>
  <c r="Q56" i="25"/>
  <c r="P56" i="25"/>
  <c r="R79" i="25"/>
  <c r="W79" i="25"/>
  <c r="V79" i="25"/>
  <c r="T79" i="25"/>
  <c r="P79" i="25"/>
  <c r="S86" i="25"/>
  <c r="W86" i="25"/>
  <c r="V86" i="25"/>
  <c r="T86" i="25"/>
  <c r="P86" i="25"/>
  <c r="D86" i="25"/>
  <c r="E198" i="25"/>
  <c r="V22" i="25"/>
  <c r="F23" i="25"/>
  <c r="P26" i="25"/>
  <c r="T30" i="25"/>
  <c r="U33" i="25"/>
  <c r="U48" i="25"/>
  <c r="W49" i="25"/>
  <c r="F59" i="25"/>
  <c r="G59" i="25" s="1"/>
  <c r="R69" i="25"/>
  <c r="V69" i="25"/>
  <c r="T69" i="25"/>
  <c r="S69" i="25"/>
  <c r="Q69" i="25"/>
  <c r="D79" i="25"/>
  <c r="P87" i="25"/>
  <c r="U87" i="25"/>
  <c r="T87" i="25"/>
  <c r="S87" i="25"/>
  <c r="Q87" i="25"/>
  <c r="M87" i="25"/>
  <c r="O87" i="25" s="1"/>
  <c r="Z93" i="25"/>
  <c r="P93" i="25"/>
  <c r="W93" i="25"/>
  <c r="M93" i="25"/>
  <c r="O93" i="25" s="1"/>
  <c r="Q93" i="25"/>
  <c r="F47" i="25"/>
  <c r="Q57" i="25"/>
  <c r="Z57" i="25"/>
  <c r="P57" i="25"/>
  <c r="D57" i="25"/>
  <c r="O57" i="25"/>
  <c r="P58" i="25"/>
  <c r="V58" i="25"/>
  <c r="U58" i="25"/>
  <c r="Z65" i="25"/>
  <c r="F93" i="25"/>
  <c r="Z96" i="25"/>
  <c r="D96" i="25"/>
  <c r="E99" i="25"/>
  <c r="T192" i="25"/>
  <c r="U192" i="25"/>
  <c r="S192" i="25"/>
  <c r="Q192" i="25"/>
  <c r="Z192" i="25"/>
  <c r="P192" i="25"/>
  <c r="M192" i="25"/>
  <c r="O192" i="25" s="1"/>
  <c r="E196" i="25"/>
  <c r="G196" i="25" s="1"/>
  <c r="Z116" i="25"/>
  <c r="S116" i="25"/>
  <c r="P116" i="25"/>
  <c r="C116" i="25"/>
  <c r="Q116" i="25"/>
  <c r="Z124" i="25"/>
  <c r="W124" i="25"/>
  <c r="U124" i="25"/>
  <c r="M124" i="25"/>
  <c r="O124" i="25" s="1"/>
  <c r="V124" i="25"/>
  <c r="S124" i="25"/>
  <c r="P124" i="25"/>
  <c r="Z152" i="25"/>
  <c r="P152" i="25"/>
  <c r="D152" i="25"/>
  <c r="M152" i="25"/>
  <c r="O152" i="25" s="1"/>
  <c r="W152" i="25"/>
  <c r="U152" i="25"/>
  <c r="E45" i="25"/>
  <c r="E47" i="25"/>
  <c r="G47" i="25" s="1"/>
  <c r="R54" i="25"/>
  <c r="W54" i="25"/>
  <c r="C57" i="25"/>
  <c r="R57" i="25"/>
  <c r="C58" i="25"/>
  <c r="M58" i="25"/>
  <c r="O58" i="25" s="1"/>
  <c r="Z58" i="25"/>
  <c r="T67" i="25"/>
  <c r="V67" i="25"/>
  <c r="S67" i="25"/>
  <c r="R67" i="25"/>
  <c r="S68" i="25"/>
  <c r="U68" i="25"/>
  <c r="Q68" i="25"/>
  <c r="C192" i="25"/>
  <c r="V116" i="25"/>
  <c r="C124" i="25"/>
  <c r="Q124" i="25"/>
  <c r="V152" i="25"/>
  <c r="E170" i="25"/>
  <c r="E57" i="25"/>
  <c r="G57" i="25" s="1"/>
  <c r="W59" i="25"/>
  <c r="Z59" i="25"/>
  <c r="P59" i="25"/>
  <c r="D59" i="25"/>
  <c r="R65" i="25"/>
  <c r="P65" i="25"/>
  <c r="F84" i="25"/>
  <c r="T85" i="25"/>
  <c r="W85" i="25"/>
  <c r="U85" i="25"/>
  <c r="S85" i="25"/>
  <c r="Q85" i="25"/>
  <c r="S92" i="25"/>
  <c r="W92" i="25"/>
  <c r="V92" i="25"/>
  <c r="T92" i="25"/>
  <c r="P92" i="25"/>
  <c r="D92" i="25"/>
  <c r="G193" i="25"/>
  <c r="Z133" i="25"/>
  <c r="C133" i="25"/>
  <c r="V133" i="25"/>
  <c r="T133" i="25"/>
  <c r="S133" i="25"/>
  <c r="R133" i="25"/>
  <c r="P133" i="25"/>
  <c r="Z136" i="25"/>
  <c r="U136" i="25"/>
  <c r="Q136" i="25"/>
  <c r="W136" i="25"/>
  <c r="V136" i="25"/>
  <c r="S136" i="25"/>
  <c r="P136" i="25"/>
  <c r="M136" i="25"/>
  <c r="F163" i="25"/>
  <c r="F200" i="25"/>
  <c r="F107" i="25"/>
  <c r="G109" i="25"/>
  <c r="F114" i="25"/>
  <c r="G114" i="25" s="1"/>
  <c r="G133" i="25"/>
  <c r="E160" i="25"/>
  <c r="V165" i="25"/>
  <c r="T165" i="25"/>
  <c r="Q165" i="25"/>
  <c r="Z169" i="25"/>
  <c r="V169" i="25"/>
  <c r="U169" i="25"/>
  <c r="T169" i="25"/>
  <c r="F170" i="25"/>
  <c r="O59" i="25"/>
  <c r="W66" i="25"/>
  <c r="E70" i="25"/>
  <c r="G70" i="25" s="1"/>
  <c r="E76" i="25"/>
  <c r="O80" i="25"/>
  <c r="E91" i="25"/>
  <c r="V94" i="25"/>
  <c r="S95" i="25"/>
  <c r="E100" i="25"/>
  <c r="U101" i="25"/>
  <c r="E197" i="25"/>
  <c r="G197" i="25" s="1"/>
  <c r="G102" i="25"/>
  <c r="U106" i="25"/>
  <c r="E110" i="25"/>
  <c r="G110" i="25" s="1"/>
  <c r="F112" i="25"/>
  <c r="V119" i="25"/>
  <c r="V121" i="25"/>
  <c r="F122" i="25"/>
  <c r="S123" i="25"/>
  <c r="T123" i="25"/>
  <c r="P123" i="25"/>
  <c r="U130" i="25"/>
  <c r="P130" i="25"/>
  <c r="O130" i="25"/>
  <c r="Q148" i="25"/>
  <c r="F152" i="25"/>
  <c r="F160" i="25"/>
  <c r="C165" i="25"/>
  <c r="R165" i="25"/>
  <c r="D169" i="25"/>
  <c r="W169" i="25"/>
  <c r="F54" i="25"/>
  <c r="G54" i="25" s="1"/>
  <c r="F56" i="25"/>
  <c r="F58" i="25"/>
  <c r="G58" i="25" s="1"/>
  <c r="E62" i="25"/>
  <c r="E65" i="25"/>
  <c r="C66" i="25"/>
  <c r="M66" i="25"/>
  <c r="O66" i="25" s="1"/>
  <c r="V72" i="25"/>
  <c r="E73" i="25"/>
  <c r="F76" i="25"/>
  <c r="R89" i="25"/>
  <c r="T95" i="25"/>
  <c r="F98" i="25"/>
  <c r="M99" i="25"/>
  <c r="O99" i="25" s="1"/>
  <c r="V101" i="25"/>
  <c r="Z193" i="25"/>
  <c r="P193" i="25"/>
  <c r="M193" i="25"/>
  <c r="O193" i="25" s="1"/>
  <c r="P196" i="25"/>
  <c r="T196" i="25"/>
  <c r="R104" i="25"/>
  <c r="M114" i="25"/>
  <c r="O114" i="25" s="1"/>
  <c r="Z117" i="25"/>
  <c r="U117" i="25"/>
  <c r="F119" i="25"/>
  <c r="G119" i="25" s="1"/>
  <c r="F120" i="25"/>
  <c r="F124" i="25"/>
  <c r="E128" i="25"/>
  <c r="C130" i="25"/>
  <c r="R130" i="25"/>
  <c r="Z144" i="25"/>
  <c r="Q144" i="25"/>
  <c r="P144" i="25"/>
  <c r="E150" i="25"/>
  <c r="F153" i="25"/>
  <c r="Z161" i="25"/>
  <c r="U161" i="25"/>
  <c r="R161" i="25"/>
  <c r="C161" i="25"/>
  <c r="S165" i="25"/>
  <c r="M81" i="25"/>
  <c r="O81" i="25" s="1"/>
  <c r="S82" i="25"/>
  <c r="U95" i="25"/>
  <c r="W101" i="25"/>
  <c r="Z194" i="25"/>
  <c r="T194" i="25"/>
  <c r="V194" i="25"/>
  <c r="P107" i="25"/>
  <c r="F121" i="25"/>
  <c r="W127" i="25"/>
  <c r="S127" i="25"/>
  <c r="D127" i="25"/>
  <c r="P127" i="25"/>
  <c r="V130" i="25"/>
  <c r="C144" i="25"/>
  <c r="M144" i="25"/>
  <c r="O144" i="25" s="1"/>
  <c r="T151" i="25"/>
  <c r="W151" i="25"/>
  <c r="V151" i="25"/>
  <c r="W159" i="25"/>
  <c r="V159" i="25"/>
  <c r="R159" i="25"/>
  <c r="P159" i="25"/>
  <c r="M159" i="25"/>
  <c r="O159" i="25" s="1"/>
  <c r="T162" i="25"/>
  <c r="P185" i="25"/>
  <c r="U185" i="25"/>
  <c r="T185" i="25"/>
  <c r="S185" i="25"/>
  <c r="D185" i="25"/>
  <c r="M185" i="25"/>
  <c r="O185" i="25" s="1"/>
  <c r="C185" i="25"/>
  <c r="V95" i="25"/>
  <c r="Q97" i="25"/>
  <c r="O101" i="25"/>
  <c r="W197" i="25"/>
  <c r="P197" i="25"/>
  <c r="U200" i="25"/>
  <c r="R200" i="25"/>
  <c r="T107" i="25"/>
  <c r="F115" i="25"/>
  <c r="G115" i="25" s="1"/>
  <c r="S118" i="25"/>
  <c r="W118" i="25"/>
  <c r="U118" i="25"/>
  <c r="M118" i="25"/>
  <c r="O118" i="25" s="1"/>
  <c r="Z119" i="25"/>
  <c r="T119" i="25"/>
  <c r="Q119" i="25"/>
  <c r="M119" i="25"/>
  <c r="O119" i="25" s="1"/>
  <c r="P158" i="25"/>
  <c r="W158" i="25"/>
  <c r="U158" i="25"/>
  <c r="E168" i="25"/>
  <c r="Q170" i="25"/>
  <c r="S170" i="25"/>
  <c r="M170" i="25"/>
  <c r="D170" i="25"/>
  <c r="C170" i="25"/>
  <c r="U170" i="25"/>
  <c r="Z175" i="25"/>
  <c r="U175" i="25"/>
  <c r="T175" i="25"/>
  <c r="S175" i="25"/>
  <c r="Q175" i="25"/>
  <c r="P175" i="25"/>
  <c r="D175" i="25"/>
  <c r="O175" i="25"/>
  <c r="W186" i="25"/>
  <c r="T186" i="25"/>
  <c r="D186" i="25"/>
  <c r="S186" i="25"/>
  <c r="C186" i="25"/>
  <c r="F172" i="25"/>
  <c r="M182" i="25"/>
  <c r="O182" i="25" s="1"/>
  <c r="V182" i="25"/>
  <c r="F187" i="25"/>
  <c r="G187" i="25" s="1"/>
  <c r="F190" i="25"/>
  <c r="E175" i="25"/>
  <c r="U177" i="25"/>
  <c r="T178" i="25"/>
  <c r="C182" i="25"/>
  <c r="W182" i="25"/>
  <c r="V183" i="25"/>
  <c r="S184" i="25"/>
  <c r="Q198" i="25"/>
  <c r="U103" i="25"/>
  <c r="F108" i="25"/>
  <c r="G108" i="25" s="1"/>
  <c r="M110" i="25"/>
  <c r="O110" i="25" s="1"/>
  <c r="F111" i="25"/>
  <c r="E112" i="25"/>
  <c r="Q113" i="25"/>
  <c r="E121" i="25"/>
  <c r="O122" i="25"/>
  <c r="T126" i="25"/>
  <c r="F128" i="25"/>
  <c r="E134" i="25"/>
  <c r="G136" i="25"/>
  <c r="V138" i="25"/>
  <c r="E139" i="25"/>
  <c r="Q140" i="25"/>
  <c r="P143" i="25"/>
  <c r="S146" i="25"/>
  <c r="V157" i="25"/>
  <c r="F168" i="25"/>
  <c r="T168" i="25"/>
  <c r="O169" i="25"/>
  <c r="F171" i="25"/>
  <c r="G171" i="25" s="1"/>
  <c r="E173" i="25"/>
  <c r="P174" i="25"/>
  <c r="V177" i="25"/>
  <c r="U178" i="25"/>
  <c r="E179" i="25"/>
  <c r="Q181" i="25"/>
  <c r="D182" i="25"/>
  <c r="T184" i="25"/>
  <c r="E188" i="25"/>
  <c r="U168" i="25"/>
  <c r="Q174" i="25"/>
  <c r="E182" i="25"/>
  <c r="P182" i="25"/>
  <c r="U184" i="25"/>
  <c r="P190" i="25"/>
  <c r="P110" i="25"/>
  <c r="M111" i="25"/>
  <c r="O111" i="25" s="1"/>
  <c r="W111" i="25"/>
  <c r="P115" i="25"/>
  <c r="E122" i="25"/>
  <c r="Q122" i="25"/>
  <c r="F123" i="25"/>
  <c r="G123" i="25" s="1"/>
  <c r="V126" i="25"/>
  <c r="S132" i="25"/>
  <c r="E137" i="25"/>
  <c r="G137" i="25" s="1"/>
  <c r="D138" i="25"/>
  <c r="M138" i="25"/>
  <c r="O138" i="25" s="1"/>
  <c r="E141" i="25"/>
  <c r="P142" i="25"/>
  <c r="W143" i="25"/>
  <c r="M145" i="25"/>
  <c r="O145" i="25" s="1"/>
  <c r="F146" i="25"/>
  <c r="U146" i="25"/>
  <c r="W153" i="25"/>
  <c r="E154" i="25"/>
  <c r="Q160" i="25"/>
  <c r="O163" i="25"/>
  <c r="D164" i="25"/>
  <c r="M164" i="25"/>
  <c r="O164" i="25" s="1"/>
  <c r="F167" i="25"/>
  <c r="C168" i="25"/>
  <c r="M168" i="25"/>
  <c r="O168" i="25" s="1"/>
  <c r="V168" i="25"/>
  <c r="O170" i="25"/>
  <c r="C171" i="25"/>
  <c r="M171" i="25"/>
  <c r="O171" i="25" s="1"/>
  <c r="D172" i="25"/>
  <c r="T172" i="25"/>
  <c r="F175" i="25"/>
  <c r="O176" i="25"/>
  <c r="C177" i="25"/>
  <c r="F178" i="25"/>
  <c r="Q182" i="25"/>
  <c r="V184" i="25"/>
  <c r="E186" i="25"/>
  <c r="V146" i="25"/>
  <c r="P150" i="25"/>
  <c r="O153" i="25"/>
  <c r="D168" i="25"/>
  <c r="W168" i="25"/>
  <c r="D171" i="25"/>
  <c r="F174" i="25"/>
  <c r="D177" i="25"/>
  <c r="M177" i="25"/>
  <c r="O177" i="25" s="1"/>
  <c r="S182" i="25"/>
  <c r="G3" i="25"/>
  <c r="Q6" i="25"/>
  <c r="W6" i="25"/>
  <c r="U6" i="25"/>
  <c r="T10" i="25"/>
  <c r="R13" i="25"/>
  <c r="C19" i="25"/>
  <c r="U2" i="25"/>
  <c r="M2" i="25"/>
  <c r="O2" i="25" s="1"/>
  <c r="S2" i="25"/>
  <c r="C2" i="25"/>
  <c r="W2" i="25"/>
  <c r="P4" i="25"/>
  <c r="Z4" i="25"/>
  <c r="C6" i="25"/>
  <c r="V6" i="25"/>
  <c r="P12" i="25"/>
  <c r="T13" i="25"/>
  <c r="V19" i="25"/>
  <c r="P8" i="25"/>
  <c r="W8" i="25"/>
  <c r="U8" i="25"/>
  <c r="M8" i="25"/>
  <c r="O8" i="25" s="1"/>
  <c r="Q12" i="25"/>
  <c r="S13" i="25"/>
  <c r="C13" i="25"/>
  <c r="V13" i="25"/>
  <c r="Z13" i="25"/>
  <c r="P13" i="25"/>
  <c r="W13" i="25"/>
  <c r="M13" i="25"/>
  <c r="O13" i="25" s="1"/>
  <c r="D13" i="25"/>
  <c r="O6" i="25"/>
  <c r="C8" i="25"/>
  <c r="Z8" i="25"/>
  <c r="V10" i="25"/>
  <c r="R10" i="25"/>
  <c r="Z10" i="25"/>
  <c r="Q10" i="25"/>
  <c r="T12" i="25"/>
  <c r="D12" i="25"/>
  <c r="W12" i="25"/>
  <c r="V12" i="25"/>
  <c r="M12" i="25"/>
  <c r="O12" i="25" s="1"/>
  <c r="U12" i="25"/>
  <c r="C12" i="25"/>
  <c r="R12" i="25"/>
  <c r="U19" i="25"/>
  <c r="M19" i="25"/>
  <c r="O19" i="25" s="1"/>
  <c r="Q19" i="25"/>
  <c r="P19" i="25"/>
  <c r="T19" i="25"/>
  <c r="S19" i="25"/>
  <c r="R19" i="25"/>
  <c r="D19" i="25"/>
  <c r="S4" i="25"/>
  <c r="C4" i="25"/>
  <c r="Q4" i="25"/>
  <c r="U4" i="25"/>
  <c r="D8" i="25"/>
  <c r="Q8" i="25"/>
  <c r="W9" i="25"/>
  <c r="Z9" i="25"/>
  <c r="Q9" i="25"/>
  <c r="P9" i="25"/>
  <c r="V9" i="25"/>
  <c r="M9" i="25"/>
  <c r="O9" i="25" s="1"/>
  <c r="D9" i="25"/>
  <c r="Q2" i="25"/>
  <c r="D4" i="25"/>
  <c r="V4" i="25"/>
  <c r="R6" i="25"/>
  <c r="Q7" i="25"/>
  <c r="P7" i="25"/>
  <c r="V7" i="25"/>
  <c r="U7" i="25"/>
  <c r="R8" i="25"/>
  <c r="C9" i="25"/>
  <c r="R9" i="25"/>
  <c r="D10" i="25"/>
  <c r="Z19" i="25"/>
  <c r="Q13" i="25"/>
  <c r="S8" i="25"/>
  <c r="Z12" i="25"/>
  <c r="P88" i="25"/>
  <c r="W88" i="25"/>
  <c r="V88" i="25"/>
  <c r="U88" i="25"/>
  <c r="M88" i="25"/>
  <c r="O88" i="25" s="1"/>
  <c r="Q88" i="25"/>
  <c r="Z88" i="25"/>
  <c r="T88" i="25"/>
  <c r="S88" i="25"/>
  <c r="D88" i="25"/>
  <c r="R88" i="25"/>
  <c r="C88" i="25"/>
  <c r="Q23" i="25"/>
  <c r="V23" i="25"/>
  <c r="S23" i="25"/>
  <c r="R23" i="25"/>
  <c r="Z23" i="25"/>
  <c r="P23" i="25"/>
  <c r="W23" i="25"/>
  <c r="M23" i="25"/>
  <c r="O23" i="25" s="1"/>
  <c r="D23" i="25"/>
  <c r="U23" i="25"/>
  <c r="T23" i="25"/>
  <c r="C23" i="25"/>
  <c r="R3" i="25"/>
  <c r="P5" i="25"/>
  <c r="Q11" i="25"/>
  <c r="Z11" i="25"/>
  <c r="P16" i="25"/>
  <c r="S16" i="25"/>
  <c r="C16" i="25"/>
  <c r="U16" i="25"/>
  <c r="R5" i="25"/>
  <c r="Q15" i="25"/>
  <c r="T15" i="25"/>
  <c r="D15" i="25"/>
  <c r="U15" i="25"/>
  <c r="T20" i="25"/>
  <c r="D20" i="25"/>
  <c r="P20" i="25"/>
  <c r="W20" i="25"/>
  <c r="U11" i="25"/>
  <c r="M11" i="25"/>
  <c r="O11" i="25" s="1"/>
  <c r="T11" i="25"/>
  <c r="R17" i="25"/>
  <c r="Z17" i="25"/>
  <c r="Q18" i="25"/>
  <c r="G25" i="25"/>
  <c r="R18" i="25"/>
  <c r="Z18" i="25"/>
  <c r="O21" i="25"/>
  <c r="G34" i="25"/>
  <c r="R14" i="25"/>
  <c r="G43" i="25"/>
  <c r="Q24" i="25"/>
  <c r="T31" i="25"/>
  <c r="W25" i="25"/>
  <c r="V25" i="25"/>
  <c r="T25" i="25"/>
  <c r="D25" i="25"/>
  <c r="E26" i="25"/>
  <c r="G26" i="25" s="1"/>
  <c r="G40" i="25"/>
  <c r="C25" i="25"/>
  <c r="M25" i="25"/>
  <c r="O25" i="25" s="1"/>
  <c r="O29" i="25"/>
  <c r="U36" i="25"/>
  <c r="Q41" i="25"/>
  <c r="W41" i="25"/>
  <c r="V41" i="25"/>
  <c r="T41" i="25"/>
  <c r="D41" i="25"/>
  <c r="S41" i="25"/>
  <c r="C41" i="25"/>
  <c r="O41" i="25"/>
  <c r="Z25" i="25"/>
  <c r="Q33" i="25"/>
  <c r="W33" i="25"/>
  <c r="V33" i="25"/>
  <c r="T33" i="25"/>
  <c r="D33" i="25"/>
  <c r="S33" i="25"/>
  <c r="C33" i="25"/>
  <c r="O33" i="25"/>
  <c r="S21" i="25"/>
  <c r="C21" i="25"/>
  <c r="P21" i="25"/>
  <c r="U21" i="25"/>
  <c r="P24" i="25"/>
  <c r="U24" i="25"/>
  <c r="M24" i="25"/>
  <c r="O24" i="25" s="1"/>
  <c r="V24" i="25"/>
  <c r="P25" i="25"/>
  <c r="V26" i="25"/>
  <c r="U26" i="25"/>
  <c r="M26" i="25"/>
  <c r="O26" i="25" s="1"/>
  <c r="S26" i="25"/>
  <c r="C26" i="25"/>
  <c r="T28" i="25"/>
  <c r="D28" i="25"/>
  <c r="S28" i="25"/>
  <c r="C28" i="25"/>
  <c r="Q28" i="25"/>
  <c r="W28" i="25"/>
  <c r="O30" i="25"/>
  <c r="P33" i="25"/>
  <c r="S39" i="25"/>
  <c r="C39" i="25"/>
  <c r="Q39" i="25"/>
  <c r="P39" i="25"/>
  <c r="V39" i="25"/>
  <c r="U39" i="25"/>
  <c r="M39" i="25"/>
  <c r="O39" i="25" s="1"/>
  <c r="R41" i="25"/>
  <c r="Q25" i="25"/>
  <c r="S31" i="25"/>
  <c r="C31" i="25"/>
  <c r="Q31" i="25"/>
  <c r="P31" i="25"/>
  <c r="V31" i="25"/>
  <c r="U31" i="25"/>
  <c r="M31" i="25"/>
  <c r="O31" i="25" s="1"/>
  <c r="V36" i="25"/>
  <c r="T36" i="25"/>
  <c r="D36" i="25"/>
  <c r="S36" i="25"/>
  <c r="C36" i="25"/>
  <c r="Q36" i="25"/>
  <c r="P36" i="25"/>
  <c r="D32" i="25"/>
  <c r="T32" i="25"/>
  <c r="R34" i="25"/>
  <c r="Z34" i="25"/>
  <c r="D40" i="25"/>
  <c r="T40" i="25"/>
  <c r="R42" i="25"/>
  <c r="Z42" i="25"/>
  <c r="O65" i="25"/>
  <c r="W75" i="25"/>
  <c r="U75" i="25"/>
  <c r="M75" i="25"/>
  <c r="O75" i="25" s="1"/>
  <c r="Q75" i="25"/>
  <c r="S75" i="25"/>
  <c r="R75" i="25"/>
  <c r="P75" i="25"/>
  <c r="D75" i="25"/>
  <c r="Z75" i="25"/>
  <c r="C75" i="25"/>
  <c r="V75" i="25"/>
  <c r="W22" i="25"/>
  <c r="R27" i="25"/>
  <c r="P29" i="25"/>
  <c r="W30" i="25"/>
  <c r="M32" i="25"/>
  <c r="O32" i="25" s="1"/>
  <c r="U32" i="25"/>
  <c r="C34" i="25"/>
  <c r="S34" i="25"/>
  <c r="R35" i="25"/>
  <c r="Z35" i="25"/>
  <c r="P37" i="25"/>
  <c r="W38" i="25"/>
  <c r="M40" i="25"/>
  <c r="O40" i="25" s="1"/>
  <c r="U40" i="25"/>
  <c r="C42" i="25"/>
  <c r="S42" i="25"/>
  <c r="R43" i="25"/>
  <c r="Z43" i="25"/>
  <c r="T70" i="25"/>
  <c r="D70" i="25"/>
  <c r="V70" i="25"/>
  <c r="S70" i="25"/>
  <c r="R70" i="25"/>
  <c r="Q70" i="25"/>
  <c r="Z70" i="25"/>
  <c r="P70" i="25"/>
  <c r="W70" i="25"/>
  <c r="M70" i="25"/>
  <c r="O70" i="25" s="1"/>
  <c r="C70" i="25"/>
  <c r="Q73" i="25"/>
  <c r="S73" i="25"/>
  <c r="C73" i="25"/>
  <c r="T73" i="25"/>
  <c r="R73" i="25"/>
  <c r="Z73" i="25"/>
  <c r="P73" i="25"/>
  <c r="W73" i="25"/>
  <c r="M73" i="25"/>
  <c r="O73" i="25" s="1"/>
  <c r="V73" i="25"/>
  <c r="D73" i="25"/>
  <c r="U73" i="25"/>
  <c r="R29" i="25"/>
  <c r="Z29" i="25"/>
  <c r="W32" i="25"/>
  <c r="M34" i="25"/>
  <c r="O34" i="25" s="1"/>
  <c r="U34" i="25"/>
  <c r="R37" i="25"/>
  <c r="Z37" i="25"/>
  <c r="W40" i="25"/>
  <c r="M42" i="25"/>
  <c r="O42" i="25" s="1"/>
  <c r="U42" i="25"/>
  <c r="V46" i="25"/>
  <c r="U46" i="25"/>
  <c r="M46" i="25"/>
  <c r="O46" i="25" s="1"/>
  <c r="T46" i="25"/>
  <c r="D46" i="25"/>
  <c r="S46" i="25"/>
  <c r="C46" i="25"/>
  <c r="Q46" i="25"/>
  <c r="P46" i="25"/>
  <c r="R22" i="25"/>
  <c r="C29" i="25"/>
  <c r="R30" i="25"/>
  <c r="P32" i="25"/>
  <c r="C37" i="25"/>
  <c r="R38" i="25"/>
  <c r="P40" i="25"/>
  <c r="M43" i="25"/>
  <c r="O43" i="25" s="1"/>
  <c r="R46" i="25"/>
  <c r="F72" i="25"/>
  <c r="R32" i="25"/>
  <c r="R40" i="25"/>
  <c r="V52" i="25"/>
  <c r="R52" i="25"/>
  <c r="Z52" i="25"/>
  <c r="Q52" i="25"/>
  <c r="P52" i="25"/>
  <c r="U52" i="25"/>
  <c r="M52" i="25"/>
  <c r="O52" i="25" s="1"/>
  <c r="D52" i="25"/>
  <c r="T52" i="25"/>
  <c r="C52" i="25"/>
  <c r="S52" i="25"/>
  <c r="V60" i="25"/>
  <c r="R60" i="25"/>
  <c r="Z60" i="25"/>
  <c r="Q60" i="25"/>
  <c r="P60" i="25"/>
  <c r="U60" i="25"/>
  <c r="M60" i="25"/>
  <c r="O60" i="25" s="1"/>
  <c r="D60" i="25"/>
  <c r="T60" i="25"/>
  <c r="C60" i="25"/>
  <c r="S60" i="25"/>
  <c r="R44" i="25"/>
  <c r="Z44" i="25"/>
  <c r="W47" i="25"/>
  <c r="V48" i="25"/>
  <c r="D53" i="25"/>
  <c r="W53" i="25"/>
  <c r="P55" i="25"/>
  <c r="W61" i="25"/>
  <c r="D68" i="25"/>
  <c r="M68" i="25"/>
  <c r="O68" i="25" s="1"/>
  <c r="W68" i="25"/>
  <c r="E75" i="25"/>
  <c r="E82" i="25"/>
  <c r="E84" i="25"/>
  <c r="G84" i="25" s="1"/>
  <c r="F85" i="25"/>
  <c r="G85" i="25" s="1"/>
  <c r="S89" i="25"/>
  <c r="E92" i="25"/>
  <c r="G92" i="25" s="1"/>
  <c r="C44" i="25"/>
  <c r="S44" i="25"/>
  <c r="R45" i="25"/>
  <c r="P47" i="25"/>
  <c r="W48" i="25"/>
  <c r="V49" i="25"/>
  <c r="P54" i="25"/>
  <c r="Q55" i="25"/>
  <c r="S57" i="25"/>
  <c r="S58" i="25"/>
  <c r="T59" i="25"/>
  <c r="P62" i="25"/>
  <c r="W67" i="25"/>
  <c r="Q67" i="25"/>
  <c r="U67" i="25"/>
  <c r="R81" i="25"/>
  <c r="F83" i="25"/>
  <c r="G94" i="25"/>
  <c r="G194" i="25"/>
  <c r="U105" i="25"/>
  <c r="M105" i="25"/>
  <c r="O105" i="25" s="1"/>
  <c r="P105" i="25"/>
  <c r="W105" i="25"/>
  <c r="V105" i="25"/>
  <c r="T105" i="25"/>
  <c r="S105" i="25"/>
  <c r="R105" i="25"/>
  <c r="Z105" i="25"/>
  <c r="C105" i="25"/>
  <c r="M44" i="25"/>
  <c r="O44" i="25" s="1"/>
  <c r="U44" i="25"/>
  <c r="R47" i="25"/>
  <c r="Z47" i="25"/>
  <c r="Q48" i="25"/>
  <c r="Q53" i="25"/>
  <c r="Z53" i="25"/>
  <c r="S55" i="25"/>
  <c r="C55" i="25"/>
  <c r="T55" i="25"/>
  <c r="U81" i="25"/>
  <c r="W82" i="25"/>
  <c r="V82" i="25"/>
  <c r="U82" i="25"/>
  <c r="M82" i="25"/>
  <c r="O82" i="25" s="1"/>
  <c r="Q82" i="25"/>
  <c r="V83" i="25"/>
  <c r="U83" i="25"/>
  <c r="M83" i="25"/>
  <c r="O83" i="25" s="1"/>
  <c r="T83" i="25"/>
  <c r="D83" i="25"/>
  <c r="P83" i="25"/>
  <c r="Z83" i="25"/>
  <c r="P96" i="25"/>
  <c r="W96" i="25"/>
  <c r="V96" i="25"/>
  <c r="U96" i="25"/>
  <c r="M96" i="25"/>
  <c r="O96" i="25" s="1"/>
  <c r="S96" i="25"/>
  <c r="C96" i="25"/>
  <c r="Q96" i="25"/>
  <c r="R96" i="25"/>
  <c r="D105" i="25"/>
  <c r="Q105" i="25"/>
  <c r="R48" i="25"/>
  <c r="Z48" i="25"/>
  <c r="R53" i="25"/>
  <c r="T54" i="25"/>
  <c r="D54" i="25"/>
  <c r="S54" i="25"/>
  <c r="U55" i="25"/>
  <c r="T62" i="25"/>
  <c r="D62" i="25"/>
  <c r="V62" i="25"/>
  <c r="S62" i="25"/>
  <c r="R68" i="25"/>
  <c r="U69" i="25"/>
  <c r="M69" i="25"/>
  <c r="O69" i="25" s="1"/>
  <c r="W69" i="25"/>
  <c r="S71" i="25"/>
  <c r="C71" i="25"/>
  <c r="U71" i="25"/>
  <c r="M71" i="25"/>
  <c r="O71" i="25" s="1"/>
  <c r="W71" i="25"/>
  <c r="V76" i="25"/>
  <c r="T76" i="25"/>
  <c r="D76" i="25"/>
  <c r="P76" i="25"/>
  <c r="W76" i="25"/>
  <c r="S79" i="25"/>
  <c r="C79" i="25"/>
  <c r="Q79" i="25"/>
  <c r="U79" i="25"/>
  <c r="M79" i="25"/>
  <c r="O79" i="25" s="1"/>
  <c r="C82" i="25"/>
  <c r="P82" i="25"/>
  <c r="C83" i="25"/>
  <c r="V84" i="25"/>
  <c r="U84" i="25"/>
  <c r="M84" i="25"/>
  <c r="O84" i="25" s="1"/>
  <c r="T84" i="25"/>
  <c r="D84" i="25"/>
  <c r="S84" i="25"/>
  <c r="C84" i="25"/>
  <c r="W84" i="25"/>
  <c r="P84" i="25"/>
  <c r="V90" i="25"/>
  <c r="U90" i="25"/>
  <c r="M90" i="25"/>
  <c r="O90" i="25" s="1"/>
  <c r="T90" i="25"/>
  <c r="D90" i="25"/>
  <c r="S90" i="25"/>
  <c r="C90" i="25"/>
  <c r="W90" i="25"/>
  <c r="Q90" i="25"/>
  <c r="V98" i="25"/>
  <c r="U98" i="25"/>
  <c r="M98" i="25"/>
  <c r="O98" i="25" s="1"/>
  <c r="T98" i="25"/>
  <c r="D98" i="25"/>
  <c r="S98" i="25"/>
  <c r="C98" i="25"/>
  <c r="Q98" i="25"/>
  <c r="W98" i="25"/>
  <c r="R98" i="25"/>
  <c r="D47" i="25"/>
  <c r="T47" i="25"/>
  <c r="C48" i="25"/>
  <c r="S48" i="25"/>
  <c r="R49" i="25"/>
  <c r="E53" i="25"/>
  <c r="C54" i="25"/>
  <c r="U54" i="25"/>
  <c r="M55" i="25"/>
  <c r="O55" i="25" s="1"/>
  <c r="V55" i="25"/>
  <c r="E61" i="25"/>
  <c r="G61" i="25" s="1"/>
  <c r="C62" i="25"/>
  <c r="U62" i="25"/>
  <c r="Q65" i="25"/>
  <c r="S65" i="25"/>
  <c r="C65" i="25"/>
  <c r="U65" i="25"/>
  <c r="F74" i="25"/>
  <c r="D82" i="25"/>
  <c r="R82" i="25"/>
  <c r="Q83" i="25"/>
  <c r="Q84" i="25"/>
  <c r="R90" i="25"/>
  <c r="F97" i="25"/>
  <c r="G97" i="25" s="1"/>
  <c r="U199" i="25"/>
  <c r="M199" i="25"/>
  <c r="O199" i="25" s="1"/>
  <c r="T199" i="25"/>
  <c r="D199" i="25"/>
  <c r="S199" i="25"/>
  <c r="R199" i="25"/>
  <c r="Q199" i="25"/>
  <c r="Z199" i="25"/>
  <c r="P199" i="25"/>
  <c r="C199" i="25"/>
  <c r="V199" i="25"/>
  <c r="E200" i="25"/>
  <c r="G200" i="25" s="1"/>
  <c r="M47" i="25"/>
  <c r="O47" i="25" s="1"/>
  <c r="D48" i="25"/>
  <c r="U53" i="25"/>
  <c r="M53" i="25"/>
  <c r="O53" i="25" s="1"/>
  <c r="T53" i="25"/>
  <c r="W55" i="25"/>
  <c r="U61" i="25"/>
  <c r="M61" i="25"/>
  <c r="O61" i="25" s="1"/>
  <c r="T61" i="25"/>
  <c r="M62" i="25"/>
  <c r="O62" i="25" s="1"/>
  <c r="W62" i="25"/>
  <c r="V68" i="25"/>
  <c r="P68" i="25"/>
  <c r="T68" i="25"/>
  <c r="Q81" i="25"/>
  <c r="P81" i="25"/>
  <c r="W81" i="25"/>
  <c r="S81" i="25"/>
  <c r="C81" i="25"/>
  <c r="W89" i="25"/>
  <c r="V89" i="25"/>
  <c r="U89" i="25"/>
  <c r="M89" i="25"/>
  <c r="O89" i="25" s="1"/>
  <c r="T89" i="25"/>
  <c r="D89" i="25"/>
  <c r="P89" i="25"/>
  <c r="Q89" i="25"/>
  <c r="T106" i="25"/>
  <c r="D106" i="25"/>
  <c r="W106" i="25"/>
  <c r="V106" i="25"/>
  <c r="R106" i="25"/>
  <c r="Q106" i="25"/>
  <c r="P106" i="25"/>
  <c r="Z106" i="25"/>
  <c r="C106" i="25"/>
  <c r="S106" i="25"/>
  <c r="R66" i="25"/>
  <c r="Z66" i="25"/>
  <c r="R74" i="25"/>
  <c r="Z74" i="25"/>
  <c r="V85" i="25"/>
  <c r="M86" i="25"/>
  <c r="O86" i="25" s="1"/>
  <c r="U86" i="25"/>
  <c r="R87" i="25"/>
  <c r="Z87" i="25"/>
  <c r="V91" i="25"/>
  <c r="M92" i="25"/>
  <c r="O92" i="25" s="1"/>
  <c r="U92" i="25"/>
  <c r="D93" i="25"/>
  <c r="T93" i="25"/>
  <c r="C94" i="25"/>
  <c r="S94" i="25"/>
  <c r="R95" i="25"/>
  <c r="P97" i="25"/>
  <c r="V99" i="25"/>
  <c r="M100" i="25"/>
  <c r="O100" i="25" s="1"/>
  <c r="U100" i="25"/>
  <c r="D101" i="25"/>
  <c r="T101" i="25"/>
  <c r="C191" i="25"/>
  <c r="S191" i="25"/>
  <c r="R192" i="25"/>
  <c r="S193" i="25"/>
  <c r="C193" i="25"/>
  <c r="T193" i="25"/>
  <c r="D195" i="25"/>
  <c r="U195" i="25"/>
  <c r="D196" i="25"/>
  <c r="U196" i="25"/>
  <c r="D197" i="25"/>
  <c r="M197" i="25"/>
  <c r="O197" i="25" s="1"/>
  <c r="V197" i="25"/>
  <c r="P198" i="25"/>
  <c r="Z104" i="25"/>
  <c r="R107" i="25"/>
  <c r="Q109" i="25"/>
  <c r="P109" i="25"/>
  <c r="W109" i="25"/>
  <c r="V109" i="25"/>
  <c r="T109" i="25"/>
  <c r="D109" i="25"/>
  <c r="S109" i="25"/>
  <c r="C109" i="25"/>
  <c r="M109" i="25"/>
  <c r="O109" i="25" s="1"/>
  <c r="V120" i="25"/>
  <c r="U120" i="25"/>
  <c r="M120" i="25"/>
  <c r="O120" i="25" s="1"/>
  <c r="T120" i="25"/>
  <c r="D120" i="25"/>
  <c r="S120" i="25"/>
  <c r="C120" i="25"/>
  <c r="Q120" i="25"/>
  <c r="P120" i="25"/>
  <c r="O136" i="25"/>
  <c r="R97" i="25"/>
  <c r="Z97" i="25"/>
  <c r="Q200" i="25"/>
  <c r="Q125" i="25"/>
  <c r="P125" i="25"/>
  <c r="W125" i="25"/>
  <c r="V125" i="25"/>
  <c r="T125" i="25"/>
  <c r="D125" i="25"/>
  <c r="S125" i="25"/>
  <c r="C125" i="25"/>
  <c r="M125" i="25"/>
  <c r="O125" i="25" s="1"/>
  <c r="Z129" i="25"/>
  <c r="V135" i="25"/>
  <c r="U135" i="25"/>
  <c r="M135" i="25"/>
  <c r="O135" i="25" s="1"/>
  <c r="W135" i="25"/>
  <c r="T135" i="25"/>
  <c r="S135" i="25"/>
  <c r="R135" i="25"/>
  <c r="P135" i="25"/>
  <c r="D135" i="25"/>
  <c r="Z135" i="25"/>
  <c r="C135" i="25"/>
  <c r="Q135" i="25"/>
  <c r="V128" i="25"/>
  <c r="W128" i="25"/>
  <c r="U128" i="25"/>
  <c r="M128" i="25"/>
  <c r="O128" i="25" s="1"/>
  <c r="T128" i="25"/>
  <c r="D128" i="25"/>
  <c r="S128" i="25"/>
  <c r="C128" i="25"/>
  <c r="Z128" i="25"/>
  <c r="Q128" i="25"/>
  <c r="P128" i="25"/>
  <c r="R85" i="25"/>
  <c r="Z85" i="25"/>
  <c r="Q86" i="25"/>
  <c r="R91" i="25"/>
  <c r="Z91" i="25"/>
  <c r="Q92" i="25"/>
  <c r="W94" i="25"/>
  <c r="D97" i="25"/>
  <c r="T97" i="25"/>
  <c r="R99" i="25"/>
  <c r="Z99" i="25"/>
  <c r="Q100" i="25"/>
  <c r="W191" i="25"/>
  <c r="V198" i="25"/>
  <c r="U198" i="25"/>
  <c r="M198" i="25"/>
  <c r="O198" i="25" s="1"/>
  <c r="F198" i="25"/>
  <c r="T198" i="25"/>
  <c r="V104" i="25"/>
  <c r="Q104" i="25"/>
  <c r="P104" i="25"/>
  <c r="U104" i="25"/>
  <c r="O106" i="25"/>
  <c r="V112" i="25"/>
  <c r="U112" i="25"/>
  <c r="M112" i="25"/>
  <c r="O112" i="25" s="1"/>
  <c r="T112" i="25"/>
  <c r="D112" i="25"/>
  <c r="S112" i="25"/>
  <c r="C112" i="25"/>
  <c r="Q112" i="25"/>
  <c r="P112" i="25"/>
  <c r="Q117" i="25"/>
  <c r="P117" i="25"/>
  <c r="W117" i="25"/>
  <c r="V117" i="25"/>
  <c r="T117" i="25"/>
  <c r="D117" i="25"/>
  <c r="S117" i="25"/>
  <c r="C117" i="25"/>
  <c r="M117" i="25"/>
  <c r="O117" i="25" s="1"/>
  <c r="R128" i="25"/>
  <c r="V149" i="25"/>
  <c r="U149" i="25"/>
  <c r="M149" i="25"/>
  <c r="O149" i="25" s="1"/>
  <c r="T149" i="25"/>
  <c r="D149" i="25"/>
  <c r="S149" i="25"/>
  <c r="C149" i="25"/>
  <c r="Q149" i="25"/>
  <c r="W149" i="25"/>
  <c r="P149" i="25"/>
  <c r="R86" i="25"/>
  <c r="Z86" i="25"/>
  <c r="R92" i="25"/>
  <c r="Z92" i="25"/>
  <c r="P94" i="25"/>
  <c r="M97" i="25"/>
  <c r="O97" i="25" s="1"/>
  <c r="U97" i="25"/>
  <c r="R100" i="25"/>
  <c r="Z100" i="25"/>
  <c r="P191" i="25"/>
  <c r="T200" i="25"/>
  <c r="D200" i="25"/>
  <c r="S200" i="25"/>
  <c r="C200" i="25"/>
  <c r="V200" i="25"/>
  <c r="S107" i="25"/>
  <c r="C107" i="25"/>
  <c r="Q107" i="25"/>
  <c r="V107" i="25"/>
  <c r="U107" i="25"/>
  <c r="M107" i="25"/>
  <c r="O107" i="25" s="1"/>
  <c r="Z107" i="25"/>
  <c r="Q131" i="25"/>
  <c r="S131" i="25"/>
  <c r="C131" i="25"/>
  <c r="T131" i="25"/>
  <c r="R131" i="25"/>
  <c r="Z131" i="25"/>
  <c r="P131" i="25"/>
  <c r="W131" i="25"/>
  <c r="M131" i="25"/>
  <c r="O131" i="25" s="1"/>
  <c r="V131" i="25"/>
  <c r="D131" i="25"/>
  <c r="R56" i="25"/>
  <c r="R72" i="25"/>
  <c r="R80" i="25"/>
  <c r="D85" i="25"/>
  <c r="C86" i="25"/>
  <c r="D91" i="25"/>
  <c r="C92" i="25"/>
  <c r="R93" i="25"/>
  <c r="Q94" i="25"/>
  <c r="V97" i="25"/>
  <c r="D99" i="25"/>
  <c r="C100" i="25"/>
  <c r="R101" i="25"/>
  <c r="Q191" i="25"/>
  <c r="S195" i="25"/>
  <c r="S196" i="25"/>
  <c r="T197" i="25"/>
  <c r="D198" i="25"/>
  <c r="M200" i="25"/>
  <c r="O200" i="25" s="1"/>
  <c r="W200" i="25"/>
  <c r="D104" i="25"/>
  <c r="M104" i="25"/>
  <c r="O104" i="25" s="1"/>
  <c r="D107" i="25"/>
  <c r="W112" i="25"/>
  <c r="U131" i="25"/>
  <c r="Z149" i="25"/>
  <c r="R94" i="25"/>
  <c r="R191" i="25"/>
  <c r="U129" i="25"/>
  <c r="M129" i="25"/>
  <c r="O129" i="25" s="1"/>
  <c r="P129" i="25"/>
  <c r="W129" i="25"/>
  <c r="D129" i="25"/>
  <c r="V129" i="25"/>
  <c r="C129" i="25"/>
  <c r="S129" i="25"/>
  <c r="R129" i="25"/>
  <c r="T129" i="25"/>
  <c r="R102" i="25"/>
  <c r="Z102" i="25"/>
  <c r="D108" i="25"/>
  <c r="T108" i="25"/>
  <c r="R110" i="25"/>
  <c r="Z110" i="25"/>
  <c r="W113" i="25"/>
  <c r="V114" i="25"/>
  <c r="M115" i="25"/>
  <c r="O115" i="25" s="1"/>
  <c r="U115" i="25"/>
  <c r="D116" i="25"/>
  <c r="T116" i="25"/>
  <c r="R118" i="25"/>
  <c r="Z118" i="25"/>
  <c r="W121" i="25"/>
  <c r="V122" i="25"/>
  <c r="M123" i="25"/>
  <c r="O123" i="25" s="1"/>
  <c r="U123" i="25"/>
  <c r="D124" i="25"/>
  <c r="T124" i="25"/>
  <c r="R126" i="25"/>
  <c r="Q127" i="25"/>
  <c r="T130" i="25"/>
  <c r="D130" i="25"/>
  <c r="S130" i="25"/>
  <c r="F148" i="25"/>
  <c r="R194" i="25"/>
  <c r="C102" i="25"/>
  <c r="R103" i="25"/>
  <c r="M108" i="25"/>
  <c r="O108" i="25" s="1"/>
  <c r="U108" i="25"/>
  <c r="C110" i="25"/>
  <c r="R111" i="25"/>
  <c r="P113" i="25"/>
  <c r="W114" i="25"/>
  <c r="V115" i="25"/>
  <c r="M116" i="25"/>
  <c r="O116" i="25" s="1"/>
  <c r="U116" i="25"/>
  <c r="C118" i="25"/>
  <c r="R119" i="25"/>
  <c r="P121" i="25"/>
  <c r="W122" i="25"/>
  <c r="V123" i="25"/>
  <c r="R127" i="25"/>
  <c r="Z127" i="25"/>
  <c r="E129" i="25"/>
  <c r="V134" i="25"/>
  <c r="P134" i="25"/>
  <c r="F134" i="25"/>
  <c r="G134" i="25" s="1"/>
  <c r="T134" i="25"/>
  <c r="E142" i="25"/>
  <c r="E143" i="25"/>
  <c r="F150" i="25"/>
  <c r="T154" i="25"/>
  <c r="P154" i="25"/>
  <c r="W154" i="25"/>
  <c r="V154" i="25"/>
  <c r="M154" i="25"/>
  <c r="O154" i="25" s="1"/>
  <c r="S154" i="25"/>
  <c r="C154" i="25"/>
  <c r="Z154" i="25"/>
  <c r="Q154" i="25"/>
  <c r="S167" i="25"/>
  <c r="C167" i="25"/>
  <c r="W167" i="25"/>
  <c r="V167" i="25"/>
  <c r="U167" i="25"/>
  <c r="M167" i="25"/>
  <c r="O167" i="25" s="1"/>
  <c r="Z167" i="25"/>
  <c r="T167" i="25"/>
  <c r="R167" i="25"/>
  <c r="Q167" i="25"/>
  <c r="D167" i="25"/>
  <c r="R113" i="25"/>
  <c r="Z113" i="25"/>
  <c r="R121" i="25"/>
  <c r="Z121" i="25"/>
  <c r="F140" i="25"/>
  <c r="G140" i="25" s="1"/>
  <c r="F141" i="25"/>
  <c r="G141" i="25" s="1"/>
  <c r="V180" i="25"/>
  <c r="U180" i="25"/>
  <c r="M180" i="25"/>
  <c r="O180" i="25" s="1"/>
  <c r="T180" i="25"/>
  <c r="D180" i="25"/>
  <c r="S180" i="25"/>
  <c r="C180" i="25"/>
  <c r="Q180" i="25"/>
  <c r="P180" i="25"/>
  <c r="W180" i="25"/>
  <c r="Z180" i="25"/>
  <c r="R180" i="25"/>
  <c r="C113" i="25"/>
  <c r="S113" i="25"/>
  <c r="R114" i="25"/>
  <c r="Z114" i="25"/>
  <c r="Q115" i="25"/>
  <c r="C121" i="25"/>
  <c r="S121" i="25"/>
  <c r="R122" i="25"/>
  <c r="Z122" i="25"/>
  <c r="Q123" i="25"/>
  <c r="M127" i="25"/>
  <c r="O127" i="25" s="1"/>
  <c r="U127" i="25"/>
  <c r="W133" i="25"/>
  <c r="Q133" i="25"/>
  <c r="U133" i="25"/>
  <c r="P139" i="25"/>
  <c r="W139" i="25"/>
  <c r="U139" i="25"/>
  <c r="M139" i="25"/>
  <c r="O139" i="25" s="1"/>
  <c r="Q139" i="25"/>
  <c r="Z139" i="25"/>
  <c r="F165" i="25"/>
  <c r="D113" i="25"/>
  <c r="T113" i="25"/>
  <c r="S114" i="25"/>
  <c r="R115" i="25"/>
  <c r="Z115" i="25"/>
  <c r="D121" i="25"/>
  <c r="T121" i="25"/>
  <c r="S122" i="25"/>
  <c r="R123" i="25"/>
  <c r="Z123" i="25"/>
  <c r="V127" i="25"/>
  <c r="E135" i="25"/>
  <c r="C139" i="25"/>
  <c r="W140" i="25"/>
  <c r="V140" i="25"/>
  <c r="T140" i="25"/>
  <c r="D140" i="25"/>
  <c r="P140" i="25"/>
  <c r="M140" i="25"/>
  <c r="O140" i="25" s="1"/>
  <c r="Z140" i="25"/>
  <c r="P147" i="25"/>
  <c r="W147" i="25"/>
  <c r="V147" i="25"/>
  <c r="U147" i="25"/>
  <c r="M147" i="25"/>
  <c r="O147" i="25" s="1"/>
  <c r="S147" i="25"/>
  <c r="C147" i="25"/>
  <c r="Q147" i="25"/>
  <c r="S162" i="25"/>
  <c r="C162" i="25"/>
  <c r="Z162" i="25"/>
  <c r="Q162" i="25"/>
  <c r="P162" i="25"/>
  <c r="W162" i="25"/>
  <c r="U162" i="25"/>
  <c r="D162" i="25"/>
  <c r="R162" i="25"/>
  <c r="M162" i="25"/>
  <c r="O162" i="25" s="1"/>
  <c r="R108" i="25"/>
  <c r="M113" i="25"/>
  <c r="O113" i="25" s="1"/>
  <c r="D114" i="25"/>
  <c r="C115" i="25"/>
  <c r="R116" i="25"/>
  <c r="M121" i="25"/>
  <c r="O121" i="25" s="1"/>
  <c r="D122" i="25"/>
  <c r="C123" i="25"/>
  <c r="R124" i="25"/>
  <c r="Q130" i="25"/>
  <c r="Z130" i="25"/>
  <c r="D133" i="25"/>
  <c r="M133" i="25"/>
  <c r="O133" i="25" s="1"/>
  <c r="Q134" i="25"/>
  <c r="Z134" i="25"/>
  <c r="D139" i="25"/>
  <c r="R139" i="25"/>
  <c r="V141" i="25"/>
  <c r="U141" i="25"/>
  <c r="M141" i="25"/>
  <c r="O141" i="25" s="1"/>
  <c r="T141" i="25"/>
  <c r="S141" i="25"/>
  <c r="C141" i="25"/>
  <c r="W141" i="25"/>
  <c r="P141" i="25"/>
  <c r="S155" i="25"/>
  <c r="C155" i="25"/>
  <c r="Z155" i="25"/>
  <c r="Q155" i="25"/>
  <c r="P155" i="25"/>
  <c r="W155" i="25"/>
  <c r="U155" i="25"/>
  <c r="D155" i="25"/>
  <c r="R155" i="25"/>
  <c r="M155" i="25"/>
  <c r="O155" i="25" s="1"/>
  <c r="R132" i="25"/>
  <c r="D136" i="25"/>
  <c r="T136" i="25"/>
  <c r="C137" i="25"/>
  <c r="S137" i="25"/>
  <c r="R138" i="25"/>
  <c r="Z138" i="25"/>
  <c r="V142" i="25"/>
  <c r="M143" i="25"/>
  <c r="O143" i="25" s="1"/>
  <c r="U143" i="25"/>
  <c r="D144" i="25"/>
  <c r="T144" i="25"/>
  <c r="C145" i="25"/>
  <c r="S145" i="25"/>
  <c r="R146" i="25"/>
  <c r="P148" i="25"/>
  <c r="V150" i="25"/>
  <c r="M151" i="25"/>
  <c r="O151" i="25" s="1"/>
  <c r="U151" i="25"/>
  <c r="C152" i="25"/>
  <c r="S152" i="25"/>
  <c r="R153" i="25"/>
  <c r="Z153" i="25"/>
  <c r="C157" i="25"/>
  <c r="T157" i="25"/>
  <c r="C158" i="25"/>
  <c r="T158" i="25"/>
  <c r="C159" i="25"/>
  <c r="U159" i="25"/>
  <c r="Q161" i="25"/>
  <c r="C163" i="25"/>
  <c r="T163" i="25"/>
  <c r="C164" i="25"/>
  <c r="U164" i="25"/>
  <c r="C166" i="25"/>
  <c r="Z166" i="25"/>
  <c r="R148" i="25"/>
  <c r="Z148" i="25"/>
  <c r="T161" i="25"/>
  <c r="D161" i="25"/>
  <c r="S161" i="25"/>
  <c r="G164" i="25"/>
  <c r="E165" i="25"/>
  <c r="Q166" i="25"/>
  <c r="O184" i="25"/>
  <c r="R142" i="25"/>
  <c r="Z142" i="25"/>
  <c r="Q143" i="25"/>
  <c r="D148" i="25"/>
  <c r="T148" i="25"/>
  <c r="R150" i="25"/>
  <c r="Z150" i="25"/>
  <c r="Q151" i="25"/>
  <c r="U160" i="25"/>
  <c r="M160" i="25"/>
  <c r="O160" i="25" s="1"/>
  <c r="T160" i="25"/>
  <c r="M161" i="25"/>
  <c r="O161" i="25" s="1"/>
  <c r="V161" i="25"/>
  <c r="Q164" i="25"/>
  <c r="Z164" i="25"/>
  <c r="U165" i="25"/>
  <c r="M165" i="25"/>
  <c r="O165" i="25" s="1"/>
  <c r="W165" i="25"/>
  <c r="S166" i="25"/>
  <c r="V173" i="25"/>
  <c r="U173" i="25"/>
  <c r="M173" i="25"/>
  <c r="O173" i="25" s="1"/>
  <c r="T173" i="25"/>
  <c r="D173" i="25"/>
  <c r="S173" i="25"/>
  <c r="C173" i="25"/>
  <c r="Q173" i="25"/>
  <c r="P173" i="25"/>
  <c r="W173" i="25"/>
  <c r="E174" i="25"/>
  <c r="R143" i="25"/>
  <c r="Z143" i="25"/>
  <c r="M148" i="25"/>
  <c r="O148" i="25" s="1"/>
  <c r="U148" i="25"/>
  <c r="R151" i="25"/>
  <c r="Z151" i="25"/>
  <c r="W161" i="25"/>
  <c r="F166" i="25"/>
  <c r="G166" i="25" s="1"/>
  <c r="E167" i="25"/>
  <c r="F188" i="25"/>
  <c r="R136" i="25"/>
  <c r="Q137" i="25"/>
  <c r="D142" i="25"/>
  <c r="T142" i="25"/>
  <c r="C143" i="25"/>
  <c r="S143" i="25"/>
  <c r="R144" i="25"/>
  <c r="Q145" i="25"/>
  <c r="V148" i="25"/>
  <c r="D150" i="25"/>
  <c r="T150" i="25"/>
  <c r="C151" i="25"/>
  <c r="S151" i="25"/>
  <c r="Q152" i="25"/>
  <c r="R157" i="25"/>
  <c r="Z157" i="25"/>
  <c r="R158" i="25"/>
  <c r="Z158" i="25"/>
  <c r="S159" i="25"/>
  <c r="D160" i="25"/>
  <c r="W160" i="25"/>
  <c r="R163" i="25"/>
  <c r="Z163" i="25"/>
  <c r="S164" i="25"/>
  <c r="D165" i="25"/>
  <c r="P165" i="25"/>
  <c r="Z165" i="25"/>
  <c r="Z173" i="25"/>
  <c r="V187" i="25"/>
  <c r="U187" i="25"/>
  <c r="M187" i="25"/>
  <c r="O187" i="25" s="1"/>
  <c r="T187" i="25"/>
  <c r="D187" i="25"/>
  <c r="S187" i="25"/>
  <c r="C187" i="25"/>
  <c r="Q187" i="25"/>
  <c r="P187" i="25"/>
  <c r="W187" i="25"/>
  <c r="E189" i="25"/>
  <c r="G189" i="25" s="1"/>
  <c r="R137" i="25"/>
  <c r="M142" i="25"/>
  <c r="O142" i="25" s="1"/>
  <c r="D143" i="25"/>
  <c r="R145" i="25"/>
  <c r="M150" i="25"/>
  <c r="O150" i="25" s="1"/>
  <c r="D151" i="25"/>
  <c r="R152" i="25"/>
  <c r="S157" i="25"/>
  <c r="S158" i="25"/>
  <c r="T159" i="25"/>
  <c r="P161" i="25"/>
  <c r="S163" i="25"/>
  <c r="T164" i="25"/>
  <c r="T166" i="25"/>
  <c r="D166" i="25"/>
  <c r="W166" i="25"/>
  <c r="V166" i="25"/>
  <c r="M166" i="25"/>
  <c r="O166" i="25" s="1"/>
  <c r="G181" i="25"/>
  <c r="C169" i="25"/>
  <c r="S169" i="25"/>
  <c r="R170" i="25"/>
  <c r="Z170" i="25"/>
  <c r="Q171" i="25"/>
  <c r="P172" i="25"/>
  <c r="M174" i="25"/>
  <c r="O174" i="25" s="1"/>
  <c r="U174" i="25"/>
  <c r="C176" i="25"/>
  <c r="S176" i="25"/>
  <c r="R177" i="25"/>
  <c r="Z177" i="25"/>
  <c r="Q178" i="25"/>
  <c r="P179" i="25"/>
  <c r="V181" i="25"/>
  <c r="C183" i="25"/>
  <c r="S183" i="25"/>
  <c r="R184" i="25"/>
  <c r="Z184" i="25"/>
  <c r="Q185" i="25"/>
  <c r="P186" i="25"/>
  <c r="V188" i="25"/>
  <c r="M189" i="25"/>
  <c r="O189" i="25" s="1"/>
  <c r="U189" i="25"/>
  <c r="D190" i="25"/>
  <c r="T190" i="25"/>
  <c r="R171" i="25"/>
  <c r="Z171" i="25"/>
  <c r="Q172" i="25"/>
  <c r="V174" i="25"/>
  <c r="R178" i="25"/>
  <c r="Z178" i="25"/>
  <c r="Q179" i="25"/>
  <c r="W181" i="25"/>
  <c r="R185" i="25"/>
  <c r="Z185" i="25"/>
  <c r="Q186" i="25"/>
  <c r="W188" i="25"/>
  <c r="V189" i="25"/>
  <c r="M190" i="25"/>
  <c r="O190" i="25" s="1"/>
  <c r="U190" i="25"/>
  <c r="S171" i="25"/>
  <c r="R172" i="25"/>
  <c r="Z172" i="25"/>
  <c r="W174" i="25"/>
  <c r="R179" i="25"/>
  <c r="Z179" i="25"/>
  <c r="P181" i="25"/>
  <c r="R186" i="25"/>
  <c r="Z186" i="25"/>
  <c r="P188" i="25"/>
  <c r="W189" i="25"/>
  <c r="V190" i="25"/>
  <c r="W190" i="25"/>
  <c r="R181" i="25"/>
  <c r="Z181" i="25"/>
  <c r="R188" i="25"/>
  <c r="Z188" i="25"/>
  <c r="Q189" i="25"/>
  <c r="P169" i="25"/>
  <c r="W170" i="25"/>
  <c r="V171" i="25"/>
  <c r="M172" i="25"/>
  <c r="O172" i="25" s="1"/>
  <c r="U172" i="25"/>
  <c r="R174" i="25"/>
  <c r="Z174" i="25"/>
  <c r="P176" i="25"/>
  <c r="W177" i="25"/>
  <c r="V178" i="25"/>
  <c r="M179" i="25"/>
  <c r="O179" i="25" s="1"/>
  <c r="U179" i="25"/>
  <c r="C181" i="25"/>
  <c r="S181" i="25"/>
  <c r="P183" i="25"/>
  <c r="W184" i="25"/>
  <c r="V185" i="25"/>
  <c r="M186" i="25"/>
  <c r="O186" i="25" s="1"/>
  <c r="U186" i="25"/>
  <c r="C188" i="25"/>
  <c r="S188" i="25"/>
  <c r="R189" i="25"/>
  <c r="Z189" i="25"/>
  <c r="Q190" i="25"/>
  <c r="R156" i="25"/>
  <c r="R168" i="25"/>
  <c r="Q169" i="25"/>
  <c r="P170" i="25"/>
  <c r="W171" i="25"/>
  <c r="V172" i="25"/>
  <c r="C174" i="25"/>
  <c r="S174" i="25"/>
  <c r="R175" i="25"/>
  <c r="Q176" i="25"/>
  <c r="P177" i="25"/>
  <c r="W178" i="25"/>
  <c r="V179" i="25"/>
  <c r="D181" i="25"/>
  <c r="T181" i="25"/>
  <c r="R182" i="25"/>
  <c r="Q183" i="25"/>
  <c r="P184" i="25"/>
  <c r="W185" i="25"/>
  <c r="V186" i="25"/>
  <c r="D188" i="25"/>
  <c r="T188" i="25"/>
  <c r="C189" i="25"/>
  <c r="S189" i="25"/>
  <c r="R190" i="25"/>
  <c r="Z190" i="25"/>
  <c r="R169" i="25"/>
  <c r="D174" i="25"/>
  <c r="R176" i="25"/>
  <c r="M181" i="25"/>
  <c r="O181" i="25" s="1"/>
  <c r="R183" i="25"/>
  <c r="M188" i="25"/>
  <c r="O188" i="25" s="1"/>
  <c r="D189" i="25"/>
  <c r="Z283" i="17"/>
  <c r="Z243" i="17"/>
  <c r="Z171" i="17"/>
  <c r="Z29" i="17"/>
  <c r="Z361" i="17"/>
  <c r="Z192" i="17"/>
  <c r="Z40" i="17"/>
  <c r="Z360" i="17"/>
  <c r="Z352" i="17"/>
  <c r="Z136" i="17"/>
  <c r="Z169" i="17"/>
  <c r="Z378" i="17"/>
  <c r="Z370" i="17"/>
  <c r="Z362" i="17"/>
  <c r="Z354" i="17"/>
  <c r="Z346" i="17"/>
  <c r="Z338" i="17"/>
  <c r="Z330" i="17"/>
  <c r="Z322" i="17"/>
  <c r="Z314" i="17"/>
  <c r="Z306" i="17"/>
  <c r="Z298" i="17"/>
  <c r="Z290" i="17"/>
  <c r="Z282" i="17"/>
  <c r="Z274" i="17"/>
  <c r="Z266" i="17"/>
  <c r="Z258" i="17"/>
  <c r="Z250" i="17"/>
  <c r="Z242" i="17"/>
  <c r="Z234" i="17"/>
  <c r="Z226" i="17"/>
  <c r="Z218" i="17"/>
  <c r="Z210" i="17"/>
  <c r="Z202" i="17"/>
  <c r="Z194" i="17"/>
  <c r="Z186" i="17"/>
  <c r="Z178" i="17"/>
  <c r="Z170" i="17"/>
  <c r="Z162" i="17"/>
  <c r="Z154" i="17"/>
  <c r="Z146" i="17"/>
  <c r="Z138" i="17"/>
  <c r="Z130" i="17"/>
  <c r="Z122" i="17"/>
  <c r="Z114" i="17"/>
  <c r="Z106" i="17"/>
  <c r="Z98" i="17"/>
  <c r="Z90" i="17"/>
  <c r="Z82" i="17"/>
  <c r="Z74" i="17"/>
  <c r="Z65" i="17"/>
  <c r="Z57" i="17"/>
  <c r="Z49" i="17"/>
  <c r="Z41" i="17"/>
  <c r="Z33" i="17"/>
  <c r="Z25" i="17"/>
  <c r="Z17" i="17"/>
  <c r="Z9" i="17"/>
  <c r="Z337" i="17"/>
  <c r="Z281" i="17"/>
  <c r="Z273" i="17"/>
  <c r="Z233" i="17"/>
  <c r="Z161" i="17"/>
  <c r="Z121" i="17"/>
  <c r="Z73" i="17"/>
  <c r="Z24" i="17"/>
  <c r="Z376" i="17"/>
  <c r="Z336" i="17"/>
  <c r="Z328" i="17"/>
  <c r="Z280" i="17"/>
  <c r="Z272" i="17"/>
  <c r="Z264" i="17"/>
  <c r="Z232" i="17"/>
  <c r="Z224" i="17"/>
  <c r="Z160" i="17"/>
  <c r="Z152" i="17"/>
  <c r="Z120" i="17"/>
  <c r="Z112" i="17"/>
  <c r="Z96" i="17"/>
  <c r="Z88" i="17"/>
  <c r="Z80" i="17"/>
  <c r="Z71" i="17"/>
  <c r="Z63" i="17"/>
  <c r="Z55" i="17"/>
  <c r="Z47" i="17"/>
  <c r="Z39" i="17"/>
  <c r="Z31" i="17"/>
  <c r="Z23" i="17"/>
  <c r="Z15" i="17"/>
  <c r="Z375" i="17"/>
  <c r="Z367" i="17"/>
  <c r="Z359" i="17"/>
  <c r="Z351" i="17"/>
  <c r="Z343" i="17"/>
  <c r="Z335" i="17"/>
  <c r="Z327" i="17"/>
  <c r="Z319" i="17"/>
  <c r="Z311" i="17"/>
  <c r="Z303" i="17"/>
  <c r="Z295" i="17"/>
  <c r="Z287" i="17"/>
  <c r="Z279" i="17"/>
  <c r="Z271" i="17"/>
  <c r="Z263" i="17"/>
  <c r="Z247" i="17"/>
  <c r="Z239" i="17"/>
  <c r="Z231" i="17"/>
  <c r="Z223" i="17"/>
  <c r="Z215" i="17"/>
  <c r="Z207" i="17"/>
  <c r="Z199" i="17"/>
  <c r="Z191" i="17"/>
  <c r="Z183" i="17"/>
  <c r="Z175" i="17"/>
  <c r="Z167" i="17"/>
  <c r="Z159" i="17"/>
  <c r="Z151" i="17"/>
  <c r="Z143" i="17"/>
  <c r="Z135" i="17"/>
  <c r="Z127" i="17"/>
  <c r="Z119" i="17"/>
  <c r="Z111" i="17"/>
  <c r="Z103" i="17"/>
  <c r="Z95" i="17"/>
  <c r="Z87" i="17"/>
  <c r="Z79" i="17"/>
  <c r="Z70" i="17"/>
  <c r="Z62" i="17"/>
  <c r="Z54" i="17"/>
  <c r="Z46" i="17"/>
  <c r="Z30" i="17"/>
  <c r="Z22" i="17"/>
  <c r="Z14" i="17"/>
  <c r="Z6" i="17"/>
  <c r="Z374" i="17"/>
  <c r="Z366" i="17"/>
  <c r="Z358" i="17"/>
  <c r="Z350" i="17"/>
  <c r="Z342" i="17"/>
  <c r="Z326" i="17"/>
  <c r="Z318" i="17"/>
  <c r="Z310" i="17"/>
  <c r="Z302" i="17"/>
  <c r="Z294" i="17"/>
  <c r="Z286" i="17"/>
  <c r="Z278" i="17"/>
  <c r="Z270" i="17"/>
  <c r="Z262" i="17"/>
  <c r="Z254" i="17"/>
  <c r="Z238" i="17"/>
  <c r="Z230" i="17"/>
  <c r="Z222" i="17"/>
  <c r="Z214" i="17"/>
  <c r="Z206" i="17"/>
  <c r="Z198" i="17"/>
  <c r="Z190" i="17"/>
  <c r="Z182" i="17"/>
  <c r="Z174" i="17"/>
  <c r="Z166" i="17"/>
  <c r="Z158" i="17"/>
  <c r="Z150" i="17"/>
  <c r="Z134" i="17"/>
  <c r="Z118" i="17"/>
  <c r="Z102" i="17"/>
  <c r="Z86" i="17"/>
  <c r="Z78" i="17"/>
  <c r="Z69" i="17"/>
  <c r="Z61" i="17"/>
  <c r="Z53" i="17"/>
  <c r="Z45" i="17"/>
  <c r="Z37" i="17"/>
  <c r="Z21" i="17"/>
  <c r="Z13" i="17"/>
  <c r="Z373" i="17"/>
  <c r="Z365" i="17"/>
  <c r="Z357" i="17"/>
  <c r="Z349" i="17"/>
  <c r="Z333" i="17"/>
  <c r="Z325" i="17"/>
  <c r="Z317" i="17"/>
  <c r="Z309" i="17"/>
  <c r="Z301" i="17"/>
  <c r="Z293" i="17"/>
  <c r="Z285" i="17"/>
  <c r="Z277" i="17"/>
  <c r="Z269" i="17"/>
  <c r="Z261" i="17"/>
  <c r="Z253" i="17"/>
  <c r="Z245" i="17"/>
  <c r="Z237" i="17"/>
  <c r="Z229" i="17"/>
  <c r="Z221" i="17"/>
  <c r="Z213" i="17"/>
  <c r="Z205" i="17"/>
  <c r="Z197" i="17"/>
  <c r="Z189" i="17"/>
  <c r="Z181" i="17"/>
  <c r="Z173" i="17"/>
  <c r="Z165" i="17"/>
  <c r="Z157" i="17"/>
  <c r="Z149" i="17"/>
  <c r="Z141" i="17"/>
  <c r="Z133" i="17"/>
  <c r="Z125" i="17"/>
  <c r="Z117" i="17"/>
  <c r="Z109" i="17"/>
  <c r="Z101" i="17"/>
  <c r="Z93" i="17"/>
  <c r="Z85" i="17"/>
  <c r="Z77" i="17"/>
  <c r="Z68" i="17"/>
  <c r="Z60" i="17"/>
  <c r="Z52" i="17"/>
  <c r="Z44" i="17"/>
  <c r="Z36" i="17"/>
  <c r="Z28" i="17"/>
  <c r="Z20" i="17"/>
  <c r="Z12" i="17"/>
  <c r="Z4" i="17"/>
  <c r="Z372" i="17"/>
  <c r="Z364" i="17"/>
  <c r="Z356" i="17"/>
  <c r="Z348" i="17"/>
  <c r="Z340" i="17"/>
  <c r="Z332" i="17"/>
  <c r="Z324" i="17"/>
  <c r="Z316" i="17"/>
  <c r="Z308" i="17"/>
  <c r="Z300" i="17"/>
  <c r="Z284" i="17"/>
  <c r="Z276" i="17"/>
  <c r="Z268" i="17"/>
  <c r="Z260" i="17"/>
  <c r="Z244" i="17"/>
  <c r="Z236" i="17"/>
  <c r="Z228" i="17"/>
  <c r="Z220" i="17"/>
  <c r="Z212" i="17"/>
  <c r="Z204" i="17"/>
  <c r="Z196" i="17"/>
  <c r="Z188" i="17"/>
  <c r="Z180" i="17"/>
  <c r="Z172" i="17"/>
  <c r="Z164" i="17"/>
  <c r="Z156" i="17"/>
  <c r="Z148" i="17"/>
  <c r="Z140" i="17"/>
  <c r="Z132" i="17"/>
  <c r="Z124" i="17"/>
  <c r="Z116" i="17"/>
  <c r="Z108" i="17"/>
  <c r="Z100" i="17"/>
  <c r="Z92" i="17"/>
  <c r="Z84" i="17"/>
  <c r="Z76" i="17"/>
  <c r="Z67" i="17"/>
  <c r="Z59" i="17"/>
  <c r="Z51" i="17"/>
  <c r="Z43" i="17"/>
  <c r="Z35" i="17"/>
  <c r="Z27" i="17"/>
  <c r="Z19" i="17"/>
  <c r="Z11" i="17"/>
  <c r="Z3" i="17"/>
  <c r="Z291" i="17"/>
  <c r="Z235" i="17"/>
  <c r="Z26" i="17"/>
  <c r="V289" i="17"/>
  <c r="C356" i="17"/>
  <c r="D365" i="17"/>
  <c r="D333" i="17"/>
  <c r="F357" i="17"/>
  <c r="G357" i="17" s="1"/>
  <c r="F317" i="17"/>
  <c r="S263" i="17"/>
  <c r="V161" i="17"/>
  <c r="S72" i="17"/>
  <c r="U36" i="17"/>
  <c r="C341" i="17"/>
  <c r="D357" i="17"/>
  <c r="D327" i="17"/>
  <c r="G331" i="17"/>
  <c r="S292" i="17"/>
  <c r="R289" i="17"/>
  <c r="C333" i="17"/>
  <c r="D356" i="17"/>
  <c r="E345" i="17"/>
  <c r="E337" i="17"/>
  <c r="E329" i="17"/>
  <c r="G329" i="17" s="1"/>
  <c r="E313" i="17"/>
  <c r="G313" i="17" s="1"/>
  <c r="F348" i="17"/>
  <c r="F340" i="17"/>
  <c r="G340" i="17" s="1"/>
  <c r="F324" i="17"/>
  <c r="F316" i="17"/>
  <c r="E375" i="17"/>
  <c r="E367" i="17"/>
  <c r="E359" i="17"/>
  <c r="G359" i="17" s="1"/>
  <c r="E351" i="17"/>
  <c r="E335" i="17"/>
  <c r="E327" i="17"/>
  <c r="G327" i="17" s="1"/>
  <c r="E319" i="17"/>
  <c r="W146" i="17"/>
  <c r="E176" i="17"/>
  <c r="V71" i="17"/>
  <c r="C325" i="17"/>
  <c r="D350" i="17"/>
  <c r="D317" i="17"/>
  <c r="E366" i="17"/>
  <c r="E326" i="17"/>
  <c r="F345" i="17"/>
  <c r="C372" i="17"/>
  <c r="D373" i="17"/>
  <c r="D348" i="17"/>
  <c r="Q249" i="17"/>
  <c r="D349" i="17"/>
  <c r="D249" i="17"/>
  <c r="W289" i="17"/>
  <c r="C364" i="17"/>
  <c r="D372" i="17"/>
  <c r="D335" i="17"/>
  <c r="D378" i="17"/>
  <c r="D352" i="17"/>
  <c r="D338" i="17"/>
  <c r="D322" i="17"/>
  <c r="C362" i="17"/>
  <c r="R214" i="17"/>
  <c r="M161" i="17"/>
  <c r="C160" i="17"/>
  <c r="U98" i="17"/>
  <c r="V66" i="17"/>
  <c r="Q3" i="17"/>
  <c r="C358" i="17"/>
  <c r="D374" i="17"/>
  <c r="E362" i="17"/>
  <c r="E338" i="17"/>
  <c r="E330" i="17"/>
  <c r="G330" i="17" s="1"/>
  <c r="F365" i="17"/>
  <c r="F349" i="17"/>
  <c r="G349" i="17" s="1"/>
  <c r="F341" i="17"/>
  <c r="G341" i="17" s="1"/>
  <c r="F333" i="17"/>
  <c r="F325" i="17"/>
  <c r="F362" i="17"/>
  <c r="F354" i="17"/>
  <c r="F338" i="17"/>
  <c r="C330" i="17"/>
  <c r="D360" i="17"/>
  <c r="E369" i="17"/>
  <c r="G369" i="17" s="1"/>
  <c r="F364" i="17"/>
  <c r="M148" i="17"/>
  <c r="F146" i="17"/>
  <c r="S71" i="17"/>
  <c r="Q59" i="17"/>
  <c r="C374" i="17"/>
  <c r="C354" i="17"/>
  <c r="D358" i="17"/>
  <c r="D346" i="17"/>
  <c r="D314" i="17"/>
  <c r="F339" i="17"/>
  <c r="G339" i="17" s="1"/>
  <c r="F315" i="17"/>
  <c r="G315" i="17" s="1"/>
  <c r="E358" i="17"/>
  <c r="G358" i="17" s="1"/>
  <c r="U160" i="17"/>
  <c r="E377" i="17"/>
  <c r="G345" i="17"/>
  <c r="C350" i="17"/>
  <c r="D370" i="17"/>
  <c r="E325" i="17"/>
  <c r="G325" i="17" s="1"/>
  <c r="F376" i="17"/>
  <c r="F368" i="17"/>
  <c r="G368" i="17" s="1"/>
  <c r="F360" i="17"/>
  <c r="F352" i="17"/>
  <c r="F344" i="17"/>
  <c r="E361" i="17"/>
  <c r="G361" i="17" s="1"/>
  <c r="S225" i="17"/>
  <c r="C317" i="17"/>
  <c r="D341" i="17"/>
  <c r="D325" i="17"/>
  <c r="U283" i="17"/>
  <c r="U150" i="17"/>
  <c r="R146" i="17"/>
  <c r="M101" i="17"/>
  <c r="Q63" i="17"/>
  <c r="M36" i="17"/>
  <c r="O36" i="17" s="1"/>
  <c r="C366" i="17"/>
  <c r="D366" i="17"/>
  <c r="D340" i="17"/>
  <c r="D324" i="17"/>
  <c r="E371" i="17"/>
  <c r="E355" i="17"/>
  <c r="E323" i="17"/>
  <c r="V270" i="17"/>
  <c r="D211" i="17"/>
  <c r="V211" i="17"/>
  <c r="W119" i="17"/>
  <c r="U119" i="17"/>
  <c r="C140" i="17"/>
  <c r="T140" i="17"/>
  <c r="U133" i="17"/>
  <c r="V133" i="17"/>
  <c r="G337" i="17"/>
  <c r="M225" i="17"/>
  <c r="O225" i="17" s="1"/>
  <c r="W168" i="17"/>
  <c r="M168" i="17"/>
  <c r="O168" i="17" s="1"/>
  <c r="W133" i="17"/>
  <c r="U28" i="17"/>
  <c r="V28" i="17"/>
  <c r="C267" i="17"/>
  <c r="V267" i="17"/>
  <c r="W187" i="17"/>
  <c r="R187" i="17"/>
  <c r="V168" i="17"/>
  <c r="C93" i="17"/>
  <c r="V93" i="17"/>
  <c r="G314" i="17"/>
  <c r="T144" i="17"/>
  <c r="U144" i="17"/>
  <c r="R40" i="17"/>
  <c r="T40" i="17"/>
  <c r="D121" i="17"/>
  <c r="P121" i="17"/>
  <c r="V91" i="17"/>
  <c r="U91" i="17"/>
  <c r="W379" i="17"/>
  <c r="Q379" i="17"/>
  <c r="R379" i="17"/>
  <c r="S379" i="17"/>
  <c r="M379" i="17"/>
  <c r="P379" i="17"/>
  <c r="T379" i="17"/>
  <c r="U379" i="17"/>
  <c r="D379" i="17"/>
  <c r="V379" i="17"/>
  <c r="C379" i="17"/>
  <c r="W371" i="17"/>
  <c r="Q371" i="17"/>
  <c r="R371" i="17"/>
  <c r="S371" i="17"/>
  <c r="V371" i="17"/>
  <c r="M371" i="17"/>
  <c r="D371" i="17"/>
  <c r="P371" i="17"/>
  <c r="C371" i="17"/>
  <c r="T371" i="17"/>
  <c r="U371" i="17"/>
  <c r="W363" i="17"/>
  <c r="Q363" i="17"/>
  <c r="R363" i="17"/>
  <c r="S363" i="17"/>
  <c r="M363" i="17"/>
  <c r="O363" i="17" s="1"/>
  <c r="P363" i="17"/>
  <c r="T363" i="17"/>
  <c r="U363" i="17"/>
  <c r="D363" i="17"/>
  <c r="V363" i="17"/>
  <c r="C363" i="17"/>
  <c r="W355" i="17"/>
  <c r="Q355" i="17"/>
  <c r="R355" i="17"/>
  <c r="S355" i="17"/>
  <c r="V355" i="17"/>
  <c r="M355" i="17"/>
  <c r="D355" i="17"/>
  <c r="P355" i="17"/>
  <c r="C355" i="17"/>
  <c r="T355" i="17"/>
  <c r="U355" i="17"/>
  <c r="U347" i="17"/>
  <c r="W347" i="17"/>
  <c r="Q347" i="17"/>
  <c r="R347" i="17"/>
  <c r="S347" i="17"/>
  <c r="M347" i="17"/>
  <c r="O347" i="17" s="1"/>
  <c r="P347" i="17"/>
  <c r="T347" i="17"/>
  <c r="D347" i="17"/>
  <c r="V347" i="17"/>
  <c r="C347" i="17"/>
  <c r="T339" i="17"/>
  <c r="V339" i="17"/>
  <c r="P339" i="17"/>
  <c r="Q339" i="17"/>
  <c r="R339" i="17"/>
  <c r="M339" i="17"/>
  <c r="S339" i="17"/>
  <c r="U339" i="17"/>
  <c r="W339" i="17"/>
  <c r="D339" i="17"/>
  <c r="C339" i="17"/>
  <c r="T331" i="17"/>
  <c r="V331" i="17"/>
  <c r="P331" i="17"/>
  <c r="Q331" i="17"/>
  <c r="R331" i="17"/>
  <c r="U331" i="17"/>
  <c r="W331" i="17"/>
  <c r="M331" i="17"/>
  <c r="D331" i="17"/>
  <c r="C331" i="17"/>
  <c r="S331" i="17"/>
  <c r="T323" i="17"/>
  <c r="V323" i="17"/>
  <c r="P323" i="17"/>
  <c r="Q323" i="17"/>
  <c r="R323" i="17"/>
  <c r="M323" i="17"/>
  <c r="O323" i="17" s="1"/>
  <c r="S323" i="17"/>
  <c r="D323" i="17"/>
  <c r="U323" i="17"/>
  <c r="W323" i="17"/>
  <c r="C323" i="17"/>
  <c r="T315" i="17"/>
  <c r="V315" i="17"/>
  <c r="W315" i="17"/>
  <c r="P315" i="17"/>
  <c r="Q315" i="17"/>
  <c r="R315" i="17"/>
  <c r="M315" i="17"/>
  <c r="O315" i="17" s="1"/>
  <c r="S315" i="17"/>
  <c r="D315" i="17"/>
  <c r="U315" i="17"/>
  <c r="C315" i="17"/>
  <c r="R59" i="17"/>
  <c r="R378" i="17"/>
  <c r="T378" i="17"/>
  <c r="U378" i="17"/>
  <c r="V378" i="17"/>
  <c r="R370" i="17"/>
  <c r="T370" i="17"/>
  <c r="U370" i="17"/>
  <c r="V370" i="17"/>
  <c r="R362" i="17"/>
  <c r="T362" i="17"/>
  <c r="U362" i="17"/>
  <c r="V362" i="17"/>
  <c r="P354" i="17"/>
  <c r="R354" i="17"/>
  <c r="T354" i="17"/>
  <c r="U354" i="17"/>
  <c r="V354" i="17"/>
  <c r="P346" i="17"/>
  <c r="R346" i="17"/>
  <c r="T346" i="17"/>
  <c r="U346" i="17"/>
  <c r="V346" i="17"/>
  <c r="W338" i="17"/>
  <c r="Q338" i="17"/>
  <c r="S338" i="17"/>
  <c r="T338" i="17"/>
  <c r="U338" i="17"/>
  <c r="W330" i="17"/>
  <c r="Q330" i="17"/>
  <c r="M330" i="17"/>
  <c r="O330" i="17" s="1"/>
  <c r="S330" i="17"/>
  <c r="T330" i="17"/>
  <c r="U330" i="17"/>
  <c r="W322" i="17"/>
  <c r="Q322" i="17"/>
  <c r="M322" i="17"/>
  <c r="S322" i="17"/>
  <c r="T322" i="17"/>
  <c r="U322" i="17"/>
  <c r="W314" i="17"/>
  <c r="P314" i="17"/>
  <c r="Q314" i="17"/>
  <c r="M314" i="17"/>
  <c r="O314" i="17" s="1"/>
  <c r="R314" i="17"/>
  <c r="S314" i="17"/>
  <c r="T314" i="17"/>
  <c r="U314" i="17"/>
  <c r="C373" i="17"/>
  <c r="C365" i="17"/>
  <c r="C357" i="17"/>
  <c r="C349" i="17"/>
  <c r="C340" i="17"/>
  <c r="C332" i="17"/>
  <c r="C324" i="17"/>
  <c r="C316" i="17"/>
  <c r="D375" i="17"/>
  <c r="D367" i="17"/>
  <c r="D359" i="17"/>
  <c r="D351" i="17"/>
  <c r="D343" i="17"/>
  <c r="D334" i="17"/>
  <c r="D326" i="17"/>
  <c r="D318" i="17"/>
  <c r="F374" i="17"/>
  <c r="G374" i="17" s="1"/>
  <c r="G350" i="17"/>
  <c r="M378" i="17"/>
  <c r="O378" i="17" s="1"/>
  <c r="M370" i="17"/>
  <c r="M362" i="17"/>
  <c r="M354" i="17"/>
  <c r="M346" i="17"/>
  <c r="M337" i="17"/>
  <c r="O337" i="17" s="1"/>
  <c r="M328" i="17"/>
  <c r="M319" i="17"/>
  <c r="U376" i="17"/>
  <c r="P375" i="17"/>
  <c r="P370" i="17"/>
  <c r="U366" i="17"/>
  <c r="R365" i="17"/>
  <c r="Q364" i="17"/>
  <c r="U360" i="17"/>
  <c r="P359" i="17"/>
  <c r="W352" i="17"/>
  <c r="W346" i="17"/>
  <c r="W341" i="17"/>
  <c r="P340" i="17"/>
  <c r="W335" i="17"/>
  <c r="R334" i="17"/>
  <c r="Q325" i="17"/>
  <c r="R322" i="17"/>
  <c r="P141" i="17"/>
  <c r="D141" i="17"/>
  <c r="U377" i="17"/>
  <c r="W377" i="17"/>
  <c r="P377" i="17"/>
  <c r="Q377" i="17"/>
  <c r="U369" i="17"/>
  <c r="W369" i="17"/>
  <c r="P369" i="17"/>
  <c r="Q369" i="17"/>
  <c r="U361" i="17"/>
  <c r="W361" i="17"/>
  <c r="P361" i="17"/>
  <c r="Q361" i="17"/>
  <c r="S353" i="17"/>
  <c r="U353" i="17"/>
  <c r="W353" i="17"/>
  <c r="P353" i="17"/>
  <c r="Q353" i="17"/>
  <c r="S345" i="17"/>
  <c r="U345" i="17"/>
  <c r="W345" i="17"/>
  <c r="P345" i="17"/>
  <c r="Q345" i="17"/>
  <c r="R337" i="17"/>
  <c r="T337" i="17"/>
  <c r="V337" i="17"/>
  <c r="W337" i="17"/>
  <c r="P337" i="17"/>
  <c r="R329" i="17"/>
  <c r="T329" i="17"/>
  <c r="V329" i="17"/>
  <c r="W329" i="17"/>
  <c r="P329" i="17"/>
  <c r="R321" i="17"/>
  <c r="T321" i="17"/>
  <c r="V321" i="17"/>
  <c r="W321" i="17"/>
  <c r="P321" i="17"/>
  <c r="Q313" i="17"/>
  <c r="R313" i="17"/>
  <c r="S313" i="17"/>
  <c r="T313" i="17"/>
  <c r="U313" i="17"/>
  <c r="V313" i="17"/>
  <c r="W313" i="17"/>
  <c r="P313" i="17"/>
  <c r="G333" i="17"/>
  <c r="G322" i="17"/>
  <c r="G346" i="17"/>
  <c r="E378" i="17"/>
  <c r="E370" i="17"/>
  <c r="M377" i="17"/>
  <c r="O377" i="17" s="1"/>
  <c r="M369" i="17"/>
  <c r="O369" i="17" s="1"/>
  <c r="M361" i="17"/>
  <c r="O361" i="17" s="1"/>
  <c r="M353" i="17"/>
  <c r="O353" i="17" s="1"/>
  <c r="M345" i="17"/>
  <c r="M318" i="17"/>
  <c r="O318" i="17" s="1"/>
  <c r="O336" i="17"/>
  <c r="W378" i="17"/>
  <c r="T377" i="17"/>
  <c r="U372" i="17"/>
  <c r="T367" i="17"/>
  <c r="T366" i="17"/>
  <c r="P365" i="17"/>
  <c r="W362" i="17"/>
  <c r="T361" i="17"/>
  <c r="U356" i="17"/>
  <c r="V349" i="17"/>
  <c r="S346" i="17"/>
  <c r="T343" i="17"/>
  <c r="U341" i="17"/>
  <c r="V338" i="17"/>
  <c r="S335" i="17"/>
  <c r="T332" i="17"/>
  <c r="U329" i="17"/>
  <c r="V326" i="17"/>
  <c r="P322" i="17"/>
  <c r="W317" i="17"/>
  <c r="P376" i="17"/>
  <c r="R376" i="17"/>
  <c r="S376" i="17"/>
  <c r="T376" i="17"/>
  <c r="P368" i="17"/>
  <c r="R368" i="17"/>
  <c r="S368" i="17"/>
  <c r="T368" i="17"/>
  <c r="P360" i="17"/>
  <c r="R360" i="17"/>
  <c r="S360" i="17"/>
  <c r="T360" i="17"/>
  <c r="V352" i="17"/>
  <c r="P352" i="17"/>
  <c r="R352" i="17"/>
  <c r="S352" i="17"/>
  <c r="T352" i="17"/>
  <c r="V344" i="17"/>
  <c r="P344" i="17"/>
  <c r="R344" i="17"/>
  <c r="S344" i="17"/>
  <c r="T344" i="17"/>
  <c r="U336" i="17"/>
  <c r="W336" i="17"/>
  <c r="Q336" i="17"/>
  <c r="R336" i="17"/>
  <c r="S336" i="17"/>
  <c r="U328" i="17"/>
  <c r="W328" i="17"/>
  <c r="Q328" i="17"/>
  <c r="R328" i="17"/>
  <c r="S328" i="17"/>
  <c r="U320" i="17"/>
  <c r="W320" i="17"/>
  <c r="Q320" i="17"/>
  <c r="R320" i="17"/>
  <c r="S320" i="17"/>
  <c r="G365" i="17"/>
  <c r="G321" i="17"/>
  <c r="M376" i="17"/>
  <c r="O376" i="17" s="1"/>
  <c r="M368" i="17"/>
  <c r="O368" i="17" s="1"/>
  <c r="M360" i="17"/>
  <c r="O360" i="17" s="1"/>
  <c r="M352" i="17"/>
  <c r="O352" i="17" s="1"/>
  <c r="M344" i="17"/>
  <c r="O344" i="17" s="1"/>
  <c r="M335" i="17"/>
  <c r="M326" i="17"/>
  <c r="O326" i="17" s="1"/>
  <c r="M317" i="17"/>
  <c r="O317" i="17" s="1"/>
  <c r="S378" i="17"/>
  <c r="S377" i="17"/>
  <c r="W373" i="17"/>
  <c r="S372" i="17"/>
  <c r="W368" i="17"/>
  <c r="S362" i="17"/>
  <c r="S361" i="17"/>
  <c r="W357" i="17"/>
  <c r="S356" i="17"/>
  <c r="Q352" i="17"/>
  <c r="R349" i="17"/>
  <c r="Q346" i="17"/>
  <c r="Q341" i="17"/>
  <c r="R338" i="17"/>
  <c r="R332" i="17"/>
  <c r="S329" i="17"/>
  <c r="T326" i="17"/>
  <c r="T320" i="17"/>
  <c r="E284" i="17"/>
  <c r="Q156" i="17"/>
  <c r="M141" i="17"/>
  <c r="M137" i="17"/>
  <c r="M82" i="17"/>
  <c r="M59" i="17"/>
  <c r="O59" i="17" s="1"/>
  <c r="V20" i="17"/>
  <c r="Q303" i="17"/>
  <c r="S375" i="17"/>
  <c r="U375" i="17"/>
  <c r="V375" i="17"/>
  <c r="W375" i="17"/>
  <c r="S367" i="17"/>
  <c r="U367" i="17"/>
  <c r="V367" i="17"/>
  <c r="W367" i="17"/>
  <c r="S359" i="17"/>
  <c r="U359" i="17"/>
  <c r="V359" i="17"/>
  <c r="W359" i="17"/>
  <c r="Q351" i="17"/>
  <c r="S351" i="17"/>
  <c r="U351" i="17"/>
  <c r="V351" i="17"/>
  <c r="W351" i="17"/>
  <c r="Q343" i="17"/>
  <c r="S343" i="17"/>
  <c r="U343" i="17"/>
  <c r="V343" i="17"/>
  <c r="W343" i="17"/>
  <c r="P335" i="17"/>
  <c r="R335" i="17"/>
  <c r="T335" i="17"/>
  <c r="U335" i="17"/>
  <c r="V335" i="17"/>
  <c r="P327" i="17"/>
  <c r="R327" i="17"/>
  <c r="T327" i="17"/>
  <c r="U327" i="17"/>
  <c r="V327" i="17"/>
  <c r="P319" i="17"/>
  <c r="R319" i="17"/>
  <c r="T319" i="17"/>
  <c r="U319" i="17"/>
  <c r="V319" i="17"/>
  <c r="C337" i="17"/>
  <c r="C329" i="17"/>
  <c r="C321" i="17"/>
  <c r="C313" i="17"/>
  <c r="E336" i="17"/>
  <c r="E328" i="17"/>
  <c r="E320" i="17"/>
  <c r="E342" i="17"/>
  <c r="G342" i="17" s="1"/>
  <c r="M375" i="17"/>
  <c r="O375" i="17" s="1"/>
  <c r="M367" i="17"/>
  <c r="O367" i="17" s="1"/>
  <c r="M359" i="17"/>
  <c r="O359" i="17" s="1"/>
  <c r="M351" i="17"/>
  <c r="O351" i="17" s="1"/>
  <c r="M343" i="17"/>
  <c r="O343" i="17" s="1"/>
  <c r="M334" i="17"/>
  <c r="O334" i="17" s="1"/>
  <c r="M316" i="17"/>
  <c r="Q378" i="17"/>
  <c r="R377" i="17"/>
  <c r="V373" i="17"/>
  <c r="R372" i="17"/>
  <c r="V368" i="17"/>
  <c r="Q367" i="17"/>
  <c r="Q362" i="17"/>
  <c r="R361" i="17"/>
  <c r="V357" i="17"/>
  <c r="R356" i="17"/>
  <c r="V353" i="17"/>
  <c r="W344" i="17"/>
  <c r="P343" i="17"/>
  <c r="P338" i="17"/>
  <c r="V336" i="17"/>
  <c r="W333" i="17"/>
  <c r="P332" i="17"/>
  <c r="Q329" i="17"/>
  <c r="W327" i="17"/>
  <c r="P320" i="17"/>
  <c r="S66" i="17"/>
  <c r="M63" i="17"/>
  <c r="U31" i="17"/>
  <c r="V374" i="17"/>
  <c r="P374" i="17"/>
  <c r="Q374" i="17"/>
  <c r="R374" i="17"/>
  <c r="V366" i="17"/>
  <c r="P366" i="17"/>
  <c r="Q366" i="17"/>
  <c r="R366" i="17"/>
  <c r="V358" i="17"/>
  <c r="P358" i="17"/>
  <c r="Q358" i="17"/>
  <c r="R358" i="17"/>
  <c r="T350" i="17"/>
  <c r="V350" i="17"/>
  <c r="P350" i="17"/>
  <c r="Q350" i="17"/>
  <c r="R350" i="17"/>
  <c r="S334" i="17"/>
  <c r="U334" i="17"/>
  <c r="W334" i="17"/>
  <c r="P334" i="17"/>
  <c r="Q334" i="17"/>
  <c r="S326" i="17"/>
  <c r="U326" i="17"/>
  <c r="W326" i="17"/>
  <c r="P326" i="17"/>
  <c r="Q326" i="17"/>
  <c r="S318" i="17"/>
  <c r="U318" i="17"/>
  <c r="W318" i="17"/>
  <c r="P318" i="17"/>
  <c r="Q318" i="17"/>
  <c r="C377" i="17"/>
  <c r="C369" i="17"/>
  <c r="C361" i="17"/>
  <c r="C353" i="17"/>
  <c r="C345" i="17"/>
  <c r="C336" i="17"/>
  <c r="C328" i="17"/>
  <c r="C320" i="17"/>
  <c r="F378" i="17"/>
  <c r="G378" i="17" s="1"/>
  <c r="F370" i="17"/>
  <c r="F336" i="17"/>
  <c r="F328" i="17"/>
  <c r="F320" i="17"/>
  <c r="M374" i="17"/>
  <c r="O374" i="17" s="1"/>
  <c r="M366" i="17"/>
  <c r="O366" i="17" s="1"/>
  <c r="M358" i="17"/>
  <c r="O358" i="17" s="1"/>
  <c r="M350" i="17"/>
  <c r="O350" i="17" s="1"/>
  <c r="M333" i="17"/>
  <c r="O333" i="17" s="1"/>
  <c r="M324" i="17"/>
  <c r="O324" i="17" s="1"/>
  <c r="P378" i="17"/>
  <c r="U374" i="17"/>
  <c r="V369" i="17"/>
  <c r="U368" i="17"/>
  <c r="P367" i="17"/>
  <c r="P362" i="17"/>
  <c r="U358" i="17"/>
  <c r="T353" i="17"/>
  <c r="U350" i="17"/>
  <c r="U344" i="17"/>
  <c r="T336" i="17"/>
  <c r="V330" i="17"/>
  <c r="S327" i="17"/>
  <c r="T324" i="17"/>
  <c r="U321" i="17"/>
  <c r="V318" i="17"/>
  <c r="D163" i="17"/>
  <c r="R71" i="17"/>
  <c r="T12" i="17"/>
  <c r="S308" i="17"/>
  <c r="Q373" i="17"/>
  <c r="S373" i="17"/>
  <c r="T373" i="17"/>
  <c r="U373" i="17"/>
  <c r="Q365" i="17"/>
  <c r="S365" i="17"/>
  <c r="T365" i="17"/>
  <c r="U365" i="17"/>
  <c r="Q357" i="17"/>
  <c r="S357" i="17"/>
  <c r="T357" i="17"/>
  <c r="U357" i="17"/>
  <c r="W349" i="17"/>
  <c r="Q349" i="17"/>
  <c r="S349" i="17"/>
  <c r="T349" i="17"/>
  <c r="U349" i="17"/>
  <c r="V341" i="17"/>
  <c r="P341" i="17"/>
  <c r="R341" i="17"/>
  <c r="S341" i="17"/>
  <c r="T341" i="17"/>
  <c r="V333" i="17"/>
  <c r="P333" i="17"/>
  <c r="R333" i="17"/>
  <c r="S333" i="17"/>
  <c r="T333" i="17"/>
  <c r="V325" i="17"/>
  <c r="P325" i="17"/>
  <c r="R325" i="17"/>
  <c r="S325" i="17"/>
  <c r="T325" i="17"/>
  <c r="V317" i="17"/>
  <c r="P317" i="17"/>
  <c r="Q317" i="17"/>
  <c r="R317" i="17"/>
  <c r="S317" i="17"/>
  <c r="T317" i="17"/>
  <c r="C376" i="17"/>
  <c r="C368" i="17"/>
  <c r="C360" i="17"/>
  <c r="C352" i="17"/>
  <c r="C344" i="17"/>
  <c r="C335" i="17"/>
  <c r="C327" i="17"/>
  <c r="C319" i="17"/>
  <c r="D337" i="17"/>
  <c r="D329" i="17"/>
  <c r="D321" i="17"/>
  <c r="D313" i="17"/>
  <c r="E356" i="17"/>
  <c r="G356" i="17" s="1"/>
  <c r="E332" i="17"/>
  <c r="M373" i="17"/>
  <c r="O373" i="17" s="1"/>
  <c r="M365" i="17"/>
  <c r="O365" i="17" s="1"/>
  <c r="M357" i="17"/>
  <c r="O357" i="17" s="1"/>
  <c r="M349" i="17"/>
  <c r="O349" i="17" s="1"/>
  <c r="M313" i="17"/>
  <c r="O313" i="17" s="1"/>
  <c r="O340" i="17"/>
  <c r="O332" i="17"/>
  <c r="O316" i="17"/>
  <c r="T375" i="17"/>
  <c r="T374" i="17"/>
  <c r="P373" i="17"/>
  <c r="W370" i="17"/>
  <c r="T369" i="17"/>
  <c r="Q368" i="17"/>
  <c r="T359" i="17"/>
  <c r="T358" i="17"/>
  <c r="P357" i="17"/>
  <c r="W354" i="17"/>
  <c r="R353" i="17"/>
  <c r="S350" i="17"/>
  <c r="Q344" i="17"/>
  <c r="P336" i="17"/>
  <c r="Q333" i="17"/>
  <c r="R330" i="17"/>
  <c r="Q327" i="17"/>
  <c r="S321" i="17"/>
  <c r="T318" i="17"/>
  <c r="P24" i="17"/>
  <c r="T372" i="17"/>
  <c r="V372" i="17"/>
  <c r="W372" i="17"/>
  <c r="P372" i="17"/>
  <c r="T364" i="17"/>
  <c r="V364" i="17"/>
  <c r="W364" i="17"/>
  <c r="P364" i="17"/>
  <c r="T356" i="17"/>
  <c r="V356" i="17"/>
  <c r="W356" i="17"/>
  <c r="P356" i="17"/>
  <c r="R348" i="17"/>
  <c r="T348" i="17"/>
  <c r="V348" i="17"/>
  <c r="W348" i="17"/>
  <c r="P348" i="17"/>
  <c r="Q340" i="17"/>
  <c r="S340" i="17"/>
  <c r="U340" i="17"/>
  <c r="V340" i="17"/>
  <c r="W340" i="17"/>
  <c r="Q332" i="17"/>
  <c r="S332" i="17"/>
  <c r="U332" i="17"/>
  <c r="V332" i="17"/>
  <c r="W332" i="17"/>
  <c r="Q324" i="17"/>
  <c r="S324" i="17"/>
  <c r="U324" i="17"/>
  <c r="V324" i="17"/>
  <c r="W324" i="17"/>
  <c r="Q316" i="17"/>
  <c r="S316" i="17"/>
  <c r="T316" i="17"/>
  <c r="U316" i="17"/>
  <c r="V316" i="17"/>
  <c r="W316" i="17"/>
  <c r="C375" i="17"/>
  <c r="C367" i="17"/>
  <c r="C359" i="17"/>
  <c r="C351" i="17"/>
  <c r="C343" i="17"/>
  <c r="C334" i="17"/>
  <c r="C326" i="17"/>
  <c r="C318" i="17"/>
  <c r="D377" i="17"/>
  <c r="D369" i="17"/>
  <c r="D361" i="17"/>
  <c r="D353" i="17"/>
  <c r="D345" i="17"/>
  <c r="D336" i="17"/>
  <c r="D328" i="17"/>
  <c r="D320" i="17"/>
  <c r="E373" i="17"/>
  <c r="M372" i="17"/>
  <c r="O372" i="17" s="1"/>
  <c r="M364" i="17"/>
  <c r="O364" i="17" s="1"/>
  <c r="M356" i="17"/>
  <c r="O356" i="17" s="1"/>
  <c r="M348" i="17"/>
  <c r="O348" i="17" s="1"/>
  <c r="M321" i="17"/>
  <c r="O379" i="17"/>
  <c r="O371" i="17"/>
  <c r="O355" i="17"/>
  <c r="O339" i="17"/>
  <c r="O331" i="17"/>
  <c r="W376" i="17"/>
  <c r="R375" i="17"/>
  <c r="S374" i="17"/>
  <c r="S370" i="17"/>
  <c r="S369" i="17"/>
  <c r="W365" i="17"/>
  <c r="S364" i="17"/>
  <c r="W360" i="17"/>
  <c r="R359" i="17"/>
  <c r="S358" i="17"/>
  <c r="S354" i="17"/>
  <c r="T351" i="17"/>
  <c r="U348" i="17"/>
  <c r="V345" i="17"/>
  <c r="T340" i="17"/>
  <c r="U337" i="17"/>
  <c r="V334" i="17"/>
  <c r="P330" i="17"/>
  <c r="V328" i="17"/>
  <c r="W325" i="17"/>
  <c r="P324" i="17"/>
  <c r="Q321" i="17"/>
  <c r="W319" i="17"/>
  <c r="R318" i="17"/>
  <c r="R316" i="17"/>
  <c r="V314" i="17"/>
  <c r="F373" i="17"/>
  <c r="M338" i="17"/>
  <c r="O338" i="17" s="1"/>
  <c r="M329" i="17"/>
  <c r="O329" i="17" s="1"/>
  <c r="M320" i="17"/>
  <c r="O370" i="17"/>
  <c r="O362" i="17"/>
  <c r="O354" i="17"/>
  <c r="O346" i="17"/>
  <c r="O322" i="17"/>
  <c r="V376" i="17"/>
  <c r="Q375" i="17"/>
  <c r="Q370" i="17"/>
  <c r="R369" i="17"/>
  <c r="W366" i="17"/>
  <c r="V365" i="17"/>
  <c r="R364" i="17"/>
  <c r="V360" i="17"/>
  <c r="Q359" i="17"/>
  <c r="Q354" i="17"/>
  <c r="R351" i="17"/>
  <c r="S348" i="17"/>
  <c r="T345" i="17"/>
  <c r="R340" i="17"/>
  <c r="S337" i="17"/>
  <c r="T334" i="17"/>
  <c r="T328" i="17"/>
  <c r="U325" i="17"/>
  <c r="V322" i="17"/>
  <c r="S319" i="17"/>
  <c r="P316" i="17"/>
  <c r="O345" i="17"/>
  <c r="O321" i="17"/>
  <c r="O328" i="17"/>
  <c r="O320" i="17"/>
  <c r="O335" i="17"/>
  <c r="O327" i="17"/>
  <c r="O319" i="17"/>
  <c r="O341" i="17"/>
  <c r="O325" i="17"/>
  <c r="F342" i="17"/>
  <c r="W342" i="17"/>
  <c r="P342" i="17"/>
  <c r="V342" i="17"/>
  <c r="C342" i="17"/>
  <c r="M342" i="17"/>
  <c r="O342" i="17" s="1"/>
  <c r="U342" i="17"/>
  <c r="T342" i="17"/>
  <c r="S342" i="17"/>
  <c r="D342" i="17"/>
  <c r="R342" i="17"/>
  <c r="F377" i="17"/>
  <c r="G377" i="17" s="1"/>
  <c r="G354" i="17"/>
  <c r="G317" i="17"/>
  <c r="E376" i="17"/>
  <c r="E368" i="17"/>
  <c r="E360" i="17"/>
  <c r="G360" i="17" s="1"/>
  <c r="E352" i="17"/>
  <c r="G352" i="17" s="1"/>
  <c r="E344" i="17"/>
  <c r="E372" i="17"/>
  <c r="G372" i="17" s="1"/>
  <c r="G366" i="17"/>
  <c r="G334" i="17"/>
  <c r="G326" i="17"/>
  <c r="G318" i="17"/>
  <c r="G371" i="17"/>
  <c r="G332" i="17"/>
  <c r="G323" i="17"/>
  <c r="G373" i="17"/>
  <c r="G347" i="17"/>
  <c r="G319" i="17"/>
  <c r="G370" i="17"/>
  <c r="G362" i="17"/>
  <c r="G367" i="17"/>
  <c r="G348" i="17"/>
  <c r="G355" i="17"/>
  <c r="G379" i="17"/>
  <c r="G364" i="17"/>
  <c r="G335" i="17"/>
  <c r="G376" i="17"/>
  <c r="G328" i="17"/>
  <c r="G320" i="17"/>
  <c r="G375" i="17"/>
  <c r="G363" i="17"/>
  <c r="G353" i="17"/>
  <c r="G343" i="17"/>
  <c r="G316" i="17"/>
  <c r="G351" i="17"/>
  <c r="G324" i="17"/>
  <c r="F277" i="17"/>
  <c r="F271" i="17"/>
  <c r="R144" i="17"/>
  <c r="S105" i="17"/>
  <c r="P94" i="17"/>
  <c r="V287" i="17"/>
  <c r="W267" i="17"/>
  <c r="E182" i="17"/>
  <c r="Q144" i="17"/>
  <c r="C144" i="17"/>
  <c r="F101" i="17"/>
  <c r="V53" i="17"/>
  <c r="C53" i="17"/>
  <c r="V225" i="17"/>
  <c r="T188" i="17"/>
  <c r="P182" i="17"/>
  <c r="M144" i="17"/>
  <c r="U93" i="17"/>
  <c r="R83" i="17"/>
  <c r="P70" i="17"/>
  <c r="V4" i="17"/>
  <c r="S286" i="17"/>
  <c r="S267" i="17"/>
  <c r="T231" i="17"/>
  <c r="U225" i="17"/>
  <c r="U154" i="17"/>
  <c r="S140" i="17"/>
  <c r="T121" i="17"/>
  <c r="S102" i="17"/>
  <c r="P93" i="17"/>
  <c r="D93" i="17"/>
  <c r="V76" i="17"/>
  <c r="R28" i="17"/>
  <c r="S17" i="17"/>
  <c r="R308" i="17"/>
  <c r="W144" i="17"/>
  <c r="V144" i="17"/>
  <c r="M93" i="17"/>
  <c r="O93" i="17" s="1"/>
  <c r="U87" i="17"/>
  <c r="V63" i="17"/>
  <c r="S59" i="17"/>
  <c r="P55" i="17"/>
  <c r="E46" i="17"/>
  <c r="R300" i="17"/>
  <c r="U284" i="17"/>
  <c r="E158" i="17"/>
  <c r="E152" i="17"/>
  <c r="U142" i="17"/>
  <c r="P117" i="17"/>
  <c r="R111" i="17"/>
  <c r="S48" i="17"/>
  <c r="T13" i="17"/>
  <c r="P281" i="17"/>
  <c r="T278" i="17"/>
  <c r="U111" i="17"/>
  <c r="P246" i="17"/>
  <c r="V230" i="17"/>
  <c r="R204" i="17"/>
  <c r="V286" i="17"/>
  <c r="M281" i="17"/>
  <c r="O281" i="17" s="1"/>
  <c r="M273" i="17"/>
  <c r="M251" i="17"/>
  <c r="O251" i="17" s="1"/>
  <c r="E244" i="17"/>
  <c r="T239" i="17"/>
  <c r="U234" i="17"/>
  <c r="E227" i="17"/>
  <c r="T225" i="17"/>
  <c r="M216" i="17"/>
  <c r="P211" i="17"/>
  <c r="R207" i="17"/>
  <c r="M192" i="17"/>
  <c r="O192" i="17" s="1"/>
  <c r="P177" i="17"/>
  <c r="D177" i="17"/>
  <c r="R105" i="17"/>
  <c r="T100" i="17"/>
  <c r="U95" i="17"/>
  <c r="P83" i="17"/>
  <c r="R63" i="17"/>
  <c r="P17" i="17"/>
  <c r="S307" i="17"/>
  <c r="S302" i="17"/>
  <c r="V192" i="17"/>
  <c r="Q286" i="17"/>
  <c r="D286" i="17"/>
  <c r="F285" i="17"/>
  <c r="P279" i="17"/>
  <c r="D279" i="17"/>
  <c r="P276" i="17"/>
  <c r="E258" i="17"/>
  <c r="P225" i="17"/>
  <c r="D225" i="17"/>
  <c r="S210" i="17"/>
  <c r="U184" i="17"/>
  <c r="M177" i="17"/>
  <c r="O177" i="17" s="1"/>
  <c r="S167" i="17"/>
  <c r="Q162" i="17"/>
  <c r="S159" i="17"/>
  <c r="E150" i="17"/>
  <c r="S148" i="17"/>
  <c r="C148" i="17"/>
  <c r="M146" i="17"/>
  <c r="O146" i="17" s="1"/>
  <c r="P109" i="17"/>
  <c r="E89" i="17"/>
  <c r="R87" i="17"/>
  <c r="Q82" i="17"/>
  <c r="D82" i="17"/>
  <c r="P63" i="17"/>
  <c r="D63" i="17"/>
  <c r="U46" i="17"/>
  <c r="E33" i="17"/>
  <c r="R16" i="17"/>
  <c r="S12" i="17"/>
  <c r="S310" i="17"/>
  <c r="M283" i="17"/>
  <c r="M238" i="17"/>
  <c r="O238" i="17" s="1"/>
  <c r="C225" i="17"/>
  <c r="M207" i="17"/>
  <c r="O207" i="17" s="1"/>
  <c r="M125" i="17"/>
  <c r="M52" i="17"/>
  <c r="O52" i="17" s="1"/>
  <c r="T288" i="17"/>
  <c r="U253" i="17"/>
  <c r="T226" i="17"/>
  <c r="Q300" i="17"/>
  <c r="F295" i="17"/>
  <c r="S293" i="17"/>
  <c r="M286" i="17"/>
  <c r="O286" i="17" s="1"/>
  <c r="V282" i="17"/>
  <c r="M279" i="17"/>
  <c r="O279" i="17" s="1"/>
  <c r="C278" i="17"/>
  <c r="F276" i="17"/>
  <c r="M275" i="17"/>
  <c r="S264" i="17"/>
  <c r="C264" i="17"/>
  <c r="P236" i="17"/>
  <c r="Q231" i="17"/>
  <c r="R182" i="17"/>
  <c r="U175" i="17"/>
  <c r="V169" i="17"/>
  <c r="T143" i="17"/>
  <c r="P97" i="17"/>
  <c r="F83" i="17"/>
  <c r="E66" i="17"/>
  <c r="T10" i="17"/>
  <c r="D281" i="17"/>
  <c r="Q275" i="17"/>
  <c r="D275" i="17"/>
  <c r="T273" i="17"/>
  <c r="D273" i="17"/>
  <c r="E272" i="17"/>
  <c r="Q238" i="17"/>
  <c r="D238" i="17"/>
  <c r="R236" i="17"/>
  <c r="E235" i="17"/>
  <c r="U194" i="17"/>
  <c r="S185" i="17"/>
  <c r="E129" i="17"/>
  <c r="U97" i="17"/>
  <c r="E97" i="17"/>
  <c r="D94" i="17"/>
  <c r="W70" i="17"/>
  <c r="C52" i="17"/>
  <c r="U48" i="17"/>
  <c r="F41" i="17"/>
  <c r="E26" i="17"/>
  <c r="Q24" i="17"/>
  <c r="C24" i="17"/>
  <c r="F297" i="17"/>
  <c r="S295" i="17"/>
  <c r="P289" i="17"/>
  <c r="C275" i="17"/>
  <c r="C273" i="17"/>
  <c r="P270" i="17"/>
  <c r="E260" i="17"/>
  <c r="T253" i="17"/>
  <c r="V249" i="17"/>
  <c r="C238" i="17"/>
  <c r="Q236" i="17"/>
  <c r="D236" i="17"/>
  <c r="U233" i="17"/>
  <c r="E200" i="17"/>
  <c r="Q194" i="17"/>
  <c r="C194" i="17"/>
  <c r="U187" i="17"/>
  <c r="D187" i="17"/>
  <c r="P185" i="17"/>
  <c r="D185" i="17"/>
  <c r="U182" i="17"/>
  <c r="E162" i="17"/>
  <c r="Q142" i="17"/>
  <c r="R130" i="17"/>
  <c r="C130" i="17"/>
  <c r="S125" i="17"/>
  <c r="C125" i="17"/>
  <c r="R97" i="17"/>
  <c r="E85" i="17"/>
  <c r="Q70" i="17"/>
  <c r="D70" i="17"/>
  <c r="E50" i="17"/>
  <c r="F49" i="17"/>
  <c r="T48" i="17"/>
  <c r="S303" i="17"/>
  <c r="T117" i="17"/>
  <c r="D117" i="17"/>
  <c r="T228" i="17"/>
  <c r="Q217" i="17"/>
  <c r="M194" i="17"/>
  <c r="O194" i="17" s="1"/>
  <c r="M185" i="17"/>
  <c r="O185" i="17" s="1"/>
  <c r="M130" i="17"/>
  <c r="P48" i="17"/>
  <c r="U30" i="17"/>
  <c r="P303" i="17"/>
  <c r="T255" i="17"/>
  <c r="Q252" i="17"/>
  <c r="P249" i="17"/>
  <c r="T245" i="17"/>
  <c r="P282" i="17"/>
  <c r="S280" i="17"/>
  <c r="V278" i="17"/>
  <c r="W275" i="17"/>
  <c r="F273" i="17"/>
  <c r="U268" i="17"/>
  <c r="C268" i="17"/>
  <c r="R255" i="17"/>
  <c r="E246" i="17"/>
  <c r="E241" i="17"/>
  <c r="R239" i="17"/>
  <c r="U231" i="17"/>
  <c r="E230" i="17"/>
  <c r="R222" i="17"/>
  <c r="F202" i="17"/>
  <c r="V200" i="17"/>
  <c r="R195" i="17"/>
  <c r="M170" i="17"/>
  <c r="O170" i="17" s="1"/>
  <c r="U166" i="17"/>
  <c r="S162" i="17"/>
  <c r="C162" i="17"/>
  <c r="F148" i="17"/>
  <c r="S144" i="17"/>
  <c r="V143" i="17"/>
  <c r="R107" i="17"/>
  <c r="U103" i="17"/>
  <c r="R99" i="17"/>
  <c r="R91" i="17"/>
  <c r="V77" i="17"/>
  <c r="U56" i="17"/>
  <c r="S51" i="17"/>
  <c r="S34" i="17"/>
  <c r="S25" i="17"/>
  <c r="F20" i="17"/>
  <c r="E311" i="17"/>
  <c r="R310" i="17"/>
  <c r="T285" i="17"/>
  <c r="C226" i="17"/>
  <c r="U204" i="17"/>
  <c r="E188" i="17"/>
  <c r="F144" i="17"/>
  <c r="M133" i="17"/>
  <c r="O133" i="17" s="1"/>
  <c r="E115" i="17"/>
  <c r="S85" i="17"/>
  <c r="M53" i="17"/>
  <c r="O53" i="17" s="1"/>
  <c r="P38" i="17"/>
  <c r="U29" i="17"/>
  <c r="V22" i="17"/>
  <c r="P15" i="17"/>
  <c r="P12" i="17"/>
  <c r="P3" i="17"/>
  <c r="S306" i="17"/>
  <c r="P280" i="17"/>
  <c r="E287" i="17"/>
  <c r="T275" i="17"/>
  <c r="W273" i="17"/>
  <c r="Q271" i="17"/>
  <c r="U254" i="17"/>
  <c r="E232" i="17"/>
  <c r="V185" i="17"/>
  <c r="P285" i="17"/>
  <c r="V275" i="17"/>
  <c r="V281" i="17"/>
  <c r="M268" i="17"/>
  <c r="O268" i="17" s="1"/>
  <c r="F287" i="17"/>
  <c r="M284" i="17"/>
  <c r="O284" i="17" s="1"/>
  <c r="Q281" i="17"/>
  <c r="M280" i="17"/>
  <c r="M278" i="17"/>
  <c r="V273" i="17"/>
  <c r="E266" i="17"/>
  <c r="D246" i="17"/>
  <c r="E245" i="17"/>
  <c r="R238" i="17"/>
  <c r="U236" i="17"/>
  <c r="S234" i="17"/>
  <c r="R220" i="17"/>
  <c r="E214" i="17"/>
  <c r="Q204" i="17"/>
  <c r="T185" i="17"/>
  <c r="U183" i="17"/>
  <c r="T180" i="17"/>
  <c r="Q172" i="17"/>
  <c r="Q164" i="17"/>
  <c r="E160" i="17"/>
  <c r="P144" i="17"/>
  <c r="D144" i="17"/>
  <c r="M143" i="17"/>
  <c r="O143" i="17" s="1"/>
  <c r="F138" i="17"/>
  <c r="M132" i="17"/>
  <c r="O132" i="17" s="1"/>
  <c r="R119" i="17"/>
  <c r="R115" i="17"/>
  <c r="V110" i="17"/>
  <c r="U105" i="17"/>
  <c r="R81" i="17"/>
  <c r="Q76" i="17"/>
  <c r="P67" i="17"/>
  <c r="W63" i="17"/>
  <c r="T52" i="17"/>
  <c r="D52" i="17"/>
  <c r="T46" i="17"/>
  <c r="M33" i="17"/>
  <c r="O33" i="17" s="1"/>
  <c r="R24" i="17"/>
  <c r="V21" i="17"/>
  <c r="T14" i="17"/>
  <c r="P11" i="17"/>
  <c r="W286" i="17"/>
  <c r="S285" i="17"/>
  <c r="W281" i="17"/>
  <c r="C279" i="17"/>
  <c r="P278" i="17"/>
  <c r="D278" i="17"/>
  <c r="F269" i="17"/>
  <c r="Q263" i="17"/>
  <c r="C263" i="17"/>
  <c r="S255" i="17"/>
  <c r="E251" i="17"/>
  <c r="Q247" i="17"/>
  <c r="F245" i="17"/>
  <c r="S239" i="17"/>
  <c r="M231" i="17"/>
  <c r="O231" i="17" s="1"/>
  <c r="V217" i="17"/>
  <c r="C210" i="17"/>
  <c r="S207" i="17"/>
  <c r="P198" i="17"/>
  <c r="P193" i="17"/>
  <c r="D193" i="17"/>
  <c r="R191" i="17"/>
  <c r="U185" i="17"/>
  <c r="U179" i="17"/>
  <c r="R174" i="17"/>
  <c r="U171" i="17"/>
  <c r="E170" i="17"/>
  <c r="E165" i="17"/>
  <c r="P164" i="17"/>
  <c r="R162" i="17"/>
  <c r="V160" i="17"/>
  <c r="M147" i="17"/>
  <c r="Q145" i="17"/>
  <c r="E144" i="17"/>
  <c r="U143" i="17"/>
  <c r="C141" i="17"/>
  <c r="Q139" i="17"/>
  <c r="V136" i="17"/>
  <c r="M136" i="17"/>
  <c r="O136" i="17" s="1"/>
  <c r="Q131" i="17"/>
  <c r="P113" i="17"/>
  <c r="Q110" i="17"/>
  <c r="C110" i="17"/>
  <c r="E109" i="17"/>
  <c r="Q99" i="17"/>
  <c r="C99" i="17"/>
  <c r="Q94" i="17"/>
  <c r="M91" i="17"/>
  <c r="C90" i="17"/>
  <c r="Q83" i="17"/>
  <c r="D83" i="17"/>
  <c r="V75" i="17"/>
  <c r="D75" i="17"/>
  <c r="U71" i="17"/>
  <c r="W66" i="17"/>
  <c r="R51" i="17"/>
  <c r="M45" i="17"/>
  <c r="O45" i="17" s="1"/>
  <c r="C31" i="17"/>
  <c r="M29" i="17"/>
  <c r="O29" i="17" s="1"/>
  <c r="P26" i="17"/>
  <c r="P19" i="17"/>
  <c r="V14" i="17"/>
  <c r="V12" i="17"/>
  <c r="R304" i="17"/>
  <c r="E229" i="17"/>
  <c r="M169" i="17"/>
  <c r="O169" i="17" s="1"/>
  <c r="U136" i="17"/>
  <c r="M80" i="17"/>
  <c r="O80" i="17" s="1"/>
  <c r="M68" i="17"/>
  <c r="O68" i="17" s="1"/>
  <c r="E42" i="17"/>
  <c r="Q80" i="17"/>
  <c r="M263" i="17"/>
  <c r="Q255" i="17"/>
  <c r="U242" i="17"/>
  <c r="Q239" i="17"/>
  <c r="M193" i="17"/>
  <c r="O193" i="17" s="1"/>
  <c r="R190" i="17"/>
  <c r="S178" i="17"/>
  <c r="P150" i="17"/>
  <c r="Q143" i="17"/>
  <c r="T136" i="17"/>
  <c r="Q123" i="17"/>
  <c r="Q100" i="17"/>
  <c r="M99" i="17"/>
  <c r="O99" i="17" s="1"/>
  <c r="Q81" i="17"/>
  <c r="U76" i="17"/>
  <c r="M75" i="17"/>
  <c r="O75" i="17" s="1"/>
  <c r="W67" i="17"/>
  <c r="Q50" i="17"/>
  <c r="P21" i="17"/>
  <c r="R18" i="17"/>
  <c r="P14" i="17"/>
  <c r="U259" i="17"/>
  <c r="Q269" i="17"/>
  <c r="T267" i="17"/>
  <c r="D267" i="17"/>
  <c r="U251" i="17"/>
  <c r="C251" i="17"/>
  <c r="V231" i="17"/>
  <c r="M226" i="17"/>
  <c r="O226" i="17" s="1"/>
  <c r="C216" i="17"/>
  <c r="E211" i="17"/>
  <c r="P207" i="17"/>
  <c r="C207" i="17"/>
  <c r="T204" i="17"/>
  <c r="R196" i="17"/>
  <c r="R185" i="17"/>
  <c r="M184" i="17"/>
  <c r="O184" i="17" s="1"/>
  <c r="U172" i="17"/>
  <c r="Q170" i="17"/>
  <c r="U168" i="17"/>
  <c r="C168" i="17"/>
  <c r="P166" i="17"/>
  <c r="M162" i="17"/>
  <c r="O162" i="17" s="1"/>
  <c r="M160" i="17"/>
  <c r="O160" i="17" s="1"/>
  <c r="T146" i="17"/>
  <c r="P143" i="17"/>
  <c r="D143" i="17"/>
  <c r="E140" i="17"/>
  <c r="S136" i="17"/>
  <c r="M135" i="17"/>
  <c r="O135" i="17" s="1"/>
  <c r="E103" i="17"/>
  <c r="P101" i="17"/>
  <c r="D101" i="17"/>
  <c r="F80" i="17"/>
  <c r="Q78" i="17"/>
  <c r="S76" i="17"/>
  <c r="V67" i="17"/>
  <c r="P56" i="17"/>
  <c r="Q53" i="17"/>
  <c r="P25" i="17"/>
  <c r="E17" i="17"/>
  <c r="Q12" i="17"/>
  <c r="C12" i="17"/>
  <c r="S311" i="17"/>
  <c r="R306" i="17"/>
  <c r="F304" i="17"/>
  <c r="R303" i="17"/>
  <c r="R134" i="17"/>
  <c r="M285" i="17"/>
  <c r="O285" i="17" s="1"/>
  <c r="W279" i="17"/>
  <c r="T287" i="17"/>
  <c r="C287" i="17"/>
  <c r="W284" i="17"/>
  <c r="U282" i="17"/>
  <c r="C282" i="17"/>
  <c r="F280" i="17"/>
  <c r="U279" i="17"/>
  <c r="W278" i="17"/>
  <c r="F278" i="17"/>
  <c r="V271" i="17"/>
  <c r="O216" i="17"/>
  <c r="E203" i="17"/>
  <c r="Q185" i="17"/>
  <c r="E174" i="17"/>
  <c r="T172" i="17"/>
  <c r="W147" i="17"/>
  <c r="F147" i="17"/>
  <c r="C143" i="17"/>
  <c r="M142" i="17"/>
  <c r="O142" i="17" s="1"/>
  <c r="R136" i="17"/>
  <c r="F134" i="17"/>
  <c r="E128" i="17"/>
  <c r="E125" i="17"/>
  <c r="E117" i="17"/>
  <c r="O101" i="17"/>
  <c r="C101" i="17"/>
  <c r="E82" i="17"/>
  <c r="V80" i="17"/>
  <c r="R76" i="17"/>
  <c r="D76" i="17"/>
  <c r="E74" i="17"/>
  <c r="M71" i="17"/>
  <c r="O71" i="17" s="1"/>
  <c r="Q67" i="17"/>
  <c r="D67" i="17"/>
  <c r="M66" i="17"/>
  <c r="O66" i="17" s="1"/>
  <c r="P53" i="17"/>
  <c r="D53" i="17"/>
  <c r="F44" i="17"/>
  <c r="F31" i="17"/>
  <c r="M28" i="17"/>
  <c r="O28" i="17" s="1"/>
  <c r="V13" i="17"/>
  <c r="E309" i="17"/>
  <c r="S191" i="17"/>
  <c r="S68" i="17"/>
  <c r="E283" i="17"/>
  <c r="T279" i="17"/>
  <c r="E276" i="17"/>
  <c r="W263" i="17"/>
  <c r="E263" i="17"/>
  <c r="E222" i="17"/>
  <c r="F221" i="17"/>
  <c r="R147" i="17"/>
  <c r="W141" i="17"/>
  <c r="Q136" i="17"/>
  <c r="W134" i="17"/>
  <c r="V99" i="17"/>
  <c r="U80" i="17"/>
  <c r="V68" i="17"/>
  <c r="F62" i="17"/>
  <c r="E48" i="17"/>
  <c r="E39" i="17"/>
  <c r="E36" i="17"/>
  <c r="E312" i="17"/>
  <c r="E301" i="17"/>
  <c r="M287" i="17"/>
  <c r="O287" i="17" s="1"/>
  <c r="Q279" i="17"/>
  <c r="V276" i="17"/>
  <c r="D276" i="17"/>
  <c r="F270" i="17"/>
  <c r="V263" i="17"/>
  <c r="F263" i="17"/>
  <c r="C259" i="17"/>
  <c r="U255" i="17"/>
  <c r="S228" i="17"/>
  <c r="S224" i="17"/>
  <c r="S199" i="17"/>
  <c r="V193" i="17"/>
  <c r="Q180" i="17"/>
  <c r="S175" i="17"/>
  <c r="P172" i="17"/>
  <c r="T164" i="17"/>
  <c r="T162" i="17"/>
  <c r="P147" i="17"/>
  <c r="D147" i="17"/>
  <c r="S141" i="17"/>
  <c r="P136" i="17"/>
  <c r="D136" i="17"/>
  <c r="S134" i="17"/>
  <c r="C134" i="17"/>
  <c r="P129" i="17"/>
  <c r="R114" i="17"/>
  <c r="U99" i="17"/>
  <c r="S80" i="17"/>
  <c r="U68" i="17"/>
  <c r="U60" i="17"/>
  <c r="V58" i="17"/>
  <c r="T37" i="17"/>
  <c r="P27" i="17"/>
  <c r="P22" i="17"/>
  <c r="P20" i="17"/>
  <c r="S13" i="17"/>
  <c r="P8" i="17"/>
  <c r="S294" i="17"/>
  <c r="S291" i="17"/>
  <c r="U151" i="17"/>
  <c r="U288" i="17"/>
  <c r="W287" i="17"/>
  <c r="V283" i="17"/>
  <c r="W282" i="17"/>
  <c r="S271" i="17"/>
  <c r="W270" i="17"/>
  <c r="P268" i="17"/>
  <c r="D268" i="17"/>
  <c r="P266" i="17"/>
  <c r="D266" i="17"/>
  <c r="E265" i="17"/>
  <c r="T264" i="17"/>
  <c r="T263" i="17"/>
  <c r="V259" i="17"/>
  <c r="E259" i="17"/>
  <c r="Q257" i="17"/>
  <c r="C257" i="17"/>
  <c r="S252" i="17"/>
  <c r="R249" i="17"/>
  <c r="E238" i="17"/>
  <c r="Q226" i="17"/>
  <c r="D226" i="17"/>
  <c r="Q224" i="17"/>
  <c r="W217" i="17"/>
  <c r="T217" i="17"/>
  <c r="Q209" i="17"/>
  <c r="C209" i="17"/>
  <c r="U203" i="17"/>
  <c r="D203" i="17"/>
  <c r="W188" i="17"/>
  <c r="Q188" i="17"/>
  <c r="S183" i="17"/>
  <c r="E177" i="17"/>
  <c r="E153" i="17"/>
  <c r="O137" i="17"/>
  <c r="C86" i="17"/>
  <c r="C19" i="17"/>
  <c r="C153" i="17"/>
  <c r="M153" i="17"/>
  <c r="O153" i="17" s="1"/>
  <c r="W92" i="17"/>
  <c r="U92" i="17"/>
  <c r="S5" i="17"/>
  <c r="C5" i="17"/>
  <c r="Q5" i="17"/>
  <c r="R5" i="17"/>
  <c r="T5" i="17"/>
  <c r="V5" i="17"/>
  <c r="C312" i="17"/>
  <c r="Q283" i="17"/>
  <c r="V272" i="17"/>
  <c r="P271" i="17"/>
  <c r="U270" i="17"/>
  <c r="M266" i="17"/>
  <c r="O266" i="17" s="1"/>
  <c r="M257" i="17"/>
  <c r="O257" i="17" s="1"/>
  <c r="S250" i="17"/>
  <c r="C219" i="17"/>
  <c r="R219" i="17"/>
  <c r="U217" i="17"/>
  <c r="M209" i="17"/>
  <c r="O209" i="17" s="1"/>
  <c r="W200" i="17"/>
  <c r="M200" i="17"/>
  <c r="O200" i="17" s="1"/>
  <c r="W177" i="17"/>
  <c r="R177" i="17"/>
  <c r="U174" i="17"/>
  <c r="W170" i="17"/>
  <c r="P158" i="17"/>
  <c r="T148" i="17"/>
  <c r="C147" i="17"/>
  <c r="M145" i="17"/>
  <c r="O145" i="17" s="1"/>
  <c r="V142" i="17"/>
  <c r="M139" i="17"/>
  <c r="O139" i="17" s="1"/>
  <c r="D138" i="17"/>
  <c r="M138" i="17"/>
  <c r="O138" i="17" s="1"/>
  <c r="T133" i="17"/>
  <c r="T129" i="17"/>
  <c r="D129" i="17"/>
  <c r="T126" i="17"/>
  <c r="T124" i="17"/>
  <c r="V114" i="17"/>
  <c r="Q108" i="17"/>
  <c r="E104" i="17"/>
  <c r="V101" i="17"/>
  <c r="S93" i="17"/>
  <c r="Q92" i="17"/>
  <c r="P82" i="17"/>
  <c r="V82" i="17"/>
  <c r="W82" i="17"/>
  <c r="D72" i="17"/>
  <c r="U72" i="17"/>
  <c r="E53" i="17"/>
  <c r="U50" i="17"/>
  <c r="T29" i="17"/>
  <c r="E10" i="17"/>
  <c r="S8" i="17"/>
  <c r="P5" i="17"/>
  <c r="R312" i="17"/>
  <c r="R203" i="17"/>
  <c r="U158" i="17"/>
  <c r="M86" i="17"/>
  <c r="O86" i="17" s="1"/>
  <c r="C23" i="17"/>
  <c r="Q288" i="17"/>
  <c r="D288" i="17"/>
  <c r="S287" i="17"/>
  <c r="W285" i="17"/>
  <c r="D271" i="17"/>
  <c r="T270" i="17"/>
  <c r="W268" i="17"/>
  <c r="F267" i="17"/>
  <c r="W266" i="17"/>
  <c r="P263" i="17"/>
  <c r="W260" i="17"/>
  <c r="M259" i="17"/>
  <c r="E254" i="17"/>
  <c r="S253" i="17"/>
  <c r="M252" i="17"/>
  <c r="O252" i="17" s="1"/>
  <c r="E247" i="17"/>
  <c r="S231" i="17"/>
  <c r="V226" i="17"/>
  <c r="T219" i="17"/>
  <c r="S217" i="17"/>
  <c r="V216" i="17"/>
  <c r="M215" i="17"/>
  <c r="O215" i="17" s="1"/>
  <c r="E213" i="17"/>
  <c r="E210" i="17"/>
  <c r="W180" i="17"/>
  <c r="U180" i="17"/>
  <c r="E171" i="17"/>
  <c r="F142" i="17"/>
  <c r="S133" i="17"/>
  <c r="W132" i="17"/>
  <c r="D126" i="17"/>
  <c r="E123" i="17"/>
  <c r="W114" i="17"/>
  <c r="M114" i="17"/>
  <c r="O114" i="17" s="1"/>
  <c r="U101" i="17"/>
  <c r="D66" i="17"/>
  <c r="P66" i="17"/>
  <c r="Q66" i="17"/>
  <c r="D29" i="17"/>
  <c r="Q29" i="17"/>
  <c r="R29" i="17"/>
  <c r="S29" i="17"/>
  <c r="T16" i="17"/>
  <c r="R10" i="17"/>
  <c r="P10" i="17"/>
  <c r="Q8" i="17"/>
  <c r="W209" i="17"/>
  <c r="D209" i="17"/>
  <c r="P209" i="17"/>
  <c r="W86" i="17"/>
  <c r="S86" i="17"/>
  <c r="T58" i="17"/>
  <c r="W58" i="17"/>
  <c r="T35" i="17"/>
  <c r="U35" i="17"/>
  <c r="S288" i="17"/>
  <c r="U286" i="17"/>
  <c r="P283" i="17"/>
  <c r="S282" i="17"/>
  <c r="U281" i="17"/>
  <c r="W280" i="17"/>
  <c r="E280" i="17"/>
  <c r="C288" i="17"/>
  <c r="P287" i="17"/>
  <c r="D287" i="17"/>
  <c r="T286" i="17"/>
  <c r="V285" i="17"/>
  <c r="E285" i="17"/>
  <c r="C283" i="17"/>
  <c r="Q282" i="17"/>
  <c r="E282" i="17"/>
  <c r="S281" i="17"/>
  <c r="V280" i="17"/>
  <c r="V279" i="17"/>
  <c r="M276" i="17"/>
  <c r="O276" i="17" s="1"/>
  <c r="F274" i="17"/>
  <c r="W271" i="17"/>
  <c r="M271" i="17"/>
  <c r="O271" i="17" s="1"/>
  <c r="C271" i="17"/>
  <c r="S270" i="17"/>
  <c r="E269" i="17"/>
  <c r="G269" i="17" s="1"/>
  <c r="V268" i="17"/>
  <c r="F268" i="17"/>
  <c r="U266" i="17"/>
  <c r="D263" i="17"/>
  <c r="E262" i="17"/>
  <c r="F261" i="17"/>
  <c r="Q260" i="17"/>
  <c r="C260" i="17"/>
  <c r="U256" i="17"/>
  <c r="P255" i="17"/>
  <c r="V251" i="17"/>
  <c r="S242" i="17"/>
  <c r="R231" i="17"/>
  <c r="U226" i="17"/>
  <c r="Q222" i="17"/>
  <c r="E221" i="17"/>
  <c r="C218" i="17"/>
  <c r="R217" i="17"/>
  <c r="Q216" i="17"/>
  <c r="D216" i="17"/>
  <c r="Q214" i="17"/>
  <c r="U209" i="17"/>
  <c r="T208" i="17"/>
  <c r="E204" i="17"/>
  <c r="W194" i="17"/>
  <c r="T194" i="17"/>
  <c r="P190" i="17"/>
  <c r="P180" i="17"/>
  <c r="V177" i="17"/>
  <c r="W176" i="17"/>
  <c r="M176" i="17"/>
  <c r="O176" i="17" s="1"/>
  <c r="P174" i="17"/>
  <c r="D171" i="17"/>
  <c r="E169" i="17"/>
  <c r="V152" i="17"/>
  <c r="R148" i="17"/>
  <c r="V147" i="17"/>
  <c r="V145" i="17"/>
  <c r="S142" i="17"/>
  <c r="V139" i="17"/>
  <c r="R133" i="17"/>
  <c r="U132" i="17"/>
  <c r="M131" i="17"/>
  <c r="O131" i="17" s="1"/>
  <c r="M126" i="17"/>
  <c r="O126" i="17" s="1"/>
  <c r="R123" i="17"/>
  <c r="T86" i="17"/>
  <c r="C57" i="17"/>
  <c r="M57" i="17"/>
  <c r="O57" i="17" s="1"/>
  <c r="U54" i="17"/>
  <c r="T54" i="17"/>
  <c r="W50" i="17"/>
  <c r="C50" i="17"/>
  <c r="D50" i="17"/>
  <c r="P50" i="17"/>
  <c r="T8" i="17"/>
  <c r="V8" i="17"/>
  <c r="R8" i="17"/>
  <c r="T266" i="17"/>
  <c r="T209" i="17"/>
  <c r="E209" i="17"/>
  <c r="R201" i="17"/>
  <c r="U199" i="17"/>
  <c r="E191" i="17"/>
  <c r="D179" i="17"/>
  <c r="U177" i="17"/>
  <c r="W167" i="17"/>
  <c r="U167" i="17"/>
  <c r="E166" i="17"/>
  <c r="U164" i="17"/>
  <c r="F160" i="17"/>
  <c r="G160" i="17" s="1"/>
  <c r="U159" i="17"/>
  <c r="U152" i="17"/>
  <c r="C152" i="17"/>
  <c r="P148" i="17"/>
  <c r="U147" i="17"/>
  <c r="U145" i="17"/>
  <c r="T139" i="17"/>
  <c r="V137" i="17"/>
  <c r="C135" i="17"/>
  <c r="Q133" i="17"/>
  <c r="P132" i="17"/>
  <c r="D132" i="17"/>
  <c r="T109" i="17"/>
  <c r="D109" i="17"/>
  <c r="C94" i="17"/>
  <c r="S94" i="17"/>
  <c r="W93" i="17"/>
  <c r="T93" i="17"/>
  <c r="R86" i="17"/>
  <c r="T85" i="17"/>
  <c r="V85" i="17"/>
  <c r="M83" i="17"/>
  <c r="O83" i="17" s="1"/>
  <c r="U83" i="17"/>
  <c r="V83" i="17"/>
  <c r="W74" i="17"/>
  <c r="S74" i="17"/>
  <c r="U74" i="17"/>
  <c r="E73" i="17"/>
  <c r="E70" i="17"/>
  <c r="W59" i="17"/>
  <c r="V59" i="17"/>
  <c r="T57" i="17"/>
  <c r="W40" i="17"/>
  <c r="V40" i="17"/>
  <c r="Q26" i="17"/>
  <c r="W151" i="17"/>
  <c r="R151" i="17"/>
  <c r="M288" i="17"/>
  <c r="O288" i="17" s="1"/>
  <c r="W288" i="17"/>
  <c r="U271" i="17"/>
  <c r="S268" i="17"/>
  <c r="S266" i="17"/>
  <c r="V264" i="17"/>
  <c r="V252" i="17"/>
  <c r="U249" i="17"/>
  <c r="S245" i="17"/>
  <c r="P231" i="17"/>
  <c r="S226" i="17"/>
  <c r="V224" i="17"/>
  <c r="P217" i="17"/>
  <c r="D217" i="17"/>
  <c r="S209" i="17"/>
  <c r="W201" i="17"/>
  <c r="V201" i="17"/>
  <c r="T147" i="17"/>
  <c r="T145" i="17"/>
  <c r="S139" i="17"/>
  <c r="P133" i="17"/>
  <c r="D133" i="17"/>
  <c r="U113" i="17"/>
  <c r="Q86" i="17"/>
  <c r="D81" i="17"/>
  <c r="S81" i="17"/>
  <c r="U81" i="17"/>
  <c r="E76" i="17"/>
  <c r="M74" i="17"/>
  <c r="O74" i="17" s="1"/>
  <c r="M50" i="17"/>
  <c r="O50" i="17" s="1"/>
  <c r="S26" i="17"/>
  <c r="R26" i="17"/>
  <c r="T26" i="17"/>
  <c r="S9" i="17"/>
  <c r="C9" i="17"/>
  <c r="Q9" i="17"/>
  <c r="V215" i="17"/>
  <c r="V288" i="17"/>
  <c r="C286" i="17"/>
  <c r="C285" i="17"/>
  <c r="C280" i="17"/>
  <c r="S279" i="17"/>
  <c r="F279" i="17"/>
  <c r="U277" i="17"/>
  <c r="E275" i="17"/>
  <c r="F272" i="17"/>
  <c r="T271" i="17"/>
  <c r="E271" i="17"/>
  <c r="E268" i="17"/>
  <c r="Q266" i="17"/>
  <c r="U263" i="17"/>
  <c r="E257" i="17"/>
  <c r="S249" i="17"/>
  <c r="M235" i="17"/>
  <c r="E223" i="17"/>
  <c r="E220" i="17"/>
  <c r="C217" i="17"/>
  <c r="S213" i="17"/>
  <c r="R209" i="17"/>
  <c r="P206" i="17"/>
  <c r="M201" i="17"/>
  <c r="O201" i="17" s="1"/>
  <c r="R199" i="17"/>
  <c r="F194" i="17"/>
  <c r="S186" i="17"/>
  <c r="S177" i="17"/>
  <c r="R159" i="17"/>
  <c r="U155" i="17"/>
  <c r="M152" i="17"/>
  <c r="O152" i="17" s="1"/>
  <c r="Q148" i="17"/>
  <c r="V148" i="17"/>
  <c r="S147" i="17"/>
  <c r="S145" i="17"/>
  <c r="W140" i="17"/>
  <c r="R139" i="17"/>
  <c r="P137" i="17"/>
  <c r="D137" i="17"/>
  <c r="C133" i="17"/>
  <c r="W127" i="17"/>
  <c r="R127" i="17"/>
  <c r="T113" i="17"/>
  <c r="D113" i="17"/>
  <c r="E112" i="17"/>
  <c r="E105" i="17"/>
  <c r="F104" i="17"/>
  <c r="W101" i="17"/>
  <c r="T101" i="17"/>
  <c r="S98" i="17"/>
  <c r="W91" i="17"/>
  <c r="C91" i="17"/>
  <c r="Q91" i="17"/>
  <c r="P86" i="17"/>
  <c r="D86" i="17"/>
  <c r="E77" i="17"/>
  <c r="M40" i="17"/>
  <c r="O40" i="17" s="1"/>
  <c r="M37" i="17"/>
  <c r="O37" i="17" s="1"/>
  <c r="C32" i="17"/>
  <c r="P9" i="17"/>
  <c r="C6" i="17"/>
  <c r="V6" i="17"/>
  <c r="R6" i="17"/>
  <c r="F36" i="17"/>
  <c r="F33" i="17"/>
  <c r="V17" i="17"/>
  <c r="E13" i="17"/>
  <c r="F298" i="17"/>
  <c r="E52" i="17"/>
  <c r="E47" i="17"/>
  <c r="T36" i="17"/>
  <c r="T28" i="17"/>
  <c r="R25" i="17"/>
  <c r="T22" i="17"/>
  <c r="T21" i="17"/>
  <c r="S20" i="17"/>
  <c r="R17" i="17"/>
  <c r="S14" i="17"/>
  <c r="Q304" i="17"/>
  <c r="E199" i="17"/>
  <c r="E189" i="17"/>
  <c r="E184" i="17"/>
  <c r="E161" i="17"/>
  <c r="E145" i="17"/>
  <c r="E113" i="17"/>
  <c r="F78" i="17"/>
  <c r="F73" i="17"/>
  <c r="M70" i="17"/>
  <c r="O70" i="17" s="1"/>
  <c r="M67" i="17"/>
  <c r="O67" i="17" s="1"/>
  <c r="E65" i="17"/>
  <c r="F59" i="17"/>
  <c r="E55" i="17"/>
  <c r="S36" i="17"/>
  <c r="M31" i="17"/>
  <c r="O31" i="17" s="1"/>
  <c r="S28" i="17"/>
  <c r="Q25" i="17"/>
  <c r="C25" i="17"/>
  <c r="S22" i="17"/>
  <c r="R21" i="17"/>
  <c r="R20" i="17"/>
  <c r="Q17" i="17"/>
  <c r="R14" i="17"/>
  <c r="Q22" i="17"/>
  <c r="C22" i="17"/>
  <c r="Q21" i="17"/>
  <c r="C21" i="17"/>
  <c r="Q20" i="17"/>
  <c r="C20" i="17"/>
  <c r="Q14" i="17"/>
  <c r="R311" i="17"/>
  <c r="O32" i="17"/>
  <c r="O76" i="17"/>
  <c r="O63" i="17"/>
  <c r="E286" i="17"/>
  <c r="E267" i="17"/>
  <c r="F266" i="17"/>
  <c r="F251" i="17"/>
  <c r="F237" i="17"/>
  <c r="E233" i="17"/>
  <c r="E212" i="17"/>
  <c r="E202" i="17"/>
  <c r="F200" i="17"/>
  <c r="E181" i="17"/>
  <c r="F168" i="17"/>
  <c r="F154" i="17"/>
  <c r="E149" i="17"/>
  <c r="E121" i="17"/>
  <c r="F100" i="17"/>
  <c r="F76" i="17"/>
  <c r="F65" i="17"/>
  <c r="E62" i="17"/>
  <c r="F52" i="17"/>
  <c r="E41" i="17"/>
  <c r="E31" i="17"/>
  <c r="E12" i="17"/>
  <c r="E299" i="17"/>
  <c r="F292" i="17"/>
  <c r="F282" i="17"/>
  <c r="E236" i="17"/>
  <c r="E207" i="17"/>
  <c r="E192" i="17"/>
  <c r="E155" i="17"/>
  <c r="E148" i="17"/>
  <c r="F135" i="17"/>
  <c r="E131" i="17"/>
  <c r="E111" i="17"/>
  <c r="E277" i="17"/>
  <c r="F264" i="17"/>
  <c r="E261" i="17"/>
  <c r="F259" i="17"/>
  <c r="E240" i="17"/>
  <c r="E198" i="17"/>
  <c r="E193" i="17"/>
  <c r="E173" i="17"/>
  <c r="E168" i="17"/>
  <c r="F141" i="17"/>
  <c r="E130" i="17"/>
  <c r="E120" i="17"/>
  <c r="E101" i="17"/>
  <c r="G101" i="17" s="1"/>
  <c r="F96" i="17"/>
  <c r="F85" i="17"/>
  <c r="F81" i="17"/>
  <c r="F68" i="17"/>
  <c r="E49" i="17"/>
  <c r="E45" i="17"/>
  <c r="E44" i="17"/>
  <c r="F32" i="17"/>
  <c r="E28" i="17"/>
  <c r="G28" i="17" s="1"/>
  <c r="E21" i="17"/>
  <c r="E3" i="17"/>
  <c r="E288" i="17"/>
  <c r="E281" i="17"/>
  <c r="E273" i="17"/>
  <c r="E270" i="17"/>
  <c r="F265" i="17"/>
  <c r="F243" i="17"/>
  <c r="E228" i="17"/>
  <c r="F224" i="17"/>
  <c r="E163" i="17"/>
  <c r="E142" i="17"/>
  <c r="E107" i="17"/>
  <c r="E102" i="17"/>
  <c r="E96" i="17"/>
  <c r="E93" i="17"/>
  <c r="E91" i="17"/>
  <c r="F82" i="17"/>
  <c r="F75" i="17"/>
  <c r="F71" i="17"/>
  <c r="E68" i="17"/>
  <c r="F66" i="17"/>
  <c r="E60" i="17"/>
  <c r="E57" i="17"/>
  <c r="F54" i="17"/>
  <c r="F37" i="17"/>
  <c r="E32" i="17"/>
  <c r="E23" i="17"/>
  <c r="E18" i="17"/>
  <c r="E5" i="17"/>
  <c r="E305" i="17"/>
  <c r="F296" i="17"/>
  <c r="F289" i="17"/>
  <c r="E279" i="17"/>
  <c r="F260" i="17"/>
  <c r="F253" i="17"/>
  <c r="E250" i="17"/>
  <c r="E243" i="17"/>
  <c r="E234" i="17"/>
  <c r="E224" i="17"/>
  <c r="E194" i="17"/>
  <c r="E190" i="17"/>
  <c r="E136" i="17"/>
  <c r="E127" i="17"/>
  <c r="E122" i="17"/>
  <c r="E114" i="17"/>
  <c r="E78" i="17"/>
  <c r="F69" i="17"/>
  <c r="F63" i="17"/>
  <c r="E54" i="17"/>
  <c r="E40" i="17"/>
  <c r="E37" i="17"/>
  <c r="F303" i="17"/>
  <c r="F300" i="17"/>
  <c r="F293" i="17"/>
  <c r="E278" i="17"/>
  <c r="E274" i="17"/>
  <c r="E256" i="17"/>
  <c r="E255" i="17"/>
  <c r="E253" i="17"/>
  <c r="G253" i="17" s="1"/>
  <c r="F248" i="17"/>
  <c r="F225" i="17"/>
  <c r="F210" i="17"/>
  <c r="F207" i="17"/>
  <c r="F192" i="17"/>
  <c r="F152" i="17"/>
  <c r="E119" i="17"/>
  <c r="E86" i="17"/>
  <c r="E72" i="17"/>
  <c r="E69" i="17"/>
  <c r="F46" i="17"/>
  <c r="E27" i="17"/>
  <c r="F16" i="17"/>
  <c r="E307" i="17"/>
  <c r="O110" i="17"/>
  <c r="O82" i="17"/>
  <c r="O263" i="17"/>
  <c r="O275" i="17"/>
  <c r="O144" i="17"/>
  <c r="R274" i="17"/>
  <c r="C274" i="17"/>
  <c r="V274" i="17"/>
  <c r="R265" i="17"/>
  <c r="Q265" i="17"/>
  <c r="S265" i="17"/>
  <c r="R262" i="17"/>
  <c r="P262" i="17"/>
  <c r="Q262" i="17"/>
  <c r="R261" i="17"/>
  <c r="C261" i="17"/>
  <c r="V261" i="17"/>
  <c r="D261" i="17"/>
  <c r="M261" i="17"/>
  <c r="O261" i="17" s="1"/>
  <c r="W261" i="17"/>
  <c r="V257" i="17"/>
  <c r="W248" i="17"/>
  <c r="U248" i="17"/>
  <c r="W246" i="17"/>
  <c r="Q246" i="17"/>
  <c r="R246" i="17"/>
  <c r="U246" i="17"/>
  <c r="V246" i="17"/>
  <c r="C246" i="17"/>
  <c r="M246" i="17"/>
  <c r="O246" i="17" s="1"/>
  <c r="Q244" i="17"/>
  <c r="D285" i="17"/>
  <c r="T284" i="17"/>
  <c r="R283" i="17"/>
  <c r="T283" i="17"/>
  <c r="D280" i="17"/>
  <c r="O278" i="17"/>
  <c r="T277" i="17"/>
  <c r="W276" i="17"/>
  <c r="U274" i="17"/>
  <c r="O273" i="17"/>
  <c r="U272" i="17"/>
  <c r="R270" i="17"/>
  <c r="Q270" i="17"/>
  <c r="P269" i="17"/>
  <c r="M267" i="17"/>
  <c r="O267" i="17" s="1"/>
  <c r="V265" i="17"/>
  <c r="R264" i="17"/>
  <c r="D264" i="17"/>
  <c r="M264" i="17"/>
  <c r="W264" i="17"/>
  <c r="W262" i="17"/>
  <c r="F262" i="17"/>
  <c r="M260" i="17"/>
  <c r="O260" i="17" s="1"/>
  <c r="U257" i="17"/>
  <c r="P244" i="17"/>
  <c r="W233" i="17"/>
  <c r="C233" i="17"/>
  <c r="M233" i="17"/>
  <c r="O233" i="17" s="1"/>
  <c r="V233" i="17"/>
  <c r="D233" i="17"/>
  <c r="P233" i="17"/>
  <c r="Q233" i="17"/>
  <c r="R233" i="17"/>
  <c r="T233" i="17"/>
  <c r="F288" i="17"/>
  <c r="F286" i="17"/>
  <c r="S284" i="17"/>
  <c r="F284" i="17"/>
  <c r="F281" i="17"/>
  <c r="S277" i="17"/>
  <c r="R276" i="17"/>
  <c r="T276" i="17"/>
  <c r="T274" i="17"/>
  <c r="T272" i="17"/>
  <c r="R267" i="17"/>
  <c r="P267" i="17"/>
  <c r="U265" i="17"/>
  <c r="V262" i="17"/>
  <c r="W244" i="17"/>
  <c r="R244" i="17"/>
  <c r="S244" i="17"/>
  <c r="T244" i="17"/>
  <c r="U244" i="17"/>
  <c r="C244" i="17"/>
  <c r="W241" i="17"/>
  <c r="C241" i="17"/>
  <c r="M241" i="17"/>
  <c r="O241" i="17" s="1"/>
  <c r="D241" i="17"/>
  <c r="P241" i="17"/>
  <c r="Q241" i="17"/>
  <c r="R241" i="17"/>
  <c r="U241" i="17"/>
  <c r="W237" i="17"/>
  <c r="U237" i="17"/>
  <c r="S237" i="17"/>
  <c r="W232" i="17"/>
  <c r="U232" i="17"/>
  <c r="Q284" i="17"/>
  <c r="Q277" i="17"/>
  <c r="U276" i="17"/>
  <c r="S274" i="17"/>
  <c r="S272" i="17"/>
  <c r="R269" i="17"/>
  <c r="D269" i="17"/>
  <c r="M269" i="17"/>
  <c r="O269" i="17" s="1"/>
  <c r="W269" i="17"/>
  <c r="T265" i="17"/>
  <c r="U262" i="17"/>
  <c r="U261" i="17"/>
  <c r="R260" i="17"/>
  <c r="S260" i="17"/>
  <c r="T260" i="17"/>
  <c r="W254" i="17"/>
  <c r="C254" i="17"/>
  <c r="M254" i="17"/>
  <c r="O254" i="17" s="1"/>
  <c r="D254" i="17"/>
  <c r="Q254" i="17"/>
  <c r="V254" i="17"/>
  <c r="E249" i="17"/>
  <c r="W247" i="17"/>
  <c r="S247" i="17"/>
  <c r="T247" i="17"/>
  <c r="U247" i="17"/>
  <c r="M244" i="17"/>
  <c r="O244" i="17" s="1"/>
  <c r="S241" i="17"/>
  <c r="W240" i="17"/>
  <c r="U240" i="17"/>
  <c r="T237" i="17"/>
  <c r="P288" i="17"/>
  <c r="U287" i="17"/>
  <c r="P286" i="17"/>
  <c r="U285" i="17"/>
  <c r="P284" i="17"/>
  <c r="S283" i="17"/>
  <c r="F283" i="17"/>
  <c r="R282" i="17"/>
  <c r="D282" i="17"/>
  <c r="U280" i="17"/>
  <c r="R278" i="17"/>
  <c r="Q278" i="17"/>
  <c r="P277" i="17"/>
  <c r="S276" i="17"/>
  <c r="Q274" i="17"/>
  <c r="R273" i="17"/>
  <c r="S273" i="17"/>
  <c r="Q272" i="17"/>
  <c r="V269" i="17"/>
  <c r="U267" i="17"/>
  <c r="P265" i="17"/>
  <c r="E264" i="17"/>
  <c r="T262" i="17"/>
  <c r="T261" i="17"/>
  <c r="V260" i="17"/>
  <c r="W258" i="17"/>
  <c r="T258" i="17"/>
  <c r="U258" i="17"/>
  <c r="W243" i="17"/>
  <c r="C243" i="17"/>
  <c r="U243" i="17"/>
  <c r="V243" i="17"/>
  <c r="T280" i="17"/>
  <c r="Q276" i="17"/>
  <c r="R275" i="17"/>
  <c r="P275" i="17"/>
  <c r="P274" i="17"/>
  <c r="U273" i="17"/>
  <c r="P272" i="17"/>
  <c r="U269" i="17"/>
  <c r="S262" i="17"/>
  <c r="S261" i="17"/>
  <c r="U260" i="17"/>
  <c r="R258" i="17"/>
  <c r="W257" i="17"/>
  <c r="R257" i="17"/>
  <c r="S257" i="17"/>
  <c r="D257" i="17"/>
  <c r="E252" i="17"/>
  <c r="R284" i="17"/>
  <c r="D284" i="17"/>
  <c r="R277" i="17"/>
  <c r="D277" i="17"/>
  <c r="M277" i="17"/>
  <c r="O277" i="17" s="1"/>
  <c r="W277" i="17"/>
  <c r="F275" i="17"/>
  <c r="D272" i="17"/>
  <c r="T269" i="17"/>
  <c r="M265" i="17"/>
  <c r="O265" i="17" s="1"/>
  <c r="D265" i="17"/>
  <c r="D262" i="17"/>
  <c r="Q261" i="17"/>
  <c r="W252" i="17"/>
  <c r="C252" i="17"/>
  <c r="D252" i="17"/>
  <c r="P252" i="17"/>
  <c r="R252" i="17"/>
  <c r="T252" i="17"/>
  <c r="W250" i="17"/>
  <c r="R250" i="17"/>
  <c r="T250" i="17"/>
  <c r="M243" i="17"/>
  <c r="Q287" i="17"/>
  <c r="Q285" i="17"/>
  <c r="V284" i="17"/>
  <c r="O283" i="17"/>
  <c r="D283" i="17"/>
  <c r="T282" i="17"/>
  <c r="R281" i="17"/>
  <c r="T281" i="17"/>
  <c r="Q280" i="17"/>
  <c r="S278" i="17"/>
  <c r="V277" i="17"/>
  <c r="U275" i="17"/>
  <c r="M274" i="17"/>
  <c r="O274" i="17" s="1"/>
  <c r="D274" i="17"/>
  <c r="Q273" i="17"/>
  <c r="W272" i="17"/>
  <c r="M272" i="17"/>
  <c r="O272" i="17" s="1"/>
  <c r="C272" i="17"/>
  <c r="M270" i="17"/>
  <c r="O270" i="17" s="1"/>
  <c r="D270" i="17"/>
  <c r="S269" i="17"/>
  <c r="R268" i="17"/>
  <c r="T268" i="17"/>
  <c r="Q267" i="17"/>
  <c r="C265" i="17"/>
  <c r="Q264" i="17"/>
  <c r="M262" i="17"/>
  <c r="O262" i="17" s="1"/>
  <c r="C262" i="17"/>
  <c r="P261" i="17"/>
  <c r="P260" i="17"/>
  <c r="V244" i="17"/>
  <c r="F256" i="17"/>
  <c r="E242" i="17"/>
  <c r="P238" i="17"/>
  <c r="F235" i="17"/>
  <c r="E231" i="17"/>
  <c r="M229" i="17"/>
  <c r="O229" i="17" s="1"/>
  <c r="C229" i="17"/>
  <c r="V227" i="17"/>
  <c r="C227" i="17"/>
  <c r="V223" i="17"/>
  <c r="C223" i="17"/>
  <c r="P220" i="17"/>
  <c r="D220" i="17"/>
  <c r="O218" i="17"/>
  <c r="E216" i="17"/>
  <c r="S215" i="17"/>
  <c r="C215" i="17"/>
  <c r="P214" i="17"/>
  <c r="D214" i="17"/>
  <c r="F212" i="17"/>
  <c r="M211" i="17"/>
  <c r="O211" i="17" s="1"/>
  <c r="C211" i="17"/>
  <c r="M210" i="17"/>
  <c r="U208" i="17"/>
  <c r="D208" i="17"/>
  <c r="V202" i="17"/>
  <c r="P201" i="17"/>
  <c r="D201" i="17"/>
  <c r="R198" i="17"/>
  <c r="E197" i="17"/>
  <c r="T196" i="17"/>
  <c r="E196" i="17"/>
  <c r="Q193" i="17"/>
  <c r="C192" i="17"/>
  <c r="U190" i="17"/>
  <c r="U188" i="17"/>
  <c r="Q186" i="17"/>
  <c r="C186" i="17"/>
  <c r="V184" i="17"/>
  <c r="R183" i="17"/>
  <c r="Q178" i="17"/>
  <c r="C178" i="17"/>
  <c r="V176" i="17"/>
  <c r="R175" i="17"/>
  <c r="R170" i="17"/>
  <c r="T169" i="17"/>
  <c r="T161" i="17"/>
  <c r="D155" i="17"/>
  <c r="S154" i="17"/>
  <c r="U153" i="17"/>
  <c r="Q146" i="17"/>
  <c r="T141" i="17"/>
  <c r="U141" i="17"/>
  <c r="P140" i="17"/>
  <c r="W138" i="17"/>
  <c r="W135" i="17"/>
  <c r="R132" i="17"/>
  <c r="S132" i="17"/>
  <c r="W110" i="17"/>
  <c r="D110" i="17"/>
  <c r="P110" i="17"/>
  <c r="R110" i="17"/>
  <c r="S110" i="17"/>
  <c r="T110" i="17"/>
  <c r="U110" i="17"/>
  <c r="W108" i="17"/>
  <c r="U108" i="17"/>
  <c r="M84" i="17"/>
  <c r="O84" i="17" s="1"/>
  <c r="O214" i="17"/>
  <c r="C214" i="17"/>
  <c r="U202" i="17"/>
  <c r="S169" i="17"/>
  <c r="S161" i="17"/>
  <c r="R154" i="17"/>
  <c r="S153" i="17"/>
  <c r="P146" i="17"/>
  <c r="D146" i="17"/>
  <c r="D140" i="17"/>
  <c r="E139" i="17"/>
  <c r="V138" i="17"/>
  <c r="Q137" i="17"/>
  <c r="R137" i="17"/>
  <c r="F136" i="17"/>
  <c r="V135" i="17"/>
  <c r="D134" i="17"/>
  <c r="P134" i="17"/>
  <c r="Q134" i="17"/>
  <c r="E133" i="17"/>
  <c r="V126" i="17"/>
  <c r="W123" i="17"/>
  <c r="U123" i="17"/>
  <c r="V123" i="17"/>
  <c r="W102" i="17"/>
  <c r="T102" i="17"/>
  <c r="V102" i="17"/>
  <c r="C102" i="17"/>
  <c r="D102" i="17"/>
  <c r="P102" i="17"/>
  <c r="Q102" i="17"/>
  <c r="R102" i="17"/>
  <c r="V229" i="17"/>
  <c r="U212" i="17"/>
  <c r="T202" i="17"/>
  <c r="Q196" i="17"/>
  <c r="C193" i="17"/>
  <c r="M186" i="17"/>
  <c r="C184" i="17"/>
  <c r="M178" i="17"/>
  <c r="O178" i="17" s="1"/>
  <c r="C176" i="17"/>
  <c r="R169" i="17"/>
  <c r="R161" i="17"/>
  <c r="Q154" i="17"/>
  <c r="C154" i="17"/>
  <c r="R153" i="17"/>
  <c r="C146" i="17"/>
  <c r="F145" i="17"/>
  <c r="T142" i="17"/>
  <c r="V141" i="17"/>
  <c r="M140" i="17"/>
  <c r="O140" i="17" s="1"/>
  <c r="F139" i="17"/>
  <c r="S138" i="17"/>
  <c r="W137" i="17"/>
  <c r="U135" i="17"/>
  <c r="M134" i="17"/>
  <c r="O134" i="17" s="1"/>
  <c r="F133" i="17"/>
  <c r="V132" i="17"/>
  <c r="W130" i="17"/>
  <c r="S130" i="17"/>
  <c r="U130" i="17"/>
  <c r="U126" i="17"/>
  <c r="T125" i="17"/>
  <c r="M123" i="17"/>
  <c r="O123" i="17" s="1"/>
  <c r="W121" i="17"/>
  <c r="R121" i="17"/>
  <c r="S121" i="17"/>
  <c r="U121" i="17"/>
  <c r="W115" i="17"/>
  <c r="C115" i="17"/>
  <c r="Q115" i="17"/>
  <c r="U115" i="17"/>
  <c r="V115" i="17"/>
  <c r="P62" i="17"/>
  <c r="Q62" i="17"/>
  <c r="S62" i="17"/>
  <c r="V62" i="17"/>
  <c r="D62" i="17"/>
  <c r="U62" i="17"/>
  <c r="W62" i="17"/>
  <c r="V235" i="17"/>
  <c r="R234" i="17"/>
  <c r="T229" i="17"/>
  <c r="T212" i="17"/>
  <c r="T211" i="17"/>
  <c r="T205" i="17"/>
  <c r="S202" i="17"/>
  <c r="U201" i="17"/>
  <c r="E195" i="17"/>
  <c r="V186" i="17"/>
  <c r="E180" i="17"/>
  <c r="V178" i="17"/>
  <c r="Q169" i="17"/>
  <c r="Q161" i="17"/>
  <c r="U156" i="17"/>
  <c r="Q153" i="17"/>
  <c r="Q140" i="17"/>
  <c r="R140" i="17"/>
  <c r="R138" i="17"/>
  <c r="R135" i="17"/>
  <c r="W124" i="17"/>
  <c r="M102" i="17"/>
  <c r="O102" i="17" s="1"/>
  <c r="O282" i="17"/>
  <c r="O280" i="17"/>
  <c r="V266" i="17"/>
  <c r="C266" i="17"/>
  <c r="O264" i="17"/>
  <c r="M249" i="17"/>
  <c r="O249" i="17" s="1"/>
  <c r="C249" i="17"/>
  <c r="E248" i="17"/>
  <c r="U245" i="17"/>
  <c r="R242" i="17"/>
  <c r="V238" i="17"/>
  <c r="E237" i="17"/>
  <c r="T236" i="17"/>
  <c r="U235" i="17"/>
  <c r="S229" i="17"/>
  <c r="U228" i="17"/>
  <c r="F227" i="17"/>
  <c r="R225" i="17"/>
  <c r="U224" i="17"/>
  <c r="V222" i="17"/>
  <c r="T220" i="17"/>
  <c r="V219" i="17"/>
  <c r="E219" i="17"/>
  <c r="F215" i="17"/>
  <c r="Q212" i="17"/>
  <c r="R211" i="17"/>
  <c r="U210" i="17"/>
  <c r="F208" i="17"/>
  <c r="R202" i="17"/>
  <c r="T201" i="17"/>
  <c r="U195" i="17"/>
  <c r="D195" i="17"/>
  <c r="S194" i="17"/>
  <c r="U193" i="17"/>
  <c r="U191" i="17"/>
  <c r="P188" i="17"/>
  <c r="U186" i="17"/>
  <c r="F186" i="17"/>
  <c r="C185" i="17"/>
  <c r="E183" i="17"/>
  <c r="U178" i="17"/>
  <c r="F178" i="17"/>
  <c r="C177" i="17"/>
  <c r="E175" i="17"/>
  <c r="R172" i="17"/>
  <c r="E172" i="17"/>
  <c r="V170" i="17"/>
  <c r="P169" i="17"/>
  <c r="D169" i="17"/>
  <c r="R166" i="17"/>
  <c r="R164" i="17"/>
  <c r="E164" i="17"/>
  <c r="V162" i="17"/>
  <c r="P161" i="17"/>
  <c r="D161" i="17"/>
  <c r="R158" i="17"/>
  <c r="E157" i="17"/>
  <c r="T156" i="17"/>
  <c r="M154" i="17"/>
  <c r="O154" i="17" s="1"/>
  <c r="P153" i="17"/>
  <c r="D153" i="17"/>
  <c r="R150" i="17"/>
  <c r="U148" i="17"/>
  <c r="V146" i="17"/>
  <c r="C145" i="17"/>
  <c r="W145" i="17"/>
  <c r="D145" i="17"/>
  <c r="P145" i="17"/>
  <c r="R143" i="17"/>
  <c r="S143" i="17"/>
  <c r="R141" i="17"/>
  <c r="V140" i="17"/>
  <c r="C139" i="17"/>
  <c r="W139" i="17"/>
  <c r="D139" i="17"/>
  <c r="P139" i="17"/>
  <c r="Q138" i="17"/>
  <c r="E138" i="17"/>
  <c r="U137" i="17"/>
  <c r="Q135" i="17"/>
  <c r="V134" i="17"/>
  <c r="T132" i="17"/>
  <c r="P131" i="17"/>
  <c r="Q126" i="17"/>
  <c r="P125" i="17"/>
  <c r="Q124" i="17"/>
  <c r="V122" i="17"/>
  <c r="V118" i="17"/>
  <c r="M115" i="17"/>
  <c r="O115" i="17" s="1"/>
  <c r="W107" i="17"/>
  <c r="C107" i="17"/>
  <c r="Q107" i="17"/>
  <c r="U107" i="17"/>
  <c r="V107" i="17"/>
  <c r="W90" i="17"/>
  <c r="V90" i="17"/>
  <c r="D90" i="17"/>
  <c r="R90" i="17"/>
  <c r="S90" i="17"/>
  <c r="U90" i="17"/>
  <c r="M62" i="17"/>
  <c r="O62" i="17" s="1"/>
  <c r="F240" i="17"/>
  <c r="U239" i="17"/>
  <c r="E239" i="17"/>
  <c r="U238" i="17"/>
  <c r="S236" i="17"/>
  <c r="C235" i="17"/>
  <c r="F232" i="17"/>
  <c r="R229" i="17"/>
  <c r="Q225" i="17"/>
  <c r="E225" i="17"/>
  <c r="S220" i="17"/>
  <c r="F216" i="17"/>
  <c r="E215" i="17"/>
  <c r="V214" i="17"/>
  <c r="V213" i="17"/>
  <c r="P212" i="17"/>
  <c r="D212" i="17"/>
  <c r="Q211" i="17"/>
  <c r="T210" i="17"/>
  <c r="E208" i="17"/>
  <c r="Q202" i="17"/>
  <c r="C202" i="17"/>
  <c r="S201" i="17"/>
  <c r="E201" i="17"/>
  <c r="R194" i="17"/>
  <c r="T193" i="17"/>
  <c r="E187" i="17"/>
  <c r="T186" i="17"/>
  <c r="E186" i="17"/>
  <c r="F184" i="17"/>
  <c r="E179" i="17"/>
  <c r="T178" i="17"/>
  <c r="E178" i="17"/>
  <c r="F176" i="17"/>
  <c r="G176" i="17" s="1"/>
  <c r="U170" i="17"/>
  <c r="F170" i="17"/>
  <c r="C169" i="17"/>
  <c r="E167" i="17"/>
  <c r="U162" i="17"/>
  <c r="F162" i="17"/>
  <c r="O161" i="17"/>
  <c r="C161" i="17"/>
  <c r="E159" i="17"/>
  <c r="R156" i="17"/>
  <c r="E156" i="17"/>
  <c r="V154" i="17"/>
  <c r="E151" i="17"/>
  <c r="U146" i="17"/>
  <c r="C142" i="17"/>
  <c r="W142" i="17"/>
  <c r="D142" i="17"/>
  <c r="P142" i="17"/>
  <c r="Q141" i="17"/>
  <c r="E141" i="17"/>
  <c r="U140" i="17"/>
  <c r="P138" i="17"/>
  <c r="T137" i="17"/>
  <c r="P135" i="17"/>
  <c r="U134" i="17"/>
  <c r="Q132" i="17"/>
  <c r="W131" i="17"/>
  <c r="T131" i="17"/>
  <c r="U131" i="17"/>
  <c r="P126" i="17"/>
  <c r="O125" i="17"/>
  <c r="R122" i="17"/>
  <c r="Q118" i="17"/>
  <c r="W106" i="17"/>
  <c r="V106" i="17"/>
  <c r="M106" i="17"/>
  <c r="O106" i="17" s="1"/>
  <c r="C106" i="17"/>
  <c r="R106" i="17"/>
  <c r="S106" i="17"/>
  <c r="U106" i="17"/>
  <c r="R95" i="17"/>
  <c r="W64" i="17"/>
  <c r="S64" i="17"/>
  <c r="U64" i="17"/>
  <c r="V64" i="17"/>
  <c r="M64" i="17"/>
  <c r="O64" i="17" s="1"/>
  <c r="D64" i="17"/>
  <c r="R64" i="17"/>
  <c r="C297" i="17"/>
  <c r="W297" i="17"/>
  <c r="Q297" i="17"/>
  <c r="R297" i="17"/>
  <c r="P297" i="17"/>
  <c r="S297" i="17"/>
  <c r="P229" i="17"/>
  <c r="W153" i="17"/>
  <c r="T153" i="17"/>
  <c r="W122" i="17"/>
  <c r="S122" i="17"/>
  <c r="U122" i="17"/>
  <c r="W118" i="17"/>
  <c r="D118" i="17"/>
  <c r="P118" i="17"/>
  <c r="R118" i="17"/>
  <c r="S118" i="17"/>
  <c r="T118" i="17"/>
  <c r="U118" i="17"/>
  <c r="W116" i="17"/>
  <c r="U116" i="17"/>
  <c r="W89" i="17"/>
  <c r="U89" i="17"/>
  <c r="D89" i="17"/>
  <c r="P89" i="17"/>
  <c r="R89" i="17"/>
  <c r="S89" i="17"/>
  <c r="T89" i="17"/>
  <c r="R84" i="17"/>
  <c r="S84" i="17"/>
  <c r="D84" i="17"/>
  <c r="P84" i="17"/>
  <c r="Q84" i="17"/>
  <c r="U84" i="17"/>
  <c r="V84" i="17"/>
  <c r="E217" i="17"/>
  <c r="T215" i="17"/>
  <c r="R213" i="17"/>
  <c r="O210" i="17"/>
  <c r="V208" i="17"/>
  <c r="E205" i="17"/>
  <c r="G205" i="17" s="1"/>
  <c r="M202" i="17"/>
  <c r="O202" i="17" s="1"/>
  <c r="Q201" i="17"/>
  <c r="U198" i="17"/>
  <c r="U196" i="17"/>
  <c r="R193" i="17"/>
  <c r="U192" i="17"/>
  <c r="R186" i="17"/>
  <c r="R178" i="17"/>
  <c r="S170" i="17"/>
  <c r="U169" i="17"/>
  <c r="U161" i="17"/>
  <c r="P156" i="17"/>
  <c r="T154" i="17"/>
  <c r="E154" i="17"/>
  <c r="V153" i="17"/>
  <c r="T138" i="17"/>
  <c r="U138" i="17"/>
  <c r="S135" i="17"/>
  <c r="T135" i="17"/>
  <c r="W129" i="17"/>
  <c r="R129" i="17"/>
  <c r="S129" i="17"/>
  <c r="W126" i="17"/>
  <c r="R126" i="17"/>
  <c r="S126" i="17"/>
  <c r="W125" i="17"/>
  <c r="U125" i="17"/>
  <c r="V125" i="17"/>
  <c r="M122" i="17"/>
  <c r="O122" i="17" s="1"/>
  <c r="M118" i="17"/>
  <c r="O118" i="17" s="1"/>
  <c r="Q116" i="17"/>
  <c r="W44" i="17"/>
  <c r="D44" i="17"/>
  <c r="T44" i="17"/>
  <c r="U44" i="17"/>
  <c r="V44" i="17"/>
  <c r="W42" i="17"/>
  <c r="Q42" i="17"/>
  <c r="R42" i="17"/>
  <c r="U42" i="17"/>
  <c r="V42" i="17"/>
  <c r="C42" i="17"/>
  <c r="M42" i="17"/>
  <c r="V32" i="17"/>
  <c r="T32" i="17"/>
  <c r="D32" i="17"/>
  <c r="S32" i="17"/>
  <c r="U32" i="17"/>
  <c r="W32" i="17"/>
  <c r="M117" i="17"/>
  <c r="O117" i="17" s="1"/>
  <c r="C117" i="17"/>
  <c r="M109" i="17"/>
  <c r="O109" i="17" s="1"/>
  <c r="C109" i="17"/>
  <c r="R98" i="17"/>
  <c r="W97" i="17"/>
  <c r="T97" i="17"/>
  <c r="O94" i="17"/>
  <c r="W79" i="17"/>
  <c r="W75" i="17"/>
  <c r="W56" i="17"/>
  <c r="D56" i="17"/>
  <c r="Q56" i="17"/>
  <c r="R56" i="17"/>
  <c r="S56" i="17"/>
  <c r="T56" i="17"/>
  <c r="W51" i="17"/>
  <c r="T51" i="17"/>
  <c r="U51" i="17"/>
  <c r="Q51" i="17"/>
  <c r="V34" i="17"/>
  <c r="D34" i="17"/>
  <c r="P34" i="17"/>
  <c r="T34" i="17"/>
  <c r="U34" i="17"/>
  <c r="M34" i="17"/>
  <c r="O34" i="17" s="1"/>
  <c r="E99" i="17"/>
  <c r="W98" i="17"/>
  <c r="V98" i="17"/>
  <c r="W94" i="17"/>
  <c r="T94" i="17"/>
  <c r="V79" i="17"/>
  <c r="W43" i="17"/>
  <c r="S43" i="17"/>
  <c r="T43" i="17"/>
  <c r="U43" i="17"/>
  <c r="E146" i="17"/>
  <c r="G146" i="17" s="1"/>
  <c r="E143" i="17"/>
  <c r="F140" i="17"/>
  <c r="F137" i="17"/>
  <c r="W136" i="17"/>
  <c r="E126" i="17"/>
  <c r="F125" i="17"/>
  <c r="F124" i="17"/>
  <c r="E118" i="17"/>
  <c r="V117" i="17"/>
  <c r="F117" i="17"/>
  <c r="F116" i="17"/>
  <c r="U114" i="17"/>
  <c r="S113" i="17"/>
  <c r="E110" i="17"/>
  <c r="V109" i="17"/>
  <c r="F109" i="17"/>
  <c r="F108" i="17"/>
  <c r="P105" i="17"/>
  <c r="R103" i="17"/>
  <c r="U100" i="17"/>
  <c r="M98" i="17"/>
  <c r="O98" i="17" s="1"/>
  <c r="V94" i="17"/>
  <c r="U85" i="17"/>
  <c r="E81" i="17"/>
  <c r="Q79" i="17"/>
  <c r="U75" i="17"/>
  <c r="S73" i="17"/>
  <c r="R72" i="17"/>
  <c r="D71" i="17"/>
  <c r="P71" i="17"/>
  <c r="Q71" i="17"/>
  <c r="U45" i="17"/>
  <c r="Q43" i="17"/>
  <c r="F143" i="17"/>
  <c r="E137" i="17"/>
  <c r="F132" i="17"/>
  <c r="F128" i="17"/>
  <c r="F120" i="17"/>
  <c r="U117" i="17"/>
  <c r="S114" i="17"/>
  <c r="R113" i="17"/>
  <c r="F112" i="17"/>
  <c r="U109" i="17"/>
  <c r="W105" i="17"/>
  <c r="T105" i="17"/>
  <c r="E95" i="17"/>
  <c r="U94" i="17"/>
  <c r="E83" i="17"/>
  <c r="P79" i="17"/>
  <c r="Q73" i="17"/>
  <c r="W72" i="17"/>
  <c r="V72" i="17"/>
  <c r="M72" i="17"/>
  <c r="O72" i="17" s="1"/>
  <c r="W45" i="17"/>
  <c r="D45" i="17"/>
  <c r="P45" i="17"/>
  <c r="Q45" i="17"/>
  <c r="R45" i="17"/>
  <c r="S45" i="17"/>
  <c r="V45" i="17"/>
  <c r="V33" i="17"/>
  <c r="S33" i="17"/>
  <c r="D33" i="17"/>
  <c r="P33" i="17"/>
  <c r="T33" i="17"/>
  <c r="U33" i="17"/>
  <c r="W33" i="17"/>
  <c r="E94" i="17"/>
  <c r="F93" i="17"/>
  <c r="F92" i="17"/>
  <c r="F88" i="17"/>
  <c r="R79" i="17"/>
  <c r="S79" i="17"/>
  <c r="U79" i="17"/>
  <c r="W60" i="17"/>
  <c r="M60" i="17"/>
  <c r="O60" i="17" s="1"/>
  <c r="D60" i="17"/>
  <c r="Q60" i="17"/>
  <c r="W47" i="17"/>
  <c r="D47" i="17"/>
  <c r="P47" i="17"/>
  <c r="C7" i="17"/>
  <c r="P7" i="17"/>
  <c r="S117" i="17"/>
  <c r="S109" i="17"/>
  <c r="S97" i="17"/>
  <c r="R94" i="17"/>
  <c r="E88" i="17"/>
  <c r="W85" i="17"/>
  <c r="C85" i="17"/>
  <c r="M85" i="17"/>
  <c r="O85" i="17" s="1"/>
  <c r="D85" i="17"/>
  <c r="M79" i="17"/>
  <c r="O79" i="17" s="1"/>
  <c r="Q75" i="17"/>
  <c r="R75" i="17"/>
  <c r="S75" i="17"/>
  <c r="E63" i="17"/>
  <c r="G63" i="17" s="1"/>
  <c r="E61" i="17"/>
  <c r="R60" i="17"/>
  <c r="C44" i="17"/>
  <c r="P42" i="17"/>
  <c r="D42" i="17"/>
  <c r="D35" i="17"/>
  <c r="P35" i="17"/>
  <c r="M35" i="17"/>
  <c r="O35" i="17" s="1"/>
  <c r="C35" i="17"/>
  <c r="S35" i="17"/>
  <c r="W30" i="17"/>
  <c r="R30" i="17"/>
  <c r="C18" i="17"/>
  <c r="Q18" i="17"/>
  <c r="S18" i="17"/>
  <c r="T18" i="17"/>
  <c r="V18" i="17"/>
  <c r="C292" i="17"/>
  <c r="W292" i="17"/>
  <c r="Q292" i="17"/>
  <c r="R292" i="17"/>
  <c r="U57" i="17"/>
  <c r="S40" i="17"/>
  <c r="C39" i="17"/>
  <c r="U39" i="17"/>
  <c r="U37" i="17"/>
  <c r="E14" i="17"/>
  <c r="C4" i="17"/>
  <c r="Q4" i="17"/>
  <c r="R4" i="17"/>
  <c r="T4" i="17"/>
  <c r="C302" i="17"/>
  <c r="R302" i="17"/>
  <c r="P302" i="17"/>
  <c r="C294" i="17"/>
  <c r="W294" i="17"/>
  <c r="Q294" i="17"/>
  <c r="R294" i="17"/>
  <c r="F290" i="17"/>
  <c r="C13" i="17"/>
  <c r="Q13" i="17"/>
  <c r="P4" i="17"/>
  <c r="C299" i="17"/>
  <c r="P299" i="17"/>
  <c r="R299" i="17"/>
  <c r="S299" i="17"/>
  <c r="C291" i="17"/>
  <c r="W291" i="17"/>
  <c r="Q291" i="17"/>
  <c r="R291" i="17"/>
  <c r="F89" i="17"/>
  <c r="G89" i="17" s="1"/>
  <c r="F84" i="17"/>
  <c r="P80" i="17"/>
  <c r="V78" i="17"/>
  <c r="V70" i="17"/>
  <c r="F70" i="17"/>
  <c r="R68" i="17"/>
  <c r="U67" i="17"/>
  <c r="F64" i="17"/>
  <c r="P59" i="17"/>
  <c r="Q58" i="17"/>
  <c r="E58" i="17"/>
  <c r="S57" i="17"/>
  <c r="E56" i="17"/>
  <c r="T53" i="17"/>
  <c r="R48" i="17"/>
  <c r="F43" i="17"/>
  <c r="Q40" i="17"/>
  <c r="M39" i="17"/>
  <c r="O39" i="17" s="1"/>
  <c r="S37" i="17"/>
  <c r="F34" i="17"/>
  <c r="W29" i="17"/>
  <c r="P29" i="17"/>
  <c r="Q28" i="17"/>
  <c r="E16" i="17"/>
  <c r="P13" i="17"/>
  <c r="S10" i="17"/>
  <c r="E8" i="17"/>
  <c r="E6" i="17"/>
  <c r="C305" i="17"/>
  <c r="R305" i="17"/>
  <c r="C301" i="17"/>
  <c r="P301" i="17"/>
  <c r="R301" i="17"/>
  <c r="S301" i="17"/>
  <c r="Q299" i="17"/>
  <c r="C296" i="17"/>
  <c r="W296" i="17"/>
  <c r="Q296" i="17"/>
  <c r="R296" i="17"/>
  <c r="E106" i="17"/>
  <c r="E98" i="17"/>
  <c r="E90" i="17"/>
  <c r="E87" i="17"/>
  <c r="U86" i="17"/>
  <c r="W83" i="17"/>
  <c r="E79" i="17"/>
  <c r="S78" i="17"/>
  <c r="F77" i="17"/>
  <c r="U70" i="17"/>
  <c r="Q68" i="17"/>
  <c r="D68" i="17"/>
  <c r="S67" i="17"/>
  <c r="F67" i="17"/>
  <c r="E64" i="17"/>
  <c r="D59" i="17"/>
  <c r="P58" i="17"/>
  <c r="C58" i="17"/>
  <c r="R57" i="17"/>
  <c r="D57" i="17"/>
  <c r="S53" i="17"/>
  <c r="V52" i="17"/>
  <c r="F51" i="17"/>
  <c r="V50" i="17"/>
  <c r="Q48" i="17"/>
  <c r="D48" i="17"/>
  <c r="F47" i="17"/>
  <c r="E43" i="17"/>
  <c r="P40" i="17"/>
  <c r="D40" i="17"/>
  <c r="R37" i="17"/>
  <c r="D36" i="17"/>
  <c r="P36" i="17"/>
  <c r="E34" i="17"/>
  <c r="V29" i="17"/>
  <c r="P28" i="17"/>
  <c r="C28" i="17"/>
  <c r="E19" i="17"/>
  <c r="V16" i="17"/>
  <c r="T9" i="17"/>
  <c r="V9" i="17"/>
  <c r="C307" i="17"/>
  <c r="R307" i="17"/>
  <c r="F306" i="17"/>
  <c r="S305" i="17"/>
  <c r="Q301" i="17"/>
  <c r="P296" i="17"/>
  <c r="C293" i="17"/>
  <c r="W293" i="17"/>
  <c r="Q293" i="17"/>
  <c r="R293" i="17"/>
  <c r="F74" i="17"/>
  <c r="F72" i="17"/>
  <c r="F61" i="17"/>
  <c r="F60" i="17"/>
  <c r="F55" i="17"/>
  <c r="R53" i="17"/>
  <c r="U52" i="17"/>
  <c r="E51" i="17"/>
  <c r="C40" i="17"/>
  <c r="F39" i="17"/>
  <c r="Q38" i="17"/>
  <c r="Q37" i="17"/>
  <c r="F35" i="17"/>
  <c r="E30" i="17"/>
  <c r="V26" i="17"/>
  <c r="V25" i="17"/>
  <c r="T24" i="17"/>
  <c r="E24" i="17"/>
  <c r="F12" i="17"/>
  <c r="C10" i="17"/>
  <c r="V10" i="17"/>
  <c r="F4" i="17"/>
  <c r="C309" i="17"/>
  <c r="R309" i="17"/>
  <c r="F308" i="17"/>
  <c r="C298" i="17"/>
  <c r="W298" i="17"/>
  <c r="Q298" i="17"/>
  <c r="R298" i="17"/>
  <c r="F294" i="17"/>
  <c r="C290" i="17"/>
  <c r="W290" i="17"/>
  <c r="Q290" i="17"/>
  <c r="R290" i="17"/>
  <c r="C38" i="17"/>
  <c r="M38" i="17"/>
  <c r="O38" i="17" s="1"/>
  <c r="D37" i="17"/>
  <c r="P37" i="17"/>
  <c r="E35" i="17"/>
  <c r="E29" i="17"/>
  <c r="C16" i="17"/>
  <c r="Q16" i="17"/>
  <c r="S16" i="17"/>
  <c r="E15" i="17"/>
  <c r="C3" i="17"/>
  <c r="R3" i="17"/>
  <c r="S3" i="17"/>
  <c r="V3" i="17"/>
  <c r="F312" i="17"/>
  <c r="F310" i="17"/>
  <c r="S309" i="17"/>
  <c r="P298" i="17"/>
  <c r="C295" i="17"/>
  <c r="W295" i="17"/>
  <c r="Q295" i="17"/>
  <c r="R295" i="17"/>
  <c r="F291" i="17"/>
  <c r="P290" i="17"/>
  <c r="E304" i="17"/>
  <c r="E300" i="17"/>
  <c r="E289" i="17"/>
  <c r="G289" i="17" s="1"/>
  <c r="E25" i="17"/>
  <c r="F24" i="17"/>
  <c r="E22" i="17"/>
  <c r="E20" i="17"/>
  <c r="E7" i="17"/>
  <c r="T6" i="17"/>
  <c r="E4" i="17"/>
  <c r="F3" i="17"/>
  <c r="F311" i="17"/>
  <c r="F309" i="17"/>
  <c r="F307" i="17"/>
  <c r="F305" i="17"/>
  <c r="S304" i="17"/>
  <c r="F301" i="17"/>
  <c r="S300" i="17"/>
  <c r="E11" i="17"/>
  <c r="F302" i="17"/>
  <c r="Q289" i="17"/>
  <c r="E9" i="17"/>
  <c r="F8" i="17"/>
  <c r="Q6" i="17"/>
  <c r="P304" i="17"/>
  <c r="E302" i="17"/>
  <c r="P300" i="17"/>
  <c r="E310" i="17"/>
  <c r="E308" i="17"/>
  <c r="E306" i="17"/>
  <c r="E303" i="17"/>
  <c r="F299" i="17"/>
  <c r="E298" i="17"/>
  <c r="E297" i="17"/>
  <c r="E296" i="17"/>
  <c r="E295" i="17"/>
  <c r="G295" i="17" s="1"/>
  <c r="E294" i="17"/>
  <c r="E293" i="17"/>
  <c r="E292" i="17"/>
  <c r="E291" i="17"/>
  <c r="E290" i="17"/>
  <c r="Q312" i="17"/>
  <c r="Q311" i="17"/>
  <c r="Q310" i="17"/>
  <c r="Q309" i="17"/>
  <c r="Q308" i="17"/>
  <c r="Q306" i="17"/>
  <c r="Q305" i="17"/>
  <c r="P308" i="17"/>
  <c r="P306" i="17"/>
  <c r="W312" i="17"/>
  <c r="W310" i="17"/>
  <c r="W308" i="17"/>
  <c r="W307" i="17"/>
  <c r="W305" i="17"/>
  <c r="W303" i="17"/>
  <c r="W301" i="17"/>
  <c r="V310" i="17"/>
  <c r="V307" i="17"/>
  <c r="V306" i="17"/>
  <c r="V304" i="17"/>
  <c r="V303" i="17"/>
  <c r="V302" i="17"/>
  <c r="V301" i="17"/>
  <c r="V300" i="17"/>
  <c r="V299" i="17"/>
  <c r="V298" i="17"/>
  <c r="V297" i="17"/>
  <c r="V296" i="17"/>
  <c r="V295" i="17"/>
  <c r="V294" i="17"/>
  <c r="V293" i="17"/>
  <c r="V292" i="17"/>
  <c r="V291" i="17"/>
  <c r="V290" i="17"/>
  <c r="P312" i="17"/>
  <c r="P310" i="17"/>
  <c r="P307" i="17"/>
  <c r="P305" i="17"/>
  <c r="W311" i="17"/>
  <c r="V311" i="17"/>
  <c r="V309" i="17"/>
  <c r="V305" i="17"/>
  <c r="U312" i="17"/>
  <c r="M312" i="17"/>
  <c r="O312" i="17" s="1"/>
  <c r="D312" i="17"/>
  <c r="U311" i="17"/>
  <c r="M311" i="17"/>
  <c r="O311" i="17" s="1"/>
  <c r="D311" i="17"/>
  <c r="U310" i="17"/>
  <c r="M310" i="17"/>
  <c r="O310" i="17" s="1"/>
  <c r="D310" i="17"/>
  <c r="U309" i="17"/>
  <c r="M309" i="17"/>
  <c r="O309" i="17" s="1"/>
  <c r="D309" i="17"/>
  <c r="U308" i="17"/>
  <c r="M308" i="17"/>
  <c r="O308" i="17" s="1"/>
  <c r="D308" i="17"/>
  <c r="U307" i="17"/>
  <c r="M307" i="17"/>
  <c r="O307" i="17" s="1"/>
  <c r="D307" i="17"/>
  <c r="U306" i="17"/>
  <c r="M306" i="17"/>
  <c r="O306" i="17" s="1"/>
  <c r="D306" i="17"/>
  <c r="U305" i="17"/>
  <c r="M305" i="17"/>
  <c r="O305" i="17" s="1"/>
  <c r="D305" i="17"/>
  <c r="U304" i="17"/>
  <c r="M304" i="17"/>
  <c r="O304" i="17" s="1"/>
  <c r="D304" i="17"/>
  <c r="U303" i="17"/>
  <c r="M303" i="17"/>
  <c r="O303" i="17" s="1"/>
  <c r="D303" i="17"/>
  <c r="U302" i="17"/>
  <c r="M302" i="17"/>
  <c r="O302" i="17" s="1"/>
  <c r="D302" i="17"/>
  <c r="U301" i="17"/>
  <c r="M301" i="17"/>
  <c r="O301" i="17" s="1"/>
  <c r="D301" i="17"/>
  <c r="U300" i="17"/>
  <c r="M300" i="17"/>
  <c r="O300" i="17" s="1"/>
  <c r="D300" i="17"/>
  <c r="U299" i="17"/>
  <c r="M299" i="17"/>
  <c r="O299" i="17" s="1"/>
  <c r="D299" i="17"/>
  <c r="U298" i="17"/>
  <c r="M298" i="17"/>
  <c r="O298" i="17" s="1"/>
  <c r="D298" i="17"/>
  <c r="U297" i="17"/>
  <c r="M297" i="17"/>
  <c r="O297" i="17" s="1"/>
  <c r="D297" i="17"/>
  <c r="U296" i="17"/>
  <c r="M296" i="17"/>
  <c r="O296" i="17" s="1"/>
  <c r="D296" i="17"/>
  <c r="U295" i="17"/>
  <c r="M295" i="17"/>
  <c r="O295" i="17" s="1"/>
  <c r="D295" i="17"/>
  <c r="U294" i="17"/>
  <c r="M294" i="17"/>
  <c r="O294" i="17" s="1"/>
  <c r="D294" i="17"/>
  <c r="U293" i="17"/>
  <c r="M293" i="17"/>
  <c r="O293" i="17" s="1"/>
  <c r="D293" i="17"/>
  <c r="U292" i="17"/>
  <c r="M292" i="17"/>
  <c r="O292" i="17" s="1"/>
  <c r="D292" i="17"/>
  <c r="U291" i="17"/>
  <c r="M291" i="17"/>
  <c r="O291" i="17" s="1"/>
  <c r="D291" i="17"/>
  <c r="U290" i="17"/>
  <c r="M290" i="17"/>
  <c r="O290" i="17" s="1"/>
  <c r="D290" i="17"/>
  <c r="U289" i="17"/>
  <c r="M289" i="17"/>
  <c r="O289" i="17" s="1"/>
  <c r="D289" i="17"/>
  <c r="Q307" i="17"/>
  <c r="P311" i="17"/>
  <c r="P309" i="17"/>
  <c r="W309" i="17"/>
  <c r="W306" i="17"/>
  <c r="W304" i="17"/>
  <c r="W302" i="17"/>
  <c r="W300" i="17"/>
  <c r="V312" i="17"/>
  <c r="V308" i="17"/>
  <c r="T312" i="17"/>
  <c r="T311" i="17"/>
  <c r="T310" i="17"/>
  <c r="T309" i="17"/>
  <c r="T308" i="17"/>
  <c r="T307" i="17"/>
  <c r="T306" i="17"/>
  <c r="T305" i="17"/>
  <c r="T304" i="17"/>
  <c r="T303" i="17"/>
  <c r="T302" i="17"/>
  <c r="T301" i="17"/>
  <c r="T300" i="17"/>
  <c r="T299" i="17"/>
  <c r="T298" i="17"/>
  <c r="T297" i="17"/>
  <c r="T296" i="17"/>
  <c r="T295" i="17"/>
  <c r="T294" i="17"/>
  <c r="T293" i="17"/>
  <c r="T292" i="17"/>
  <c r="T291" i="17"/>
  <c r="T290" i="17"/>
  <c r="W221" i="17"/>
  <c r="Q221" i="17"/>
  <c r="T248" i="17"/>
  <c r="T240" i="17"/>
  <c r="T232" i="17"/>
  <c r="W227" i="17"/>
  <c r="S227" i="17"/>
  <c r="W223" i="17"/>
  <c r="D223" i="17"/>
  <c r="U221" i="17"/>
  <c r="W218" i="17"/>
  <c r="P218" i="17"/>
  <c r="W206" i="17"/>
  <c r="Q206" i="17"/>
  <c r="S206" i="17"/>
  <c r="T206" i="17"/>
  <c r="C206" i="17"/>
  <c r="M206" i="17"/>
  <c r="O206" i="17" s="1"/>
  <c r="V206" i="17"/>
  <c r="W181" i="17"/>
  <c r="C181" i="17"/>
  <c r="M181" i="17"/>
  <c r="O181" i="17" s="1"/>
  <c r="V181" i="17"/>
  <c r="D181" i="17"/>
  <c r="P181" i="17"/>
  <c r="Q181" i="17"/>
  <c r="R181" i="17"/>
  <c r="S181" i="17"/>
  <c r="T181" i="17"/>
  <c r="W230" i="17"/>
  <c r="T230" i="17"/>
  <c r="T259" i="17"/>
  <c r="Q258" i="17"/>
  <c r="S256" i="17"/>
  <c r="R253" i="17"/>
  <c r="T251" i="17"/>
  <c r="Q250" i="17"/>
  <c r="S248" i="17"/>
  <c r="P247" i="17"/>
  <c r="R245" i="17"/>
  <c r="T243" i="17"/>
  <c r="Q242" i="17"/>
  <c r="S240" i="17"/>
  <c r="P239" i="17"/>
  <c r="R237" i="17"/>
  <c r="T235" i="17"/>
  <c r="Q234" i="17"/>
  <c r="S232" i="17"/>
  <c r="S230" i="17"/>
  <c r="R228" i="17"/>
  <c r="U227" i="17"/>
  <c r="P224" i="17"/>
  <c r="U223" i="17"/>
  <c r="P222" i="17"/>
  <c r="T221" i="17"/>
  <c r="W220" i="17"/>
  <c r="C220" i="17"/>
  <c r="M220" i="17"/>
  <c r="O220" i="17" s="1"/>
  <c r="V220" i="17"/>
  <c r="Q219" i="17"/>
  <c r="V218" i="17"/>
  <c r="W216" i="17"/>
  <c r="R216" i="17"/>
  <c r="R215" i="17"/>
  <c r="W214" i="17"/>
  <c r="T214" i="17"/>
  <c r="P213" i="17"/>
  <c r="S208" i="17"/>
  <c r="U181" i="17"/>
  <c r="W173" i="17"/>
  <c r="C173" i="17"/>
  <c r="M173" i="17"/>
  <c r="O173" i="17" s="1"/>
  <c r="V173" i="17"/>
  <c r="D173" i="17"/>
  <c r="P173" i="17"/>
  <c r="Q173" i="17"/>
  <c r="R173" i="17"/>
  <c r="S173" i="17"/>
  <c r="T173" i="17"/>
  <c r="P258" i="17"/>
  <c r="R256" i="17"/>
  <c r="D255" i="17"/>
  <c r="T254" i="17"/>
  <c r="F254" i="17"/>
  <c r="G254" i="17" s="1"/>
  <c r="Q253" i="17"/>
  <c r="S251" i="17"/>
  <c r="P250" i="17"/>
  <c r="R248" i="17"/>
  <c r="D247" i="17"/>
  <c r="T246" i="17"/>
  <c r="F246" i="17"/>
  <c r="G246" i="17" s="1"/>
  <c r="Q245" i="17"/>
  <c r="S243" i="17"/>
  <c r="P242" i="17"/>
  <c r="R240" i="17"/>
  <c r="D239" i="17"/>
  <c r="T238" i="17"/>
  <c r="F238" i="17"/>
  <c r="Q237" i="17"/>
  <c r="V236" i="17"/>
  <c r="M236" i="17"/>
  <c r="O236" i="17" s="1"/>
  <c r="C236" i="17"/>
  <c r="S235" i="17"/>
  <c r="P234" i="17"/>
  <c r="R232" i="17"/>
  <c r="R230" i="17"/>
  <c r="W229" i="17"/>
  <c r="Q229" i="17"/>
  <c r="Q228" i="17"/>
  <c r="T227" i="17"/>
  <c r="D224" i="17"/>
  <c r="T223" i="17"/>
  <c r="F223" i="17"/>
  <c r="D222" i="17"/>
  <c r="S221" i="17"/>
  <c r="P219" i="17"/>
  <c r="U218" i="17"/>
  <c r="F218" i="17"/>
  <c r="U216" i="17"/>
  <c r="Q215" i="17"/>
  <c r="U214" i="17"/>
  <c r="D213" i="17"/>
  <c r="S212" i="17"/>
  <c r="W211" i="17"/>
  <c r="S211" i="17"/>
  <c r="R210" i="17"/>
  <c r="Q208" i="17"/>
  <c r="W207" i="17"/>
  <c r="D207" i="17"/>
  <c r="E185" i="17"/>
  <c r="W165" i="17"/>
  <c r="C165" i="17"/>
  <c r="M165" i="17"/>
  <c r="O165" i="17" s="1"/>
  <c r="V165" i="17"/>
  <c r="D165" i="17"/>
  <c r="P165" i="17"/>
  <c r="Q165" i="17"/>
  <c r="R165" i="17"/>
  <c r="S165" i="17"/>
  <c r="T165" i="17"/>
  <c r="T256" i="17"/>
  <c r="S259" i="17"/>
  <c r="R259" i="17"/>
  <c r="D258" i="17"/>
  <c r="T257" i="17"/>
  <c r="F257" i="17"/>
  <c r="Q256" i="17"/>
  <c r="V255" i="17"/>
  <c r="M255" i="17"/>
  <c r="O255" i="17" s="1"/>
  <c r="C255" i="17"/>
  <c r="S254" i="17"/>
  <c r="P253" i="17"/>
  <c r="R251" i="17"/>
  <c r="D250" i="17"/>
  <c r="T249" i="17"/>
  <c r="F249" i="17"/>
  <c r="Q248" i="17"/>
  <c r="V247" i="17"/>
  <c r="M247" i="17"/>
  <c r="O247" i="17" s="1"/>
  <c r="C247" i="17"/>
  <c r="S246" i="17"/>
  <c r="P245" i="17"/>
  <c r="R243" i="17"/>
  <c r="D242" i="17"/>
  <c r="T241" i="17"/>
  <c r="F241" i="17"/>
  <c r="G241" i="17" s="1"/>
  <c r="Q240" i="17"/>
  <c r="V239" i="17"/>
  <c r="M239" i="17"/>
  <c r="O239" i="17" s="1"/>
  <c r="C239" i="17"/>
  <c r="S238" i="17"/>
  <c r="P237" i="17"/>
  <c r="R235" i="17"/>
  <c r="D234" i="17"/>
  <c r="F233" i="17"/>
  <c r="Q232" i="17"/>
  <c r="W231" i="17"/>
  <c r="D231" i="17"/>
  <c r="Q230" i="17"/>
  <c r="U229" i="17"/>
  <c r="F229" i="17"/>
  <c r="P228" i="17"/>
  <c r="R227" i="17"/>
  <c r="W226" i="17"/>
  <c r="P226" i="17"/>
  <c r="M224" i="17"/>
  <c r="O224" i="17" s="1"/>
  <c r="S223" i="17"/>
  <c r="M222" i="17"/>
  <c r="O222" i="17" s="1"/>
  <c r="R221" i="17"/>
  <c r="U220" i="17"/>
  <c r="F220" i="17"/>
  <c r="D219" i="17"/>
  <c r="T218" i="17"/>
  <c r="E218" i="17"/>
  <c r="O217" i="17"/>
  <c r="T216" i="17"/>
  <c r="S214" i="17"/>
  <c r="M213" i="17"/>
  <c r="O213" i="17" s="1"/>
  <c r="U211" i="17"/>
  <c r="F211" i="17"/>
  <c r="Q210" i="17"/>
  <c r="F209" i="17"/>
  <c r="P208" i="17"/>
  <c r="U207" i="17"/>
  <c r="U165" i="17"/>
  <c r="W157" i="17"/>
  <c r="C157" i="17"/>
  <c r="M157" i="17"/>
  <c r="O157" i="17" s="1"/>
  <c r="V157" i="17"/>
  <c r="D157" i="17"/>
  <c r="P157" i="17"/>
  <c r="Q157" i="17"/>
  <c r="R157" i="17"/>
  <c r="S157" i="17"/>
  <c r="T157" i="17"/>
  <c r="Q259" i="17"/>
  <c r="V258" i="17"/>
  <c r="M258" i="17"/>
  <c r="O258" i="17" s="1"/>
  <c r="C258" i="17"/>
  <c r="P256" i="17"/>
  <c r="R254" i="17"/>
  <c r="D253" i="17"/>
  <c r="F252" i="17"/>
  <c r="Q251" i="17"/>
  <c r="V250" i="17"/>
  <c r="M250" i="17"/>
  <c r="O250" i="17" s="1"/>
  <c r="C250" i="17"/>
  <c r="P248" i="17"/>
  <c r="D245" i="17"/>
  <c r="F244" i="17"/>
  <c r="Q243" i="17"/>
  <c r="V242" i="17"/>
  <c r="M242" i="17"/>
  <c r="O242" i="17" s="1"/>
  <c r="C242" i="17"/>
  <c r="P240" i="17"/>
  <c r="D237" i="17"/>
  <c r="F236" i="17"/>
  <c r="Q235" i="17"/>
  <c r="V234" i="17"/>
  <c r="M234" i="17"/>
  <c r="O234" i="17" s="1"/>
  <c r="C234" i="17"/>
  <c r="P232" i="17"/>
  <c r="P230" i="17"/>
  <c r="W228" i="17"/>
  <c r="C228" i="17"/>
  <c r="M228" i="17"/>
  <c r="O228" i="17" s="1"/>
  <c r="V228" i="17"/>
  <c r="Q227" i="17"/>
  <c r="W224" i="17"/>
  <c r="R224" i="17"/>
  <c r="R223" i="17"/>
  <c r="W222" i="17"/>
  <c r="T222" i="17"/>
  <c r="P221" i="17"/>
  <c r="M219" i="17"/>
  <c r="O219" i="17" s="1"/>
  <c r="S218" i="17"/>
  <c r="W213" i="17"/>
  <c r="Q213" i="17"/>
  <c r="W205" i="17"/>
  <c r="C205" i="17"/>
  <c r="M205" i="17"/>
  <c r="O205" i="17" s="1"/>
  <c r="V205" i="17"/>
  <c r="D205" i="17"/>
  <c r="P205" i="17"/>
  <c r="Q205" i="17"/>
  <c r="S205" i="17"/>
  <c r="W149" i="17"/>
  <c r="C149" i="17"/>
  <c r="M149" i="17"/>
  <c r="O149" i="17" s="1"/>
  <c r="V149" i="17"/>
  <c r="D149" i="17"/>
  <c r="P149" i="17"/>
  <c r="Q149" i="17"/>
  <c r="R149" i="17"/>
  <c r="S149" i="17"/>
  <c r="T149" i="17"/>
  <c r="P259" i="17"/>
  <c r="D256" i="17"/>
  <c r="F255" i="17"/>
  <c r="V253" i="17"/>
  <c r="M253" i="17"/>
  <c r="O253" i="17" s="1"/>
  <c r="C253" i="17"/>
  <c r="P251" i="17"/>
  <c r="D248" i="17"/>
  <c r="F247" i="17"/>
  <c r="V245" i="17"/>
  <c r="M245" i="17"/>
  <c r="O245" i="17" s="1"/>
  <c r="C245" i="17"/>
  <c r="P243" i="17"/>
  <c r="D240" i="17"/>
  <c r="F239" i="17"/>
  <c r="V237" i="17"/>
  <c r="M237" i="17"/>
  <c r="O237" i="17" s="1"/>
  <c r="C237" i="17"/>
  <c r="P235" i="17"/>
  <c r="D232" i="17"/>
  <c r="F231" i="17"/>
  <c r="D230" i="17"/>
  <c r="P227" i="17"/>
  <c r="F226" i="17"/>
  <c r="Q223" i="17"/>
  <c r="U222" i="17"/>
  <c r="D221" i="17"/>
  <c r="W219" i="17"/>
  <c r="S219" i="17"/>
  <c r="R218" i="17"/>
  <c r="W215" i="17"/>
  <c r="D215" i="17"/>
  <c r="U213" i="17"/>
  <c r="F213" i="17"/>
  <c r="W210" i="17"/>
  <c r="P210" i="17"/>
  <c r="M208" i="17"/>
  <c r="O208" i="17" s="1"/>
  <c r="U206" i="17"/>
  <c r="R205" i="17"/>
  <c r="W197" i="17"/>
  <c r="C197" i="17"/>
  <c r="M197" i="17"/>
  <c r="O197" i="17" s="1"/>
  <c r="V197" i="17"/>
  <c r="D197" i="17"/>
  <c r="P197" i="17"/>
  <c r="Q197" i="17"/>
  <c r="R197" i="17"/>
  <c r="S197" i="17"/>
  <c r="T197" i="17"/>
  <c r="U149" i="17"/>
  <c r="W259" i="17"/>
  <c r="O259" i="17"/>
  <c r="F258" i="17"/>
  <c r="V256" i="17"/>
  <c r="M256" i="17"/>
  <c r="O256" i="17" s="1"/>
  <c r="C256" i="17"/>
  <c r="D251" i="17"/>
  <c r="F250" i="17"/>
  <c r="V248" i="17"/>
  <c r="M248" i="17"/>
  <c r="O248" i="17" s="1"/>
  <c r="C248" i="17"/>
  <c r="O243" i="17"/>
  <c r="D243" i="17"/>
  <c r="T242" i="17"/>
  <c r="F242" i="17"/>
  <c r="V240" i="17"/>
  <c r="M240" i="17"/>
  <c r="O240" i="17" s="1"/>
  <c r="C240" i="17"/>
  <c r="O235" i="17"/>
  <c r="D235" i="17"/>
  <c r="T234" i="17"/>
  <c r="F234" i="17"/>
  <c r="V232" i="17"/>
  <c r="M232" i="17"/>
  <c r="O232" i="17" s="1"/>
  <c r="C232" i="17"/>
  <c r="M230" i="17"/>
  <c r="O230" i="17" s="1"/>
  <c r="C230" i="17"/>
  <c r="F228" i="17"/>
  <c r="O227" i="17"/>
  <c r="D227" i="17"/>
  <c r="E226" i="17"/>
  <c r="T224" i="17"/>
  <c r="P223" i="17"/>
  <c r="S222" i="17"/>
  <c r="M221" i="17"/>
  <c r="O221" i="17" s="1"/>
  <c r="C221" i="17"/>
  <c r="U219" i="17"/>
  <c r="F219" i="17"/>
  <c r="Q218" i="17"/>
  <c r="D218" i="17"/>
  <c r="F217" i="17"/>
  <c r="P216" i="17"/>
  <c r="U215" i="17"/>
  <c r="T213" i="17"/>
  <c r="W212" i="17"/>
  <c r="C212" i="17"/>
  <c r="M212" i="17"/>
  <c r="O212" i="17" s="1"/>
  <c r="V212" i="17"/>
  <c r="V210" i="17"/>
  <c r="W208" i="17"/>
  <c r="R208" i="17"/>
  <c r="R206" i="17"/>
  <c r="W189" i="17"/>
  <c r="C189" i="17"/>
  <c r="M189" i="17"/>
  <c r="O189" i="17" s="1"/>
  <c r="V189" i="17"/>
  <c r="D189" i="17"/>
  <c r="P189" i="17"/>
  <c r="Q189" i="17"/>
  <c r="R189" i="17"/>
  <c r="S189" i="17"/>
  <c r="T189" i="17"/>
  <c r="V203" i="17"/>
  <c r="M203" i="17"/>
  <c r="O203" i="17" s="1"/>
  <c r="C203" i="17"/>
  <c r="D198" i="17"/>
  <c r="F197" i="17"/>
  <c r="V195" i="17"/>
  <c r="M195" i="17"/>
  <c r="O195" i="17" s="1"/>
  <c r="C195" i="17"/>
  <c r="D190" i="17"/>
  <c r="F189" i="17"/>
  <c r="V187" i="17"/>
  <c r="M187" i="17"/>
  <c r="O187" i="17" s="1"/>
  <c r="C187" i="17"/>
  <c r="D182" i="17"/>
  <c r="F181" i="17"/>
  <c r="V179" i="17"/>
  <c r="M179" i="17"/>
  <c r="O179" i="17" s="1"/>
  <c r="C179" i="17"/>
  <c r="D174" i="17"/>
  <c r="F173" i="17"/>
  <c r="V171" i="17"/>
  <c r="M171" i="17"/>
  <c r="O171" i="17" s="1"/>
  <c r="C171" i="17"/>
  <c r="D166" i="17"/>
  <c r="F165" i="17"/>
  <c r="V163" i="17"/>
  <c r="M163" i="17"/>
  <c r="O163" i="17" s="1"/>
  <c r="C163" i="17"/>
  <c r="D158" i="17"/>
  <c r="F157" i="17"/>
  <c r="V155" i="17"/>
  <c r="M155" i="17"/>
  <c r="O155" i="17" s="1"/>
  <c r="C155" i="17"/>
  <c r="D150" i="17"/>
  <c r="F149" i="17"/>
  <c r="P204" i="17"/>
  <c r="T200" i="17"/>
  <c r="Q199" i="17"/>
  <c r="V198" i="17"/>
  <c r="M198" i="17"/>
  <c r="O198" i="17" s="1"/>
  <c r="C198" i="17"/>
  <c r="P196" i="17"/>
  <c r="T192" i="17"/>
  <c r="Q191" i="17"/>
  <c r="V190" i="17"/>
  <c r="M190" i="17"/>
  <c r="O190" i="17" s="1"/>
  <c r="C190" i="17"/>
  <c r="T184" i="17"/>
  <c r="Q183" i="17"/>
  <c r="V182" i="17"/>
  <c r="M182" i="17"/>
  <c r="O182" i="17" s="1"/>
  <c r="C182" i="17"/>
  <c r="T176" i="17"/>
  <c r="Q175" i="17"/>
  <c r="V174" i="17"/>
  <c r="M174" i="17"/>
  <c r="O174" i="17" s="1"/>
  <c r="C174" i="17"/>
  <c r="T168" i="17"/>
  <c r="Q167" i="17"/>
  <c r="V166" i="17"/>
  <c r="M166" i="17"/>
  <c r="O166" i="17" s="1"/>
  <c r="C166" i="17"/>
  <c r="T160" i="17"/>
  <c r="Q159" i="17"/>
  <c r="V158" i="17"/>
  <c r="M158" i="17"/>
  <c r="O158" i="17" s="1"/>
  <c r="C158" i="17"/>
  <c r="T152" i="17"/>
  <c r="Q151" i="17"/>
  <c r="V150" i="17"/>
  <c r="M150" i="17"/>
  <c r="O150" i="17" s="1"/>
  <c r="C150" i="17"/>
  <c r="D204" i="17"/>
  <c r="T203" i="17"/>
  <c r="F203" i="17"/>
  <c r="S200" i="17"/>
  <c r="P199" i="17"/>
  <c r="D196" i="17"/>
  <c r="T195" i="17"/>
  <c r="F195" i="17"/>
  <c r="S192" i="17"/>
  <c r="P191" i="17"/>
  <c r="D188" i="17"/>
  <c r="T187" i="17"/>
  <c r="F187" i="17"/>
  <c r="S184" i="17"/>
  <c r="P183" i="17"/>
  <c r="D180" i="17"/>
  <c r="T179" i="17"/>
  <c r="F179" i="17"/>
  <c r="S176" i="17"/>
  <c r="P175" i="17"/>
  <c r="D172" i="17"/>
  <c r="T171" i="17"/>
  <c r="F171" i="17"/>
  <c r="S168" i="17"/>
  <c r="P167" i="17"/>
  <c r="D164" i="17"/>
  <c r="T163" i="17"/>
  <c r="F163" i="17"/>
  <c r="S160" i="17"/>
  <c r="P159" i="17"/>
  <c r="D156" i="17"/>
  <c r="T155" i="17"/>
  <c r="F155" i="17"/>
  <c r="S152" i="17"/>
  <c r="P151" i="17"/>
  <c r="F230" i="17"/>
  <c r="G230" i="17" s="1"/>
  <c r="O223" i="17"/>
  <c r="F222" i="17"/>
  <c r="F214" i="17"/>
  <c r="F206" i="17"/>
  <c r="G206" i="17" s="1"/>
  <c r="V204" i="17"/>
  <c r="M204" i="17"/>
  <c r="O204" i="17" s="1"/>
  <c r="C204" i="17"/>
  <c r="S203" i="17"/>
  <c r="P202" i="17"/>
  <c r="R200" i="17"/>
  <c r="D199" i="17"/>
  <c r="T198" i="17"/>
  <c r="F198" i="17"/>
  <c r="V196" i="17"/>
  <c r="M196" i="17"/>
  <c r="O196" i="17" s="1"/>
  <c r="C196" i="17"/>
  <c r="S195" i="17"/>
  <c r="P194" i="17"/>
  <c r="R192" i="17"/>
  <c r="D191" i="17"/>
  <c r="T190" i="17"/>
  <c r="F190" i="17"/>
  <c r="V188" i="17"/>
  <c r="M188" i="17"/>
  <c r="O188" i="17" s="1"/>
  <c r="C188" i="17"/>
  <c r="S187" i="17"/>
  <c r="P186" i="17"/>
  <c r="R184" i="17"/>
  <c r="D183" i="17"/>
  <c r="T182" i="17"/>
  <c r="F182" i="17"/>
  <c r="V180" i="17"/>
  <c r="M180" i="17"/>
  <c r="O180" i="17" s="1"/>
  <c r="C180" i="17"/>
  <c r="S179" i="17"/>
  <c r="P178" i="17"/>
  <c r="R176" i="17"/>
  <c r="D175" i="17"/>
  <c r="T174" i="17"/>
  <c r="F174" i="17"/>
  <c r="V172" i="17"/>
  <c r="M172" i="17"/>
  <c r="O172" i="17" s="1"/>
  <c r="C172" i="17"/>
  <c r="S171" i="17"/>
  <c r="P170" i="17"/>
  <c r="R168" i="17"/>
  <c r="D167" i="17"/>
  <c r="T166" i="17"/>
  <c r="F166" i="17"/>
  <c r="V164" i="17"/>
  <c r="M164" i="17"/>
  <c r="O164" i="17" s="1"/>
  <c r="C164" i="17"/>
  <c r="S163" i="17"/>
  <c r="P162" i="17"/>
  <c r="R160" i="17"/>
  <c r="D159" i="17"/>
  <c r="T158" i="17"/>
  <c r="F158" i="17"/>
  <c r="V156" i="17"/>
  <c r="M156" i="17"/>
  <c r="O156" i="17" s="1"/>
  <c r="C156" i="17"/>
  <c r="S155" i="17"/>
  <c r="P154" i="17"/>
  <c r="R152" i="17"/>
  <c r="D151" i="17"/>
  <c r="T150" i="17"/>
  <c r="F150" i="17"/>
  <c r="G150" i="17" s="1"/>
  <c r="O148" i="17"/>
  <c r="O141" i="17"/>
  <c r="D202" i="17"/>
  <c r="F201" i="17"/>
  <c r="Q200" i="17"/>
  <c r="V199" i="17"/>
  <c r="M199" i="17"/>
  <c r="O199" i="17" s="1"/>
  <c r="C199" i="17"/>
  <c r="S198" i="17"/>
  <c r="D194" i="17"/>
  <c r="F193" i="17"/>
  <c r="Q192" i="17"/>
  <c r="V191" i="17"/>
  <c r="M191" i="17"/>
  <c r="O191" i="17" s="1"/>
  <c r="C191" i="17"/>
  <c r="S190" i="17"/>
  <c r="O186" i="17"/>
  <c r="D186" i="17"/>
  <c r="F185" i="17"/>
  <c r="Q184" i="17"/>
  <c r="V183" i="17"/>
  <c r="M183" i="17"/>
  <c r="O183" i="17" s="1"/>
  <c r="C183" i="17"/>
  <c r="S182" i="17"/>
  <c r="R179" i="17"/>
  <c r="D178" i="17"/>
  <c r="F177" i="17"/>
  <c r="Q176" i="17"/>
  <c r="V175" i="17"/>
  <c r="M175" i="17"/>
  <c r="O175" i="17" s="1"/>
  <c r="C175" i="17"/>
  <c r="S174" i="17"/>
  <c r="R171" i="17"/>
  <c r="D170" i="17"/>
  <c r="F169" i="17"/>
  <c r="G169" i="17" s="1"/>
  <c r="Q168" i="17"/>
  <c r="V167" i="17"/>
  <c r="M167" i="17"/>
  <c r="O167" i="17" s="1"/>
  <c r="C167" i="17"/>
  <c r="S166" i="17"/>
  <c r="R163" i="17"/>
  <c r="D162" i="17"/>
  <c r="F161" i="17"/>
  <c r="Q160" i="17"/>
  <c r="V159" i="17"/>
  <c r="M159" i="17"/>
  <c r="O159" i="17" s="1"/>
  <c r="C159" i="17"/>
  <c r="S158" i="17"/>
  <c r="R155" i="17"/>
  <c r="D154" i="17"/>
  <c r="F153" i="17"/>
  <c r="Q152" i="17"/>
  <c r="V151" i="17"/>
  <c r="M151" i="17"/>
  <c r="O151" i="17" s="1"/>
  <c r="C151" i="17"/>
  <c r="S150" i="17"/>
  <c r="F204" i="17"/>
  <c r="G204" i="17" s="1"/>
  <c r="Q203" i="17"/>
  <c r="P200" i="17"/>
  <c r="F196" i="17"/>
  <c r="Q195" i="17"/>
  <c r="P192" i="17"/>
  <c r="F188" i="17"/>
  <c r="Q187" i="17"/>
  <c r="P184" i="17"/>
  <c r="F180" i="17"/>
  <c r="Q179" i="17"/>
  <c r="P176" i="17"/>
  <c r="F172" i="17"/>
  <c r="Q171" i="17"/>
  <c r="P168" i="17"/>
  <c r="F164" i="17"/>
  <c r="Q163" i="17"/>
  <c r="P160" i="17"/>
  <c r="F156" i="17"/>
  <c r="Q155" i="17"/>
  <c r="P152" i="17"/>
  <c r="E147" i="17"/>
  <c r="S204" i="17"/>
  <c r="P203" i="17"/>
  <c r="D200" i="17"/>
  <c r="T199" i="17"/>
  <c r="F199" i="17"/>
  <c r="Q198" i="17"/>
  <c r="S196" i="17"/>
  <c r="P195" i="17"/>
  <c r="D192" i="17"/>
  <c r="T191" i="17"/>
  <c r="F191" i="17"/>
  <c r="G191" i="17" s="1"/>
  <c r="Q190" i="17"/>
  <c r="S188" i="17"/>
  <c r="P187" i="17"/>
  <c r="D184" i="17"/>
  <c r="T183" i="17"/>
  <c r="F183" i="17"/>
  <c r="Q182" i="17"/>
  <c r="S180" i="17"/>
  <c r="P179" i="17"/>
  <c r="D176" i="17"/>
  <c r="T175" i="17"/>
  <c r="F175" i="17"/>
  <c r="Q174" i="17"/>
  <c r="S172" i="17"/>
  <c r="P171" i="17"/>
  <c r="D168" i="17"/>
  <c r="T167" i="17"/>
  <c r="F167" i="17"/>
  <c r="Q166" i="17"/>
  <c r="S164" i="17"/>
  <c r="P163" i="17"/>
  <c r="D160" i="17"/>
  <c r="T159" i="17"/>
  <c r="F159" i="17"/>
  <c r="Q158" i="17"/>
  <c r="S156" i="17"/>
  <c r="P155" i="17"/>
  <c r="D152" i="17"/>
  <c r="T151" i="17"/>
  <c r="F151" i="17"/>
  <c r="Q150" i="17"/>
  <c r="C65" i="17"/>
  <c r="T65" i="17"/>
  <c r="D65" i="17"/>
  <c r="M65" i="17"/>
  <c r="O65" i="17" s="1"/>
  <c r="V65" i="17"/>
  <c r="W65" i="17"/>
  <c r="P65" i="17"/>
  <c r="Q65" i="17"/>
  <c r="R65" i="17"/>
  <c r="S65" i="17"/>
  <c r="O147" i="17"/>
  <c r="E134" i="17"/>
  <c r="W128" i="17"/>
  <c r="D128" i="17"/>
  <c r="P128" i="17"/>
  <c r="Q128" i="17"/>
  <c r="R128" i="17"/>
  <c r="S128" i="17"/>
  <c r="T128" i="17"/>
  <c r="C128" i="17"/>
  <c r="M128" i="17"/>
  <c r="O128" i="17" s="1"/>
  <c r="V128" i="17"/>
  <c r="W120" i="17"/>
  <c r="D120" i="17"/>
  <c r="P120" i="17"/>
  <c r="Q120" i="17"/>
  <c r="R120" i="17"/>
  <c r="S120" i="17"/>
  <c r="T120" i="17"/>
  <c r="C120" i="17"/>
  <c r="M120" i="17"/>
  <c r="O120" i="17" s="1"/>
  <c r="V120" i="17"/>
  <c r="W112" i="17"/>
  <c r="D112" i="17"/>
  <c r="P112" i="17"/>
  <c r="Q112" i="17"/>
  <c r="R112" i="17"/>
  <c r="S112" i="17"/>
  <c r="T112" i="17"/>
  <c r="C112" i="17"/>
  <c r="M112" i="17"/>
  <c r="V112" i="17"/>
  <c r="W104" i="17"/>
  <c r="D104" i="17"/>
  <c r="P104" i="17"/>
  <c r="Q104" i="17"/>
  <c r="R104" i="17"/>
  <c r="S104" i="17"/>
  <c r="T104" i="17"/>
  <c r="C104" i="17"/>
  <c r="M104" i="17"/>
  <c r="O104" i="17" s="1"/>
  <c r="V104" i="17"/>
  <c r="W96" i="17"/>
  <c r="D96" i="17"/>
  <c r="P96" i="17"/>
  <c r="Q96" i="17"/>
  <c r="R96" i="17"/>
  <c r="S96" i="17"/>
  <c r="T96" i="17"/>
  <c r="C96" i="17"/>
  <c r="M96" i="17"/>
  <c r="O96" i="17" s="1"/>
  <c r="V96" i="17"/>
  <c r="W88" i="17"/>
  <c r="D88" i="17"/>
  <c r="P88" i="17"/>
  <c r="Q88" i="17"/>
  <c r="R88" i="17"/>
  <c r="S88" i="17"/>
  <c r="T88" i="17"/>
  <c r="C88" i="17"/>
  <c r="M88" i="17"/>
  <c r="O88" i="17" s="1"/>
  <c r="V88" i="17"/>
  <c r="F79" i="17"/>
  <c r="E132" i="17"/>
  <c r="E135" i="17"/>
  <c r="E124" i="17"/>
  <c r="E116" i="17"/>
  <c r="E108" i="17"/>
  <c r="E100" i="17"/>
  <c r="E92" i="17"/>
  <c r="V131" i="17"/>
  <c r="D131" i="17"/>
  <c r="T130" i="17"/>
  <c r="F130" i="17"/>
  <c r="Q129" i="17"/>
  <c r="S127" i="17"/>
  <c r="R124" i="17"/>
  <c r="D123" i="17"/>
  <c r="T122" i="17"/>
  <c r="F122" i="17"/>
  <c r="Q121" i="17"/>
  <c r="S119" i="17"/>
  <c r="R116" i="17"/>
  <c r="D115" i="17"/>
  <c r="T114" i="17"/>
  <c r="F114" i="17"/>
  <c r="G114" i="17" s="1"/>
  <c r="Q113" i="17"/>
  <c r="S111" i="17"/>
  <c r="R108" i="17"/>
  <c r="O107" i="17"/>
  <c r="D107" i="17"/>
  <c r="T106" i="17"/>
  <c r="F106" i="17"/>
  <c r="Q105" i="17"/>
  <c r="S103" i="17"/>
  <c r="R100" i="17"/>
  <c r="D99" i="17"/>
  <c r="T98" i="17"/>
  <c r="F98" i="17"/>
  <c r="Q97" i="17"/>
  <c r="S95" i="17"/>
  <c r="R92" i="17"/>
  <c r="O91" i="17"/>
  <c r="D91" i="17"/>
  <c r="T90" i="17"/>
  <c r="F90" i="17"/>
  <c r="Q89" i="17"/>
  <c r="S87" i="17"/>
  <c r="U82" i="17"/>
  <c r="C80" i="17"/>
  <c r="T80" i="17"/>
  <c r="W80" i="17"/>
  <c r="C77" i="17"/>
  <c r="T77" i="17"/>
  <c r="P77" i="17"/>
  <c r="Q127" i="17"/>
  <c r="P124" i="17"/>
  <c r="Q119" i="17"/>
  <c r="P116" i="17"/>
  <c r="Q111" i="17"/>
  <c r="P108" i="17"/>
  <c r="Q103" i="17"/>
  <c r="P100" i="17"/>
  <c r="Q95" i="17"/>
  <c r="P92" i="17"/>
  <c r="Q87" i="17"/>
  <c r="W78" i="17"/>
  <c r="M78" i="17"/>
  <c r="O78" i="17" s="1"/>
  <c r="S77" i="17"/>
  <c r="S131" i="17"/>
  <c r="F131" i="17"/>
  <c r="Q130" i="17"/>
  <c r="V129" i="17"/>
  <c r="M129" i="17"/>
  <c r="O129" i="17" s="1"/>
  <c r="C129" i="17"/>
  <c r="P127" i="17"/>
  <c r="R125" i="17"/>
  <c r="D124" i="17"/>
  <c r="T123" i="17"/>
  <c r="F123" i="17"/>
  <c r="Q122" i="17"/>
  <c r="V121" i="17"/>
  <c r="M121" i="17"/>
  <c r="O121" i="17" s="1"/>
  <c r="C121" i="17"/>
  <c r="P119" i="17"/>
  <c r="R117" i="17"/>
  <c r="D116" i="17"/>
  <c r="T115" i="17"/>
  <c r="F115" i="17"/>
  <c r="Q114" i="17"/>
  <c r="V113" i="17"/>
  <c r="M113" i="17"/>
  <c r="O113" i="17" s="1"/>
  <c r="C113" i="17"/>
  <c r="P111" i="17"/>
  <c r="R109" i="17"/>
  <c r="D108" i="17"/>
  <c r="T107" i="17"/>
  <c r="F107" i="17"/>
  <c r="Q106" i="17"/>
  <c r="V105" i="17"/>
  <c r="M105" i="17"/>
  <c r="O105" i="17" s="1"/>
  <c r="C105" i="17"/>
  <c r="P103" i="17"/>
  <c r="R101" i="17"/>
  <c r="D100" i="17"/>
  <c r="T99" i="17"/>
  <c r="F99" i="17"/>
  <c r="Q98" i="17"/>
  <c r="V97" i="17"/>
  <c r="M97" i="17"/>
  <c r="O97" i="17" s="1"/>
  <c r="C97" i="17"/>
  <c r="P95" i="17"/>
  <c r="R93" i="17"/>
  <c r="D92" i="17"/>
  <c r="T91" i="17"/>
  <c r="F91" i="17"/>
  <c r="Q90" i="17"/>
  <c r="V89" i="17"/>
  <c r="M89" i="17"/>
  <c r="O89" i="17" s="1"/>
  <c r="C89" i="17"/>
  <c r="P87" i="17"/>
  <c r="R85" i="17"/>
  <c r="W81" i="17"/>
  <c r="M81" i="17"/>
  <c r="O81" i="17" s="1"/>
  <c r="R80" i="17"/>
  <c r="E80" i="17"/>
  <c r="C78" i="17"/>
  <c r="T78" i="17"/>
  <c r="R78" i="17"/>
  <c r="R77" i="17"/>
  <c r="C76" i="17"/>
  <c r="T76" i="17"/>
  <c r="W76" i="17"/>
  <c r="P76" i="17"/>
  <c r="E75" i="17"/>
  <c r="C73" i="17"/>
  <c r="T73" i="17"/>
  <c r="D73" i="17"/>
  <c r="M73" i="17"/>
  <c r="O73" i="17" s="1"/>
  <c r="V73" i="17"/>
  <c r="W73" i="17"/>
  <c r="P73" i="17"/>
  <c r="R73" i="17"/>
  <c r="E59" i="17"/>
  <c r="R131" i="17"/>
  <c r="P130" i="17"/>
  <c r="D127" i="17"/>
  <c r="F126" i="17"/>
  <c r="Q125" i="17"/>
  <c r="V124" i="17"/>
  <c r="M124" i="17"/>
  <c r="O124" i="17" s="1"/>
  <c r="C124" i="17"/>
  <c r="S123" i="17"/>
  <c r="P122" i="17"/>
  <c r="D119" i="17"/>
  <c r="F118" i="17"/>
  <c r="Q117" i="17"/>
  <c r="V116" i="17"/>
  <c r="M116" i="17"/>
  <c r="O116" i="17" s="1"/>
  <c r="C116" i="17"/>
  <c r="S115" i="17"/>
  <c r="P114" i="17"/>
  <c r="D111" i="17"/>
  <c r="F110" i="17"/>
  <c r="Q109" i="17"/>
  <c r="V108" i="17"/>
  <c r="M108" i="17"/>
  <c r="O108" i="17" s="1"/>
  <c r="C108" i="17"/>
  <c r="S107" i="17"/>
  <c r="P106" i="17"/>
  <c r="D103" i="17"/>
  <c r="F102" i="17"/>
  <c r="G102" i="17" s="1"/>
  <c r="Q101" i="17"/>
  <c r="V100" i="17"/>
  <c r="M100" i="17"/>
  <c r="O100" i="17" s="1"/>
  <c r="C100" i="17"/>
  <c r="S99" i="17"/>
  <c r="P98" i="17"/>
  <c r="D95" i="17"/>
  <c r="F94" i="17"/>
  <c r="Q93" i="17"/>
  <c r="V92" i="17"/>
  <c r="M92" i="17"/>
  <c r="O92" i="17" s="1"/>
  <c r="C92" i="17"/>
  <c r="S91" i="17"/>
  <c r="P90" i="17"/>
  <c r="D87" i="17"/>
  <c r="F86" i="17"/>
  <c r="Q85" i="17"/>
  <c r="C84" i="17"/>
  <c r="T84" i="17"/>
  <c r="W84" i="17"/>
  <c r="C81" i="17"/>
  <c r="T81" i="17"/>
  <c r="P81" i="17"/>
  <c r="U78" i="17"/>
  <c r="Q77" i="17"/>
  <c r="E71" i="17"/>
  <c r="C61" i="17"/>
  <c r="T61" i="17"/>
  <c r="D61" i="17"/>
  <c r="M61" i="17"/>
  <c r="O61" i="17" s="1"/>
  <c r="V61" i="17"/>
  <c r="W61" i="17"/>
  <c r="P61" i="17"/>
  <c r="Q61" i="17"/>
  <c r="R61" i="17"/>
  <c r="S61" i="17"/>
  <c r="O130" i="17"/>
  <c r="D130" i="17"/>
  <c r="F129" i="17"/>
  <c r="V127" i="17"/>
  <c r="M127" i="17"/>
  <c r="O127" i="17" s="1"/>
  <c r="C127" i="17"/>
  <c r="D122" i="17"/>
  <c r="F121" i="17"/>
  <c r="V119" i="17"/>
  <c r="M119" i="17"/>
  <c r="O119" i="17" s="1"/>
  <c r="C119" i="17"/>
  <c r="D114" i="17"/>
  <c r="F113" i="17"/>
  <c r="V111" i="17"/>
  <c r="M111" i="17"/>
  <c r="O111" i="17" s="1"/>
  <c r="C111" i="17"/>
  <c r="D106" i="17"/>
  <c r="F105" i="17"/>
  <c r="V103" i="17"/>
  <c r="M103" i="17"/>
  <c r="O103" i="17" s="1"/>
  <c r="C103" i="17"/>
  <c r="D98" i="17"/>
  <c r="F97" i="17"/>
  <c r="V95" i="17"/>
  <c r="M95" i="17"/>
  <c r="O95" i="17" s="1"/>
  <c r="C95" i="17"/>
  <c r="O90" i="17"/>
  <c r="V87" i="17"/>
  <c r="M87" i="17"/>
  <c r="O87" i="17" s="1"/>
  <c r="C87" i="17"/>
  <c r="C69" i="17"/>
  <c r="T69" i="17"/>
  <c r="D69" i="17"/>
  <c r="M69" i="17"/>
  <c r="O69" i="17" s="1"/>
  <c r="V69" i="17"/>
  <c r="W69" i="17"/>
  <c r="P69" i="17"/>
  <c r="Q69" i="17"/>
  <c r="R69" i="17"/>
  <c r="S69" i="17"/>
  <c r="T127" i="17"/>
  <c r="F127" i="17"/>
  <c r="S124" i="17"/>
  <c r="P123" i="17"/>
  <c r="T119" i="17"/>
  <c r="F119" i="17"/>
  <c r="S116" i="17"/>
  <c r="P115" i="17"/>
  <c r="O112" i="17"/>
  <c r="T111" i="17"/>
  <c r="F111" i="17"/>
  <c r="S108" i="17"/>
  <c r="P107" i="17"/>
  <c r="T103" i="17"/>
  <c r="F103" i="17"/>
  <c r="S100" i="17"/>
  <c r="P99" i="17"/>
  <c r="T95" i="17"/>
  <c r="F95" i="17"/>
  <c r="S92" i="17"/>
  <c r="P91" i="17"/>
  <c r="T87" i="17"/>
  <c r="F87" i="17"/>
  <c r="E84" i="17"/>
  <c r="C82" i="17"/>
  <c r="T82" i="17"/>
  <c r="R82" i="17"/>
  <c r="D80" i="17"/>
  <c r="P78" i="17"/>
  <c r="W77" i="17"/>
  <c r="M77" i="17"/>
  <c r="O77" i="17" s="1"/>
  <c r="D77" i="17"/>
  <c r="U73" i="17"/>
  <c r="E67" i="17"/>
  <c r="G67" i="17" s="1"/>
  <c r="W55" i="17"/>
  <c r="Q55" i="17"/>
  <c r="R55" i="17"/>
  <c r="S55" i="17"/>
  <c r="T55" i="17"/>
  <c r="C55" i="17"/>
  <c r="M55" i="17"/>
  <c r="O55" i="17" s="1"/>
  <c r="V55" i="17"/>
  <c r="C74" i="17"/>
  <c r="T74" i="17"/>
  <c r="P72" i="17"/>
  <c r="C70" i="17"/>
  <c r="T70" i="17"/>
  <c r="P68" i="17"/>
  <c r="C66" i="17"/>
  <c r="T66" i="17"/>
  <c r="P64" i="17"/>
  <c r="C62" i="17"/>
  <c r="T62" i="17"/>
  <c r="P60" i="17"/>
  <c r="U58" i="17"/>
  <c r="W57" i="17"/>
  <c r="P57" i="17"/>
  <c r="Q57" i="17"/>
  <c r="S58" i="17"/>
  <c r="C83" i="17"/>
  <c r="T83" i="17"/>
  <c r="C79" i="17"/>
  <c r="T79" i="17"/>
  <c r="C75" i="17"/>
  <c r="T75" i="17"/>
  <c r="R74" i="17"/>
  <c r="C71" i="17"/>
  <c r="T71" i="17"/>
  <c r="R70" i="17"/>
  <c r="C67" i="17"/>
  <c r="T67" i="17"/>
  <c r="R66" i="17"/>
  <c r="C63" i="17"/>
  <c r="T63" i="17"/>
  <c r="R62" i="17"/>
  <c r="C59" i="17"/>
  <c r="T59" i="17"/>
  <c r="R58" i="17"/>
  <c r="F57" i="17"/>
  <c r="W54" i="17"/>
  <c r="C54" i="17"/>
  <c r="M54" i="17"/>
  <c r="O54" i="17" s="1"/>
  <c r="V54" i="17"/>
  <c r="D54" i="17"/>
  <c r="P54" i="17"/>
  <c r="Q54" i="17"/>
  <c r="S54" i="17"/>
  <c r="W49" i="17"/>
  <c r="C49" i="17"/>
  <c r="M49" i="17"/>
  <c r="V49" i="17"/>
  <c r="D49" i="17"/>
  <c r="P49" i="17"/>
  <c r="Q49" i="17"/>
  <c r="R49" i="17"/>
  <c r="S49" i="17"/>
  <c r="T49" i="17"/>
  <c r="W41" i="17"/>
  <c r="C41" i="17"/>
  <c r="M41" i="17"/>
  <c r="O41" i="17" s="1"/>
  <c r="V41" i="17"/>
  <c r="D41" i="17"/>
  <c r="P41" i="17"/>
  <c r="Q41" i="17"/>
  <c r="R41" i="17"/>
  <c r="S41" i="17"/>
  <c r="T41" i="17"/>
  <c r="C72" i="17"/>
  <c r="T72" i="17"/>
  <c r="C68" i="17"/>
  <c r="T68" i="17"/>
  <c r="C64" i="17"/>
  <c r="T64" i="17"/>
  <c r="C60" i="17"/>
  <c r="T60" i="17"/>
  <c r="F56" i="17"/>
  <c r="R54" i="17"/>
  <c r="U49" i="17"/>
  <c r="U41" i="17"/>
  <c r="S60" i="17"/>
  <c r="O58" i="17"/>
  <c r="D58" i="17"/>
  <c r="U55" i="17"/>
  <c r="V47" i="17"/>
  <c r="M47" i="17"/>
  <c r="O47" i="17" s="1"/>
  <c r="C47" i="17"/>
  <c r="S46" i="17"/>
  <c r="O42" i="17"/>
  <c r="T39" i="17"/>
  <c r="R46" i="17"/>
  <c r="V38" i="17"/>
  <c r="W38" i="17"/>
  <c r="S52" i="17"/>
  <c r="P51" i="17"/>
  <c r="T47" i="17"/>
  <c r="Q46" i="17"/>
  <c r="S44" i="17"/>
  <c r="P43" i="17"/>
  <c r="R39" i="17"/>
  <c r="U38" i="17"/>
  <c r="F58" i="17"/>
  <c r="V56" i="17"/>
  <c r="M56" i="17"/>
  <c r="O56" i="17" s="1"/>
  <c r="C56" i="17"/>
  <c r="R52" i="17"/>
  <c r="D51" i="17"/>
  <c r="T50" i="17"/>
  <c r="F50" i="17"/>
  <c r="G50" i="17" s="1"/>
  <c r="V48" i="17"/>
  <c r="M48" i="17"/>
  <c r="O48" i="17" s="1"/>
  <c r="C48" i="17"/>
  <c r="S47" i="17"/>
  <c r="P46" i="17"/>
  <c r="R44" i="17"/>
  <c r="D43" i="17"/>
  <c r="T42" i="17"/>
  <c r="F42" i="17"/>
  <c r="G42" i="17" s="1"/>
  <c r="Q39" i="17"/>
  <c r="T38" i="17"/>
  <c r="F38" i="17"/>
  <c r="F53" i="17"/>
  <c r="Q52" i="17"/>
  <c r="V51" i="17"/>
  <c r="M51" i="17"/>
  <c r="O51" i="17" s="1"/>
  <c r="C51" i="17"/>
  <c r="S50" i="17"/>
  <c r="R47" i="17"/>
  <c r="D46" i="17"/>
  <c r="T45" i="17"/>
  <c r="F45" i="17"/>
  <c r="Q44" i="17"/>
  <c r="V43" i="17"/>
  <c r="M43" i="17"/>
  <c r="O43" i="17" s="1"/>
  <c r="C43" i="17"/>
  <c r="S42" i="17"/>
  <c r="U40" i="17"/>
  <c r="P39" i="17"/>
  <c r="D39" i="17"/>
  <c r="S38" i="17"/>
  <c r="E38" i="17"/>
  <c r="V37" i="17"/>
  <c r="W37" i="17"/>
  <c r="V36" i="17"/>
  <c r="W36" i="17"/>
  <c r="Q36" i="17"/>
  <c r="R36" i="17"/>
  <c r="V35" i="17"/>
  <c r="W35" i="17"/>
  <c r="Q35" i="17"/>
  <c r="R35" i="17"/>
  <c r="D31" i="17"/>
  <c r="V31" i="17"/>
  <c r="W31" i="17"/>
  <c r="P31" i="17"/>
  <c r="Q31" i="17"/>
  <c r="R31" i="17"/>
  <c r="S31" i="17"/>
  <c r="P52" i="17"/>
  <c r="O49" i="17"/>
  <c r="F48" i="17"/>
  <c r="Q47" i="17"/>
  <c r="V46" i="17"/>
  <c r="M46" i="17"/>
  <c r="O46" i="17" s="1"/>
  <c r="C46" i="17"/>
  <c r="P44" i="17"/>
  <c r="F40" i="17"/>
  <c r="R38" i="17"/>
  <c r="O44" i="17"/>
  <c r="V39" i="17"/>
  <c r="W39" i="17"/>
  <c r="D27" i="17"/>
  <c r="M27" i="17"/>
  <c r="O27" i="17" s="1"/>
  <c r="U27" i="17"/>
  <c r="W27" i="17"/>
  <c r="D23" i="17"/>
  <c r="M23" i="17"/>
  <c r="O23" i="17" s="1"/>
  <c r="U23" i="17"/>
  <c r="W23" i="17"/>
  <c r="D19" i="17"/>
  <c r="M19" i="17"/>
  <c r="O19" i="17" s="1"/>
  <c r="U19" i="17"/>
  <c r="W19" i="17"/>
  <c r="D15" i="17"/>
  <c r="M15" i="17"/>
  <c r="O15" i="17" s="1"/>
  <c r="U15" i="17"/>
  <c r="W15" i="17"/>
  <c r="D11" i="17"/>
  <c r="M11" i="17"/>
  <c r="O11" i="17" s="1"/>
  <c r="U11" i="17"/>
  <c r="W11" i="17"/>
  <c r="D7" i="17"/>
  <c r="M7" i="17"/>
  <c r="O7" i="17" s="1"/>
  <c r="U7" i="17"/>
  <c r="W7" i="17"/>
  <c r="Q30" i="17"/>
  <c r="P6" i="17"/>
  <c r="R34" i="17"/>
  <c r="R33" i="17"/>
  <c r="R32" i="17"/>
  <c r="P30" i="17"/>
  <c r="V27" i="17"/>
  <c r="F27" i="17"/>
  <c r="D26" i="17"/>
  <c r="M26" i="17"/>
  <c r="O26" i="17" s="1"/>
  <c r="U26" i="17"/>
  <c r="W26" i="17"/>
  <c r="V23" i="17"/>
  <c r="F23" i="17"/>
  <c r="D22" i="17"/>
  <c r="M22" i="17"/>
  <c r="O22" i="17" s="1"/>
  <c r="U22" i="17"/>
  <c r="W22" i="17"/>
  <c r="V19" i="17"/>
  <c r="F19" i="17"/>
  <c r="D18" i="17"/>
  <c r="M18" i="17"/>
  <c r="O18" i="17" s="1"/>
  <c r="U18" i="17"/>
  <c r="W18" i="17"/>
  <c r="V15" i="17"/>
  <c r="F15" i="17"/>
  <c r="D14" i="17"/>
  <c r="M14" i="17"/>
  <c r="O14" i="17" s="1"/>
  <c r="U14" i="17"/>
  <c r="W14" i="17"/>
  <c r="V11" i="17"/>
  <c r="F11" i="17"/>
  <c r="D10" i="17"/>
  <c r="M10" i="17"/>
  <c r="O10" i="17" s="1"/>
  <c r="U10" i="17"/>
  <c r="W10" i="17"/>
  <c r="V7" i="17"/>
  <c r="F7" i="17"/>
  <c r="D6" i="17"/>
  <c r="M6" i="17"/>
  <c r="O6" i="17" s="1"/>
  <c r="U6" i="17"/>
  <c r="W6" i="17"/>
  <c r="Q34" i="17"/>
  <c r="Q33" i="17"/>
  <c r="Q32" i="17"/>
  <c r="D30" i="17"/>
  <c r="F29" i="17"/>
  <c r="T27" i="17"/>
  <c r="T23" i="17"/>
  <c r="T19" i="17"/>
  <c r="T15" i="17"/>
  <c r="T11" i="17"/>
  <c r="T7" i="17"/>
  <c r="P32" i="17"/>
  <c r="V30" i="17"/>
  <c r="M30" i="17"/>
  <c r="O30" i="17" s="1"/>
  <c r="C30" i="17"/>
  <c r="S27" i="17"/>
  <c r="F26" i="17"/>
  <c r="D25" i="17"/>
  <c r="M25" i="17"/>
  <c r="O25" i="17" s="1"/>
  <c r="U25" i="17"/>
  <c r="W25" i="17"/>
  <c r="S23" i="17"/>
  <c r="F22" i="17"/>
  <c r="D21" i="17"/>
  <c r="M21" i="17"/>
  <c r="O21" i="17" s="1"/>
  <c r="U21" i="17"/>
  <c r="W21" i="17"/>
  <c r="S19" i="17"/>
  <c r="F18" i="17"/>
  <c r="D17" i="17"/>
  <c r="M17" i="17"/>
  <c r="O17" i="17" s="1"/>
  <c r="U17" i="17"/>
  <c r="W17" i="17"/>
  <c r="S15" i="17"/>
  <c r="F14" i="17"/>
  <c r="D13" i="17"/>
  <c r="M13" i="17"/>
  <c r="O13" i="17" s="1"/>
  <c r="U13" i="17"/>
  <c r="W13" i="17"/>
  <c r="S11" i="17"/>
  <c r="F10" i="17"/>
  <c r="D9" i="17"/>
  <c r="M9" i="17"/>
  <c r="O9" i="17" s="1"/>
  <c r="U9" i="17"/>
  <c r="W9" i="17"/>
  <c r="S7" i="17"/>
  <c r="F6" i="17"/>
  <c r="D5" i="17"/>
  <c r="M5" i="17"/>
  <c r="O5" i="17" s="1"/>
  <c r="U5" i="17"/>
  <c r="W5" i="17"/>
  <c r="W34" i="17"/>
  <c r="R27" i="17"/>
  <c r="R23" i="17"/>
  <c r="R19" i="17"/>
  <c r="R15" i="17"/>
  <c r="R11" i="17"/>
  <c r="R7" i="17"/>
  <c r="T30" i="17"/>
  <c r="F30" i="17"/>
  <c r="D28" i="17"/>
  <c r="W28" i="17"/>
  <c r="Q27" i="17"/>
  <c r="F25" i="17"/>
  <c r="D24" i="17"/>
  <c r="M24" i="17"/>
  <c r="O24" i="17" s="1"/>
  <c r="U24" i="17"/>
  <c r="W24" i="17"/>
  <c r="Q23" i="17"/>
  <c r="F21" i="17"/>
  <c r="D20" i="17"/>
  <c r="M20" i="17"/>
  <c r="O20" i="17" s="1"/>
  <c r="U20" i="17"/>
  <c r="W20" i="17"/>
  <c r="Q19" i="17"/>
  <c r="F17" i="17"/>
  <c r="D16" i="17"/>
  <c r="M16" i="17"/>
  <c r="O16" i="17" s="1"/>
  <c r="U16" i="17"/>
  <c r="W16" i="17"/>
  <c r="Q15" i="17"/>
  <c r="F13" i="17"/>
  <c r="D12" i="17"/>
  <c r="M12" i="17"/>
  <c r="O12" i="17" s="1"/>
  <c r="U12" i="17"/>
  <c r="W12" i="17"/>
  <c r="Q11" i="17"/>
  <c r="F9" i="17"/>
  <c r="D8" i="17"/>
  <c r="M8" i="17"/>
  <c r="O8" i="17" s="1"/>
  <c r="U8" i="17"/>
  <c r="W8" i="17"/>
  <c r="Q7" i="17"/>
  <c r="F5" i="17"/>
  <c r="G5" i="17" s="1"/>
  <c r="D4" i="17"/>
  <c r="M4" i="17"/>
  <c r="O4" i="17" s="1"/>
  <c r="U4" i="17"/>
  <c r="W4" i="17"/>
  <c r="W3" i="17"/>
  <c r="U3" i="17"/>
  <c r="M3" i="17"/>
  <c r="O3" i="17" s="1"/>
  <c r="D3" i="17"/>
  <c r="Q2" i="17"/>
  <c r="M2" i="17"/>
  <c r="O2" i="17" s="1"/>
  <c r="T2" i="17"/>
  <c r="E17" i="22"/>
  <c r="F90" i="22"/>
  <c r="F70" i="22"/>
  <c r="F58" i="22"/>
  <c r="F136" i="19"/>
  <c r="F85" i="22"/>
  <c r="E104" i="22"/>
  <c r="F128" i="22"/>
  <c r="F124" i="22"/>
  <c r="F104" i="22"/>
  <c r="F100" i="22"/>
  <c r="F96" i="22"/>
  <c r="F94" i="22"/>
  <c r="F72" i="22"/>
  <c r="F46" i="22"/>
  <c r="F38" i="22"/>
  <c r="F34" i="22"/>
  <c r="E150" i="22"/>
  <c r="E106" i="22"/>
  <c r="E146" i="22"/>
  <c r="E126" i="22"/>
  <c r="E37" i="22"/>
  <c r="E128" i="22"/>
  <c r="E122" i="22"/>
  <c r="E98" i="22"/>
  <c r="E88" i="22"/>
  <c r="E26" i="22"/>
  <c r="F18" i="19"/>
  <c r="E30" i="19"/>
  <c r="F127" i="19"/>
  <c r="F28" i="19"/>
  <c r="E120" i="22"/>
  <c r="E90" i="22"/>
  <c r="E82" i="22"/>
  <c r="E78" i="22"/>
  <c r="E70" i="22"/>
  <c r="E46" i="22"/>
  <c r="E34" i="22"/>
  <c r="E22" i="22"/>
  <c r="E10" i="22"/>
  <c r="E171" i="22"/>
  <c r="E159" i="22"/>
  <c r="E151" i="22"/>
  <c r="E149" i="22"/>
  <c r="E147" i="22"/>
  <c r="E143" i="22"/>
  <c r="E139" i="22"/>
  <c r="E135" i="22"/>
  <c r="E133" i="22"/>
  <c r="E117" i="22"/>
  <c r="E115" i="22"/>
  <c r="E109" i="22"/>
  <c r="E105" i="22"/>
  <c r="E91" i="22"/>
  <c r="E81" i="22"/>
  <c r="E73" i="22"/>
  <c r="E69" i="22"/>
  <c r="E67" i="22"/>
  <c r="E63" i="22"/>
  <c r="E61" i="22"/>
  <c r="E59" i="22"/>
  <c r="E57" i="22"/>
  <c r="E47" i="22"/>
  <c r="E45" i="22"/>
  <c r="E41" i="22"/>
  <c r="E33" i="22"/>
  <c r="E29" i="22"/>
  <c r="E25" i="22"/>
  <c r="E13" i="22"/>
  <c r="E5" i="22"/>
  <c r="E3" i="22"/>
  <c r="E28" i="19"/>
  <c r="E160" i="22"/>
  <c r="E154" i="22"/>
  <c r="E100" i="22"/>
  <c r="E42" i="22"/>
  <c r="E38" i="22"/>
  <c r="E30" i="22"/>
  <c r="E6" i="22"/>
  <c r="F46" i="19"/>
  <c r="W2" i="17"/>
  <c r="E135" i="19"/>
  <c r="F98" i="19"/>
  <c r="F167" i="22"/>
  <c r="F163" i="22"/>
  <c r="F115" i="22"/>
  <c r="F19" i="22"/>
  <c r="E2" i="19"/>
  <c r="E36" i="19"/>
  <c r="F170" i="22"/>
  <c r="F168" i="22"/>
  <c r="F166" i="22"/>
  <c r="F140" i="22"/>
  <c r="F72" i="19"/>
  <c r="E61" i="19"/>
  <c r="E9" i="19"/>
  <c r="E154" i="19"/>
  <c r="E166" i="22"/>
  <c r="E138" i="22"/>
  <c r="E116" i="22"/>
  <c r="E44" i="22"/>
  <c r="E12" i="22"/>
  <c r="E117" i="19"/>
  <c r="F152" i="22"/>
  <c r="F134" i="22"/>
  <c r="F114" i="22"/>
  <c r="F36" i="22"/>
  <c r="F32" i="22"/>
  <c r="F12" i="22"/>
  <c r="F8" i="22"/>
  <c r="F159" i="22"/>
  <c r="F151" i="22"/>
  <c r="F147" i="22"/>
  <c r="F135" i="22"/>
  <c r="F129" i="22"/>
  <c r="F121" i="22"/>
  <c r="F107" i="22"/>
  <c r="F99" i="22"/>
  <c r="F97" i="22"/>
  <c r="F81" i="22"/>
  <c r="F77" i="22"/>
  <c r="F75" i="22"/>
  <c r="F71" i="22"/>
  <c r="F65" i="22"/>
  <c r="F63" i="22"/>
  <c r="F53" i="22"/>
  <c r="F49" i="22"/>
  <c r="F45" i="22"/>
  <c r="F37" i="22"/>
  <c r="F29" i="22"/>
  <c r="F27" i="22"/>
  <c r="F13" i="22"/>
  <c r="F7" i="22"/>
  <c r="F5" i="22"/>
  <c r="E7" i="19"/>
  <c r="E4" i="19"/>
  <c r="E45" i="19"/>
  <c r="E66" i="19"/>
  <c r="E46" i="19"/>
  <c r="E124" i="19"/>
  <c r="E53" i="19"/>
  <c r="F171" i="19"/>
  <c r="E33" i="19"/>
  <c r="F12" i="19"/>
  <c r="E145" i="19"/>
  <c r="E84" i="19"/>
  <c r="E137" i="19"/>
  <c r="E141" i="19"/>
  <c r="M37" i="22"/>
  <c r="M38" i="22"/>
  <c r="S64" i="22"/>
  <c r="O68" i="22"/>
  <c r="T91" i="22"/>
  <c r="S146" i="22"/>
  <c r="U62" i="22"/>
  <c r="T95" i="22"/>
  <c r="R54" i="22"/>
  <c r="S78" i="22"/>
  <c r="S138" i="22"/>
  <c r="R150" i="22"/>
  <c r="R151" i="22"/>
  <c r="T10" i="22"/>
  <c r="T54" i="22"/>
  <c r="M102" i="22"/>
  <c r="S4" i="22"/>
  <c r="T18" i="22"/>
  <c r="U54" i="22"/>
  <c r="Q76" i="22"/>
  <c r="S82" i="22"/>
  <c r="O98" i="22"/>
  <c r="U6" i="22"/>
  <c r="M33" i="22"/>
  <c r="R76" i="22"/>
  <c r="Q80" i="22"/>
  <c r="S97" i="22"/>
  <c r="O95" i="22"/>
  <c r="O136" i="22"/>
  <c r="T143" i="22"/>
  <c r="O42" i="22"/>
  <c r="C42" i="22"/>
  <c r="D42" i="22"/>
  <c r="C58" i="22"/>
  <c r="D58" i="22"/>
  <c r="P4" i="22"/>
  <c r="C4" i="22"/>
  <c r="D4" i="22"/>
  <c r="R4" i="22"/>
  <c r="R15" i="22"/>
  <c r="C15" i="22"/>
  <c r="D15" i="22"/>
  <c r="U15" i="22"/>
  <c r="S18" i="22"/>
  <c r="C23" i="22"/>
  <c r="D23" i="22"/>
  <c r="P27" i="22"/>
  <c r="C27" i="22"/>
  <c r="D27" i="22"/>
  <c r="C49" i="22"/>
  <c r="D49" i="22"/>
  <c r="T49" i="22"/>
  <c r="R52" i="22"/>
  <c r="C52" i="22"/>
  <c r="D52" i="22"/>
  <c r="P52" i="22"/>
  <c r="C67" i="22"/>
  <c r="D67" i="22"/>
  <c r="F76" i="22"/>
  <c r="P77" i="22"/>
  <c r="C77" i="22"/>
  <c r="D77" i="22"/>
  <c r="T7" i="22"/>
  <c r="C7" i="22"/>
  <c r="D7" i="22"/>
  <c r="R10" i="22"/>
  <c r="C10" i="22"/>
  <c r="D10" i="22"/>
  <c r="M10" i="22"/>
  <c r="P14" i="22"/>
  <c r="F17" i="22"/>
  <c r="U18" i="22"/>
  <c r="U22" i="22"/>
  <c r="C22" i="22"/>
  <c r="D22" i="22"/>
  <c r="O22" i="22"/>
  <c r="T25" i="22"/>
  <c r="C25" i="22"/>
  <c r="D25" i="22"/>
  <c r="C29" i="22"/>
  <c r="D29" i="22"/>
  <c r="C34" i="22"/>
  <c r="D34" i="22"/>
  <c r="M34" i="22"/>
  <c r="Q35" i="22"/>
  <c r="C35" i="22"/>
  <c r="D35" i="22"/>
  <c r="R38" i="22"/>
  <c r="C38" i="22"/>
  <c r="D38" i="22"/>
  <c r="O38" i="22"/>
  <c r="F44" i="22"/>
  <c r="E51" i="22"/>
  <c r="F54" i="22"/>
  <c r="R58" i="22"/>
  <c r="T63" i="22"/>
  <c r="C63" i="22"/>
  <c r="D63" i="22"/>
  <c r="O65" i="22"/>
  <c r="C65" i="22"/>
  <c r="D65" i="22"/>
  <c r="Q68" i="22"/>
  <c r="C68" i="22"/>
  <c r="D68" i="22"/>
  <c r="R68" i="22"/>
  <c r="O61" i="22"/>
  <c r="C61" i="22"/>
  <c r="D61" i="22"/>
  <c r="M61" i="22"/>
  <c r="P3" i="22"/>
  <c r="C3" i="22"/>
  <c r="D3" i="22"/>
  <c r="Q3" i="22"/>
  <c r="F6" i="22"/>
  <c r="S8" i="22"/>
  <c r="C8" i="22"/>
  <c r="D8" i="22"/>
  <c r="O8" i="22"/>
  <c r="P11" i="22"/>
  <c r="C11" i="22"/>
  <c r="D11" i="22"/>
  <c r="S14" i="22"/>
  <c r="E15" i="22"/>
  <c r="T16" i="22"/>
  <c r="C16" i="22"/>
  <c r="D16" i="22"/>
  <c r="Q32" i="22"/>
  <c r="C32" i="22"/>
  <c r="D32" i="22"/>
  <c r="T36" i="22"/>
  <c r="C36" i="22"/>
  <c r="D36" i="22"/>
  <c r="F41" i="22"/>
  <c r="M46" i="22"/>
  <c r="C46" i="22"/>
  <c r="D46" i="22"/>
  <c r="F48" i="22"/>
  <c r="C50" i="22"/>
  <c r="D50" i="22"/>
  <c r="F57" i="22"/>
  <c r="U61" i="22"/>
  <c r="F66" i="22"/>
  <c r="T71" i="22"/>
  <c r="C71" i="22"/>
  <c r="D71" i="22"/>
  <c r="P24" i="22"/>
  <c r="C24" i="22"/>
  <c r="D24" i="22"/>
  <c r="Q39" i="22"/>
  <c r="C39" i="22"/>
  <c r="D39" i="22"/>
  <c r="R39" i="22"/>
  <c r="S42" i="22"/>
  <c r="R3" i="22"/>
  <c r="F4" i="22"/>
  <c r="O5" i="22"/>
  <c r="C5" i="22"/>
  <c r="D5" i="22"/>
  <c r="P8" i="22"/>
  <c r="O10" i="22"/>
  <c r="E11" i="22"/>
  <c r="T12" i="22"/>
  <c r="C12" i="22"/>
  <c r="D12" i="22"/>
  <c r="E14" i="22"/>
  <c r="E21" i="22"/>
  <c r="S22" i="22"/>
  <c r="F23" i="22"/>
  <c r="E24" i="22"/>
  <c r="R26" i="22"/>
  <c r="C26" i="22"/>
  <c r="D26" i="22"/>
  <c r="O26" i="22"/>
  <c r="E28" i="22"/>
  <c r="M30" i="22"/>
  <c r="C30" i="22"/>
  <c r="D30" i="22"/>
  <c r="O30" i="22"/>
  <c r="E31" i="22"/>
  <c r="R33" i="22"/>
  <c r="C33" i="22"/>
  <c r="D33" i="22"/>
  <c r="O34" i="22"/>
  <c r="R37" i="22"/>
  <c r="C37" i="22"/>
  <c r="D37" i="22"/>
  <c r="S38" i="22"/>
  <c r="S40" i="22"/>
  <c r="C40" i="22"/>
  <c r="D40" i="22"/>
  <c r="O43" i="22"/>
  <c r="C43" i="22"/>
  <c r="D43" i="22"/>
  <c r="E49" i="22"/>
  <c r="R50" i="22"/>
  <c r="C53" i="22"/>
  <c r="D53" i="22"/>
  <c r="T55" i="22"/>
  <c r="C55" i="22"/>
  <c r="D55" i="22"/>
  <c r="O64" i="22"/>
  <c r="C64" i="22"/>
  <c r="D64" i="22"/>
  <c r="P64" i="22"/>
  <c r="U65" i="22"/>
  <c r="R72" i="22"/>
  <c r="C72" i="22"/>
  <c r="D72" i="22"/>
  <c r="Q72" i="22"/>
  <c r="R75" i="22"/>
  <c r="C75" i="22"/>
  <c r="D75" i="22"/>
  <c r="R14" i="22"/>
  <c r="C14" i="22"/>
  <c r="D14" i="22"/>
  <c r="S28" i="22"/>
  <c r="C28" i="22"/>
  <c r="D28" i="22"/>
  <c r="T3" i="22"/>
  <c r="P10" i="22"/>
  <c r="F14" i="22"/>
  <c r="U14" i="22"/>
  <c r="C17" i="22"/>
  <c r="D17" i="22"/>
  <c r="R19" i="22"/>
  <c r="C19" i="22"/>
  <c r="D19" i="22"/>
  <c r="F21" i="22"/>
  <c r="F22" i="22"/>
  <c r="T22" i="22"/>
  <c r="S26" i="22"/>
  <c r="F28" i="22"/>
  <c r="S30" i="22"/>
  <c r="S33" i="22"/>
  <c r="P34" i="22"/>
  <c r="S37" i="22"/>
  <c r="T38" i="22"/>
  <c r="E50" i="22"/>
  <c r="F52" i="22"/>
  <c r="E55" i="22"/>
  <c r="C56" i="22"/>
  <c r="D56" i="22"/>
  <c r="T59" i="22"/>
  <c r="C59" i="22"/>
  <c r="D59" i="22"/>
  <c r="S72" i="22"/>
  <c r="O14" i="22"/>
  <c r="C31" i="22"/>
  <c r="D31" i="22"/>
  <c r="Q6" i="22"/>
  <c r="C6" i="22"/>
  <c r="D6" i="22"/>
  <c r="F10" i="22"/>
  <c r="S10" i="22"/>
  <c r="S13" i="22"/>
  <c r="C13" i="22"/>
  <c r="D13" i="22"/>
  <c r="R13" i="22"/>
  <c r="T30" i="22"/>
  <c r="T33" i="22"/>
  <c r="S34" i="22"/>
  <c r="T37" i="22"/>
  <c r="U38" i="22"/>
  <c r="R41" i="22"/>
  <c r="C41" i="22"/>
  <c r="D41" i="22"/>
  <c r="U41" i="22"/>
  <c r="F42" i="22"/>
  <c r="R44" i="22"/>
  <c r="C44" i="22"/>
  <c r="D44" i="22"/>
  <c r="U47" i="22"/>
  <c r="C47" i="22"/>
  <c r="D47" i="22"/>
  <c r="E53" i="22"/>
  <c r="Q54" i="22"/>
  <c r="C54" i="22"/>
  <c r="D54" i="22"/>
  <c r="P54" i="22"/>
  <c r="O57" i="22"/>
  <c r="C57" i="22"/>
  <c r="D57" i="22"/>
  <c r="U57" i="22"/>
  <c r="C62" i="22"/>
  <c r="D62" i="22"/>
  <c r="O62" i="22"/>
  <c r="O69" i="22"/>
  <c r="C69" i="22"/>
  <c r="D69" i="22"/>
  <c r="T21" i="22"/>
  <c r="C21" i="22"/>
  <c r="D21" i="22"/>
  <c r="M9" i="22"/>
  <c r="C9" i="22"/>
  <c r="D9" i="22"/>
  <c r="U9" i="22"/>
  <c r="M14" i="22"/>
  <c r="R18" i="22"/>
  <c r="C18" i="22"/>
  <c r="D18" i="22"/>
  <c r="O18" i="22"/>
  <c r="S20" i="22"/>
  <c r="C20" i="22"/>
  <c r="D20" i="22"/>
  <c r="F26" i="22"/>
  <c r="F30" i="22"/>
  <c r="F33" i="22"/>
  <c r="R45" i="22"/>
  <c r="C45" i="22"/>
  <c r="D45" i="22"/>
  <c r="Q48" i="22"/>
  <c r="C48" i="22"/>
  <c r="D48" i="22"/>
  <c r="T51" i="22"/>
  <c r="C51" i="22"/>
  <c r="D51" i="22"/>
  <c r="E54" i="22"/>
  <c r="S60" i="22"/>
  <c r="C60" i="22"/>
  <c r="D60" i="22"/>
  <c r="R66" i="22"/>
  <c r="C66" i="22"/>
  <c r="D66" i="22"/>
  <c r="P70" i="22"/>
  <c r="P88" i="22"/>
  <c r="P91" i="22"/>
  <c r="P95" i="22"/>
  <c r="P129" i="22"/>
  <c r="F143" i="22"/>
  <c r="P151" i="22"/>
  <c r="E156" i="22"/>
  <c r="O160" i="22"/>
  <c r="F161" i="22"/>
  <c r="E162" i="22"/>
  <c r="T164" i="22"/>
  <c r="D169" i="22"/>
  <c r="D165" i="22"/>
  <c r="D161" i="22"/>
  <c r="D157" i="22"/>
  <c r="D153" i="22"/>
  <c r="D149" i="22"/>
  <c r="D145" i="22"/>
  <c r="D141" i="22"/>
  <c r="D137" i="22"/>
  <c r="D133" i="22"/>
  <c r="D129" i="22"/>
  <c r="D125" i="22"/>
  <c r="D121" i="22"/>
  <c r="D117" i="22"/>
  <c r="D113" i="22"/>
  <c r="D109" i="22"/>
  <c r="D105" i="22"/>
  <c r="D101" i="22"/>
  <c r="D97" i="22"/>
  <c r="D93" i="22"/>
  <c r="D89" i="22"/>
  <c r="D85" i="22"/>
  <c r="D81" i="22"/>
  <c r="D73" i="22"/>
  <c r="F84" i="22"/>
  <c r="Q85" i="22"/>
  <c r="E86" i="22"/>
  <c r="E93" i="22"/>
  <c r="E95" i="22"/>
  <c r="O106" i="22"/>
  <c r="F122" i="22"/>
  <c r="E123" i="22"/>
  <c r="F131" i="22"/>
  <c r="E132" i="22"/>
  <c r="F136" i="22"/>
  <c r="P158" i="22"/>
  <c r="T160" i="22"/>
  <c r="C169" i="22"/>
  <c r="C165" i="22"/>
  <c r="C161" i="22"/>
  <c r="C157" i="22"/>
  <c r="C153" i="22"/>
  <c r="C145" i="22"/>
  <c r="C137" i="22"/>
  <c r="C133" i="22"/>
  <c r="C129" i="22"/>
  <c r="C125" i="22"/>
  <c r="C121" i="22"/>
  <c r="C117" i="22"/>
  <c r="C113" i="22"/>
  <c r="C109" i="22"/>
  <c r="C105" i="22"/>
  <c r="C101" i="22"/>
  <c r="C97" i="22"/>
  <c r="C93" i="22"/>
  <c r="C89" i="22"/>
  <c r="C85" i="22"/>
  <c r="C81" i="22"/>
  <c r="C73" i="22"/>
  <c r="F67" i="22"/>
  <c r="S74" i="22"/>
  <c r="P80" i="22"/>
  <c r="R85" i="22"/>
  <c r="S89" i="22"/>
  <c r="F91" i="22"/>
  <c r="E94" i="22"/>
  <c r="U95" i="22"/>
  <c r="E102" i="22"/>
  <c r="F109" i="22"/>
  <c r="E110" i="22"/>
  <c r="E112" i="22"/>
  <c r="E118" i="22"/>
  <c r="F119" i="22"/>
  <c r="F123" i="22"/>
  <c r="F127" i="22"/>
  <c r="Q130" i="22"/>
  <c r="F132" i="22"/>
  <c r="E137" i="22"/>
  <c r="P138" i="22"/>
  <c r="F139" i="22"/>
  <c r="E140" i="22"/>
  <c r="M143" i="22"/>
  <c r="T146" i="22"/>
  <c r="E157" i="22"/>
  <c r="T158" i="22"/>
  <c r="E167" i="22"/>
  <c r="P168" i="22"/>
  <c r="F169" i="22"/>
  <c r="E170" i="22"/>
  <c r="O172" i="22"/>
  <c r="D172" i="22"/>
  <c r="D168" i="22"/>
  <c r="D164" i="22"/>
  <c r="D160" i="22"/>
  <c r="D156" i="22"/>
  <c r="D152" i="22"/>
  <c r="D148" i="22"/>
  <c r="D144" i="22"/>
  <c r="D140" i="22"/>
  <c r="D136" i="22"/>
  <c r="D132" i="22"/>
  <c r="D128" i="22"/>
  <c r="D124" i="22"/>
  <c r="D120" i="22"/>
  <c r="D116" i="22"/>
  <c r="D112" i="22"/>
  <c r="D108" i="22"/>
  <c r="D104" i="22"/>
  <c r="D100" i="22"/>
  <c r="D96" i="22"/>
  <c r="D92" i="22"/>
  <c r="D88" i="22"/>
  <c r="D84" i="22"/>
  <c r="D80" i="22"/>
  <c r="D76" i="22"/>
  <c r="O92" i="22"/>
  <c r="F105" i="22"/>
  <c r="F110" i="22"/>
  <c r="E111" i="22"/>
  <c r="F118" i="22"/>
  <c r="E119" i="22"/>
  <c r="P126" i="22"/>
  <c r="F160" i="22"/>
  <c r="E163" i="22"/>
  <c r="F164" i="22"/>
  <c r="T168" i="22"/>
  <c r="C172" i="22"/>
  <c r="C168" i="22"/>
  <c r="C164" i="22"/>
  <c r="C160" i="22"/>
  <c r="C156" i="22"/>
  <c r="C152" i="22"/>
  <c r="C148" i="22"/>
  <c r="C144" i="22"/>
  <c r="C140" i="22"/>
  <c r="C136" i="22"/>
  <c r="C132" i="22"/>
  <c r="C104" i="22"/>
  <c r="C100" i="22"/>
  <c r="C96" i="22"/>
  <c r="C92" i="22"/>
  <c r="C88" i="22"/>
  <c r="C84" i="22"/>
  <c r="C80" i="22"/>
  <c r="C76" i="22"/>
  <c r="T104" i="22"/>
  <c r="O156" i="22"/>
  <c r="D171" i="22"/>
  <c r="D167" i="22"/>
  <c r="D163" i="22"/>
  <c r="D159" i="22"/>
  <c r="D155" i="22"/>
  <c r="D151" i="22"/>
  <c r="D147" i="22"/>
  <c r="D143" i="22"/>
  <c r="D139" i="22"/>
  <c r="D135" i="22"/>
  <c r="D131" i="22"/>
  <c r="D127" i="22"/>
  <c r="D123" i="22"/>
  <c r="D119" i="22"/>
  <c r="D115" i="22"/>
  <c r="D111" i="22"/>
  <c r="D107" i="22"/>
  <c r="D103" i="22"/>
  <c r="D99" i="22"/>
  <c r="D95" i="22"/>
  <c r="D91" i="22"/>
  <c r="D87" i="22"/>
  <c r="D83" i="22"/>
  <c r="D79" i="22"/>
  <c r="E85" i="22"/>
  <c r="T86" i="22"/>
  <c r="S90" i="22"/>
  <c r="Q96" i="22"/>
  <c r="F102" i="22"/>
  <c r="F112" i="22"/>
  <c r="R123" i="22"/>
  <c r="E124" i="22"/>
  <c r="F125" i="22"/>
  <c r="E134" i="22"/>
  <c r="E142" i="22"/>
  <c r="U143" i="22"/>
  <c r="F145" i="22"/>
  <c r="T150" i="22"/>
  <c r="R153" i="22"/>
  <c r="F155" i="22"/>
  <c r="E158" i="22"/>
  <c r="M159" i="22"/>
  <c r="P166" i="22"/>
  <c r="F172" i="22"/>
  <c r="C171" i="22"/>
  <c r="C167" i="22"/>
  <c r="C159" i="22"/>
  <c r="C155" i="22"/>
  <c r="C151" i="22"/>
  <c r="C147" i="22"/>
  <c r="C143" i="22"/>
  <c r="C139" i="22"/>
  <c r="C135" i="22"/>
  <c r="C123" i="22"/>
  <c r="C119" i="22"/>
  <c r="C115" i="22"/>
  <c r="C111" i="22"/>
  <c r="C95" i="22"/>
  <c r="C91" i="22"/>
  <c r="C83" i="22"/>
  <c r="C79" i="22"/>
  <c r="M70" i="22"/>
  <c r="E71" i="22"/>
  <c r="E74" i="22"/>
  <c r="E75" i="22"/>
  <c r="P76" i="22"/>
  <c r="E77" i="22"/>
  <c r="E89" i="22"/>
  <c r="E103" i="22"/>
  <c r="E108" i="22"/>
  <c r="F113" i="22"/>
  <c r="F120" i="22"/>
  <c r="S123" i="22"/>
  <c r="E130" i="22"/>
  <c r="E131" i="22"/>
  <c r="R137" i="22"/>
  <c r="O140" i="22"/>
  <c r="F142" i="22"/>
  <c r="R148" i="22"/>
  <c r="T153" i="22"/>
  <c r="F154" i="22"/>
  <c r="E155" i="22"/>
  <c r="Q157" i="22"/>
  <c r="E165" i="22"/>
  <c r="S166" i="22"/>
  <c r="D170" i="22"/>
  <c r="D166" i="22"/>
  <c r="D162" i="22"/>
  <c r="D158" i="22"/>
  <c r="D154" i="22"/>
  <c r="D150" i="22"/>
  <c r="D146" i="22"/>
  <c r="D142" i="22"/>
  <c r="D138" i="22"/>
  <c r="D134" i="22"/>
  <c r="D130" i="22"/>
  <c r="D126" i="22"/>
  <c r="D122" i="22"/>
  <c r="D118" i="22"/>
  <c r="D114" i="22"/>
  <c r="D110" i="22"/>
  <c r="D106" i="22"/>
  <c r="D102" i="22"/>
  <c r="D98" i="22"/>
  <c r="D94" i="22"/>
  <c r="D90" i="22"/>
  <c r="D86" i="22"/>
  <c r="D82" i="22"/>
  <c r="D78" i="22"/>
  <c r="D74" i="22"/>
  <c r="D70" i="22"/>
  <c r="Q81" i="22"/>
  <c r="T137" i="22"/>
  <c r="F156" i="22"/>
  <c r="C166" i="22"/>
  <c r="C162" i="22"/>
  <c r="C158" i="22"/>
  <c r="C154" i="22"/>
  <c r="C150" i="22"/>
  <c r="C146" i="22"/>
  <c r="C142" i="22"/>
  <c r="C138" i="22"/>
  <c r="C126" i="22"/>
  <c r="C122" i="22"/>
  <c r="C106" i="22"/>
  <c r="C102" i="22"/>
  <c r="C98" i="22"/>
  <c r="C90" i="22"/>
  <c r="C70" i="22"/>
  <c r="O53" i="22"/>
  <c r="U53" i="22"/>
  <c r="M53" i="22"/>
  <c r="S56" i="22"/>
  <c r="P56" i="22"/>
  <c r="Q56" i="22"/>
  <c r="S87" i="22"/>
  <c r="U87" i="22"/>
  <c r="T87" i="22"/>
  <c r="P87" i="22"/>
  <c r="M87" i="22"/>
  <c r="F98" i="22"/>
  <c r="R124" i="22"/>
  <c r="U124" i="22"/>
  <c r="T124" i="22"/>
  <c r="M124" i="22"/>
  <c r="P124" i="22"/>
  <c r="R128" i="22"/>
  <c r="U128" i="22"/>
  <c r="P128" i="22"/>
  <c r="T128" i="22"/>
  <c r="M7" i="22"/>
  <c r="R9" i="22"/>
  <c r="U11" i="22"/>
  <c r="M25" i="22"/>
  <c r="T29" i="22"/>
  <c r="S29" i="22"/>
  <c r="P30" i="22"/>
  <c r="T32" i="22"/>
  <c r="F35" i="22"/>
  <c r="U42" i="22"/>
  <c r="M45" i="22"/>
  <c r="Q50" i="22"/>
  <c r="O50" i="22"/>
  <c r="R56" i="22"/>
  <c r="F106" i="22"/>
  <c r="M109" i="22"/>
  <c r="R132" i="22"/>
  <c r="O132" i="22"/>
  <c r="U108" i="22"/>
  <c r="S108" i="22"/>
  <c r="P108" i="22"/>
  <c r="R108" i="22"/>
  <c r="F3" i="22"/>
  <c r="F15" i="22"/>
  <c r="O16" i="22"/>
  <c r="E20" i="22"/>
  <c r="P26" i="22"/>
  <c r="M29" i="22"/>
  <c r="F31" i="22"/>
  <c r="F40" i="22"/>
  <c r="P50" i="22"/>
  <c r="O52" i="22"/>
  <c r="T53" i="22"/>
  <c r="F55" i="22"/>
  <c r="Q58" i="22"/>
  <c r="U58" i="22"/>
  <c r="T58" i="22"/>
  <c r="P58" i="22"/>
  <c r="M58" i="22"/>
  <c r="O60" i="22"/>
  <c r="O79" i="22"/>
  <c r="R46" i="22"/>
  <c r="U46" i="22"/>
  <c r="P46" i="22"/>
  <c r="P47" i="22"/>
  <c r="T83" i="22"/>
  <c r="P83" i="22"/>
  <c r="O83" i="22"/>
  <c r="M83" i="22"/>
  <c r="Q5" i="22"/>
  <c r="O6" i="22"/>
  <c r="Q7" i="22"/>
  <c r="Q8" i="22"/>
  <c r="E9" i="22"/>
  <c r="S12" i="22"/>
  <c r="Q16" i="22"/>
  <c r="T26" i="22"/>
  <c r="E27" i="22"/>
  <c r="Q28" i="22"/>
  <c r="R29" i="22"/>
  <c r="E32" i="22"/>
  <c r="R34" i="22"/>
  <c r="U34" i="22"/>
  <c r="M41" i="22"/>
  <c r="M42" i="22"/>
  <c r="T45" i="22"/>
  <c r="S46" i="22"/>
  <c r="O49" i="22"/>
  <c r="M49" i="22"/>
  <c r="T50" i="22"/>
  <c r="F51" i="22"/>
  <c r="Q52" i="22"/>
  <c r="F56" i="22"/>
  <c r="M57" i="22"/>
  <c r="O58" i="22"/>
  <c r="F61" i="22"/>
  <c r="Q62" i="22"/>
  <c r="R62" i="22"/>
  <c r="P62" i="22"/>
  <c r="F69" i="22"/>
  <c r="P75" i="22"/>
  <c r="F138" i="22"/>
  <c r="M21" i="22"/>
  <c r="R79" i="22"/>
  <c r="P79" i="22"/>
  <c r="T79" i="22"/>
  <c r="T125" i="22"/>
  <c r="P125" i="22"/>
  <c r="R5" i="22"/>
  <c r="R8" i="22"/>
  <c r="F11" i="22"/>
  <c r="R16" i="22"/>
  <c r="U26" i="22"/>
  <c r="R28" i="22"/>
  <c r="E39" i="22"/>
  <c r="Q40" i="22"/>
  <c r="U45" i="22"/>
  <c r="T46" i="22"/>
  <c r="U50" i="22"/>
  <c r="F62" i="22"/>
  <c r="Q73" i="22"/>
  <c r="F74" i="22"/>
  <c r="T77" i="22"/>
  <c r="Q77" i="22"/>
  <c r="R134" i="22"/>
  <c r="S134" i="22"/>
  <c r="M134" i="22"/>
  <c r="P134" i="22"/>
  <c r="R170" i="22"/>
  <c r="T170" i="22"/>
  <c r="S170" i="22"/>
  <c r="P7" i="22"/>
  <c r="P28" i="22"/>
  <c r="O46" i="22"/>
  <c r="Q60" i="22"/>
  <c r="P60" i="22"/>
  <c r="U75" i="22"/>
  <c r="T75" i="22"/>
  <c r="O75" i="22"/>
  <c r="T133" i="22"/>
  <c r="S133" i="22"/>
  <c r="Q133" i="22"/>
  <c r="F171" i="22"/>
  <c r="O4" i="22"/>
  <c r="P6" i="22"/>
  <c r="R7" i="22"/>
  <c r="F9" i="22"/>
  <c r="T5" i="22"/>
  <c r="R6" i="22"/>
  <c r="E7" i="22"/>
  <c r="Q15" i="22"/>
  <c r="S16" i="22"/>
  <c r="E18" i="22"/>
  <c r="P18" i="22"/>
  <c r="R20" i="22"/>
  <c r="T28" i="22"/>
  <c r="R36" i="22"/>
  <c r="R40" i="22"/>
  <c r="S41" i="22"/>
  <c r="E48" i="22"/>
  <c r="U49" i="22"/>
  <c r="F50" i="22"/>
  <c r="T57" i="22"/>
  <c r="T62" i="22"/>
  <c r="E65" i="22"/>
  <c r="T84" i="22"/>
  <c r="Q84" i="22"/>
  <c r="P84" i="22"/>
  <c r="R84" i="22"/>
  <c r="S93" i="22"/>
  <c r="F95" i="22"/>
  <c r="M108" i="22"/>
  <c r="M128" i="22"/>
  <c r="U130" i="22"/>
  <c r="P130" i="22"/>
  <c r="R42" i="22"/>
  <c r="T42" i="22"/>
  <c r="U83" i="22"/>
  <c r="T6" i="22"/>
  <c r="M13" i="22"/>
  <c r="F18" i="22"/>
  <c r="R22" i="22"/>
  <c r="M22" i="22"/>
  <c r="M26" i="22"/>
  <c r="R30" i="22"/>
  <c r="U30" i="22"/>
  <c r="S36" i="22"/>
  <c r="T41" i="22"/>
  <c r="P42" i="22"/>
  <c r="O47" i="22"/>
  <c r="O56" i="22"/>
  <c r="F60" i="22"/>
  <c r="Q66" i="22"/>
  <c r="P66" i="22"/>
  <c r="O66" i="22"/>
  <c r="M66" i="22"/>
  <c r="F68" i="22"/>
  <c r="F79" i="22"/>
  <c r="F83" i="22"/>
  <c r="O87" i="22"/>
  <c r="O100" i="22"/>
  <c r="Q100" i="22"/>
  <c r="P100" i="22"/>
  <c r="M100" i="22"/>
  <c r="U100" i="22"/>
  <c r="T100" i="22"/>
  <c r="R149" i="22"/>
  <c r="T149" i="22"/>
  <c r="T167" i="22"/>
  <c r="U167" i="22"/>
  <c r="Q88" i="22"/>
  <c r="F89" i="22"/>
  <c r="T90" i="22"/>
  <c r="U91" i="22"/>
  <c r="E96" i="22"/>
  <c r="F101" i="22"/>
  <c r="F103" i="22"/>
  <c r="P104" i="22"/>
  <c r="F111" i="22"/>
  <c r="E113" i="22"/>
  <c r="F116" i="22"/>
  <c r="E129" i="22"/>
  <c r="F137" i="22"/>
  <c r="U139" i="22"/>
  <c r="E141" i="22"/>
  <c r="P145" i="22"/>
  <c r="F148" i="22"/>
  <c r="M151" i="22"/>
  <c r="P153" i="22"/>
  <c r="P154" i="22"/>
  <c r="R158" i="22"/>
  <c r="R159" i="22"/>
  <c r="E58" i="22"/>
  <c r="F64" i="22"/>
  <c r="O70" i="22"/>
  <c r="P72" i="22"/>
  <c r="F73" i="22"/>
  <c r="O80" i="22"/>
  <c r="P81" i="22"/>
  <c r="P85" i="22"/>
  <c r="O102" i="22"/>
  <c r="Q104" i="22"/>
  <c r="M106" i="22"/>
  <c r="E107" i="22"/>
  <c r="F117" i="22"/>
  <c r="E125" i="22"/>
  <c r="E127" i="22"/>
  <c r="T136" i="22"/>
  <c r="M138" i="22"/>
  <c r="F141" i="22"/>
  <c r="E144" i="22"/>
  <c r="Q145" i="22"/>
  <c r="R147" i="22"/>
  <c r="M171" i="22"/>
  <c r="E62" i="22"/>
  <c r="P68" i="22"/>
  <c r="R70" i="22"/>
  <c r="R81" i="22"/>
  <c r="E87" i="22"/>
  <c r="M91" i="22"/>
  <c r="P92" i="22"/>
  <c r="U104" i="22"/>
  <c r="F108" i="22"/>
  <c r="Q126" i="22"/>
  <c r="F153" i="22"/>
  <c r="P162" i="22"/>
  <c r="O164" i="22"/>
  <c r="U171" i="22"/>
  <c r="E172" i="22"/>
  <c r="F25" i="22"/>
  <c r="E36" i="22"/>
  <c r="E40" i="22"/>
  <c r="F43" i="22"/>
  <c r="M54" i="22"/>
  <c r="F59" i="22"/>
  <c r="T61" i="22"/>
  <c r="M65" i="22"/>
  <c r="E66" i="22"/>
  <c r="T69" i="22"/>
  <c r="O76" i="22"/>
  <c r="F78" i="22"/>
  <c r="E79" i="22"/>
  <c r="F80" i="22"/>
  <c r="F82" i="22"/>
  <c r="E83" i="22"/>
  <c r="F86" i="22"/>
  <c r="F87" i="22"/>
  <c r="Q92" i="22"/>
  <c r="M95" i="22"/>
  <c r="O96" i="22"/>
  <c r="E97" i="22"/>
  <c r="M98" i="22"/>
  <c r="E99" i="22"/>
  <c r="E114" i="22"/>
  <c r="E136" i="22"/>
  <c r="S137" i="22"/>
  <c r="E145" i="22"/>
  <c r="T148" i="22"/>
  <c r="F150" i="22"/>
  <c r="E153" i="22"/>
  <c r="F158" i="22"/>
  <c r="P160" i="22"/>
  <c r="E161" i="22"/>
  <c r="S162" i="22"/>
  <c r="P164" i="22"/>
  <c r="F165" i="22"/>
  <c r="T166" i="22"/>
  <c r="O168" i="22"/>
  <c r="E169" i="22"/>
  <c r="F92" i="22"/>
  <c r="E101" i="22"/>
  <c r="E121" i="22"/>
  <c r="T144" i="22"/>
  <c r="F157" i="22"/>
  <c r="M104" i="22"/>
  <c r="Q122" i="22"/>
  <c r="O129" i="22"/>
  <c r="U135" i="22"/>
  <c r="T142" i="22"/>
  <c r="P152" i="22"/>
  <c r="Q17" i="22"/>
  <c r="P17" i="22"/>
  <c r="O17" i="22"/>
  <c r="U17" i="22"/>
  <c r="U27" i="22"/>
  <c r="M27" i="22"/>
  <c r="T27" i="22"/>
  <c r="S27" i="22"/>
  <c r="O27" i="22"/>
  <c r="U35" i="22"/>
  <c r="M35" i="22"/>
  <c r="T35" i="22"/>
  <c r="S35" i="22"/>
  <c r="P35" i="22"/>
  <c r="P44" i="22"/>
  <c r="O44" i="22"/>
  <c r="U44" i="22"/>
  <c r="M44" i="22"/>
  <c r="S44" i="22"/>
  <c r="Q44" i="22"/>
  <c r="S5" i="22"/>
  <c r="P9" i="22"/>
  <c r="O9" i="22"/>
  <c r="T9" i="22"/>
  <c r="T11" i="22"/>
  <c r="S11" i="22"/>
  <c r="M11" i="22"/>
  <c r="Q13" i="22"/>
  <c r="E19" i="22"/>
  <c r="F20" i="22"/>
  <c r="R21" i="22"/>
  <c r="Q25" i="22"/>
  <c r="P25" i="22"/>
  <c r="O25" i="22"/>
  <c r="U25" i="22"/>
  <c r="Q27" i="22"/>
  <c r="R35" i="22"/>
  <c r="U39" i="22"/>
  <c r="M39" i="22"/>
  <c r="T39" i="22"/>
  <c r="S39" i="22"/>
  <c r="P39" i="22"/>
  <c r="T44" i="22"/>
  <c r="U12" i="22"/>
  <c r="M12" i="22"/>
  <c r="E16" i="22"/>
  <c r="M17" i="22"/>
  <c r="S21" i="22"/>
  <c r="U23" i="22"/>
  <c r="M23" i="22"/>
  <c r="T23" i="22"/>
  <c r="S23" i="22"/>
  <c r="O23" i="22"/>
  <c r="R27" i="22"/>
  <c r="P32" i="22"/>
  <c r="O32" i="22"/>
  <c r="U32" i="22"/>
  <c r="M32" i="22"/>
  <c r="E35" i="22"/>
  <c r="O24" i="22"/>
  <c r="U24" i="22"/>
  <c r="M24" i="22"/>
  <c r="S3" i="22"/>
  <c r="U3" i="22"/>
  <c r="U5" i="22"/>
  <c r="S7" i="22"/>
  <c r="U7" i="22"/>
  <c r="O11" i="22"/>
  <c r="F16" i="22"/>
  <c r="O20" i="22"/>
  <c r="U20" i="22"/>
  <c r="M20" i="22"/>
  <c r="P23" i="22"/>
  <c r="Q24" i="22"/>
  <c r="U43" i="22"/>
  <c r="M43" i="22"/>
  <c r="T43" i="22"/>
  <c r="S43" i="22"/>
  <c r="Q43" i="22"/>
  <c r="P43" i="22"/>
  <c r="E4" i="22"/>
  <c r="E8" i="22"/>
  <c r="O12" i="22"/>
  <c r="P13" i="22"/>
  <c r="O13" i="22"/>
  <c r="T13" i="22"/>
  <c r="T15" i="22"/>
  <c r="S15" i="22"/>
  <c r="M15" i="22"/>
  <c r="R17" i="22"/>
  <c r="Q21" i="22"/>
  <c r="P21" i="22"/>
  <c r="O21" i="22"/>
  <c r="U21" i="22"/>
  <c r="Q23" i="22"/>
  <c r="R24" i="22"/>
  <c r="U31" i="22"/>
  <c r="M31" i="22"/>
  <c r="T31" i="22"/>
  <c r="S31" i="22"/>
  <c r="O31" i="22"/>
  <c r="P36" i="22"/>
  <c r="O36" i="22"/>
  <c r="U36" i="22"/>
  <c r="M36" i="22"/>
  <c r="P48" i="22"/>
  <c r="O48" i="22"/>
  <c r="U48" i="22"/>
  <c r="M48" i="22"/>
  <c r="T48" i="22"/>
  <c r="S48" i="22"/>
  <c r="R48" i="22"/>
  <c r="Q11" i="22"/>
  <c r="P12" i="22"/>
  <c r="U13" i="22"/>
  <c r="U16" i="22"/>
  <c r="M16" i="22"/>
  <c r="S17" i="22"/>
  <c r="U19" i="22"/>
  <c r="M19" i="22"/>
  <c r="T19" i="22"/>
  <c r="S19" i="22"/>
  <c r="O19" i="22"/>
  <c r="P20" i="22"/>
  <c r="R23" i="22"/>
  <c r="S24" i="22"/>
  <c r="O28" i="22"/>
  <c r="U28" i="22"/>
  <c r="M28" i="22"/>
  <c r="P31" i="22"/>
  <c r="R32" i="22"/>
  <c r="F39" i="22"/>
  <c r="F47" i="22"/>
  <c r="O3" i="22"/>
  <c r="U4" i="22"/>
  <c r="M4" i="22"/>
  <c r="T4" i="22"/>
  <c r="P5" i="22"/>
  <c r="S6" i="22"/>
  <c r="O7" i="22"/>
  <c r="U8" i="22"/>
  <c r="M8" i="22"/>
  <c r="T8" i="22"/>
  <c r="Q9" i="22"/>
  <c r="R11" i="22"/>
  <c r="Q12" i="22"/>
  <c r="O15" i="22"/>
  <c r="T17" i="22"/>
  <c r="P19" i="22"/>
  <c r="Q20" i="22"/>
  <c r="E23" i="22"/>
  <c r="F24" i="22"/>
  <c r="T24" i="22"/>
  <c r="R25" i="22"/>
  <c r="Q29" i="22"/>
  <c r="P29" i="22"/>
  <c r="O29" i="22"/>
  <c r="U29" i="22"/>
  <c r="Q31" i="22"/>
  <c r="S32" i="22"/>
  <c r="O35" i="22"/>
  <c r="Q36" i="22"/>
  <c r="P40" i="22"/>
  <c r="O40" i="22"/>
  <c r="U40" i="22"/>
  <c r="M40" i="22"/>
  <c r="E43" i="22"/>
  <c r="F88" i="22"/>
  <c r="S51" i="22"/>
  <c r="U51" i="22"/>
  <c r="S55" i="22"/>
  <c r="U55" i="22"/>
  <c r="S59" i="22"/>
  <c r="U59" i="22"/>
  <c r="S63" i="22"/>
  <c r="U63" i="22"/>
  <c r="S67" i="22"/>
  <c r="U67" i="22"/>
  <c r="S71" i="22"/>
  <c r="U71" i="22"/>
  <c r="Q74" i="22"/>
  <c r="O74" i="22"/>
  <c r="T74" i="22"/>
  <c r="Q78" i="22"/>
  <c r="O78" i="22"/>
  <c r="T78" i="22"/>
  <c r="Q82" i="22"/>
  <c r="O82" i="22"/>
  <c r="T82" i="22"/>
  <c r="Q86" i="22"/>
  <c r="P86" i="22"/>
  <c r="O86" i="22"/>
  <c r="U86" i="22"/>
  <c r="U99" i="22"/>
  <c r="M99" i="22"/>
  <c r="S99" i="22"/>
  <c r="R99" i="22"/>
  <c r="Q99" i="22"/>
  <c r="P99" i="22"/>
  <c r="O99" i="22"/>
  <c r="T99" i="22"/>
  <c r="U118" i="22"/>
  <c r="M118" i="22"/>
  <c r="S118" i="22"/>
  <c r="O118" i="22"/>
  <c r="T118" i="22"/>
  <c r="R118" i="22"/>
  <c r="Q118" i="22"/>
  <c r="P118" i="22"/>
  <c r="Q47" i="22"/>
  <c r="M51" i="22"/>
  <c r="E52" i="22"/>
  <c r="M55" i="22"/>
  <c r="E56" i="22"/>
  <c r="M59" i="22"/>
  <c r="E60" i="22"/>
  <c r="M63" i="22"/>
  <c r="E64" i="22"/>
  <c r="M67" i="22"/>
  <c r="E68" i="22"/>
  <c r="M71" i="22"/>
  <c r="E72" i="22"/>
  <c r="P73" i="22"/>
  <c r="U74" i="22"/>
  <c r="U78" i="22"/>
  <c r="U82" i="22"/>
  <c r="F93" i="22"/>
  <c r="U114" i="22"/>
  <c r="M114" i="22"/>
  <c r="S114" i="22"/>
  <c r="O114" i="22"/>
  <c r="T114" i="22"/>
  <c r="R114" i="22"/>
  <c r="Q114" i="22"/>
  <c r="P114" i="22"/>
  <c r="S131" i="22"/>
  <c r="Q131" i="22"/>
  <c r="R131" i="22"/>
  <c r="P131" i="22"/>
  <c r="O131" i="22"/>
  <c r="M131" i="22"/>
  <c r="T131" i="22"/>
  <c r="U131" i="22"/>
  <c r="R47" i="22"/>
  <c r="O89" i="22"/>
  <c r="U89" i="22"/>
  <c r="M89" i="22"/>
  <c r="S94" i="22"/>
  <c r="Q94" i="22"/>
  <c r="P94" i="22"/>
  <c r="O94" i="22"/>
  <c r="M94" i="22"/>
  <c r="U110" i="22"/>
  <c r="M110" i="22"/>
  <c r="S110" i="22"/>
  <c r="O110" i="22"/>
  <c r="T110" i="22"/>
  <c r="R110" i="22"/>
  <c r="Q110" i="22"/>
  <c r="P110" i="22"/>
  <c r="Q10" i="22"/>
  <c r="Q14" i="22"/>
  <c r="Q18" i="22"/>
  <c r="Q22" i="22"/>
  <c r="Q26" i="22"/>
  <c r="Q30" i="22"/>
  <c r="O33" i="22"/>
  <c r="Q34" i="22"/>
  <c r="O37" i="22"/>
  <c r="Q38" i="22"/>
  <c r="O41" i="22"/>
  <c r="Q42" i="22"/>
  <c r="O45" i="22"/>
  <c r="Q46" i="22"/>
  <c r="S47" i="22"/>
  <c r="P49" i="22"/>
  <c r="S50" i="22"/>
  <c r="O51" i="22"/>
  <c r="U52" i="22"/>
  <c r="M52" i="22"/>
  <c r="T52" i="22"/>
  <c r="P53" i="22"/>
  <c r="S54" i="22"/>
  <c r="O55" i="22"/>
  <c r="U56" i="22"/>
  <c r="M56" i="22"/>
  <c r="T56" i="22"/>
  <c r="P57" i="22"/>
  <c r="S58" i="22"/>
  <c r="O59" i="22"/>
  <c r="U60" i="22"/>
  <c r="M60" i="22"/>
  <c r="T60" i="22"/>
  <c r="P61" i="22"/>
  <c r="S62" i="22"/>
  <c r="O63" i="22"/>
  <c r="U64" i="22"/>
  <c r="M64" i="22"/>
  <c r="T64" i="22"/>
  <c r="P65" i="22"/>
  <c r="S66" i="22"/>
  <c r="O67" i="22"/>
  <c r="U68" i="22"/>
  <c r="M68" i="22"/>
  <c r="T68" i="22"/>
  <c r="P69" i="22"/>
  <c r="S70" i="22"/>
  <c r="O71" i="22"/>
  <c r="U72" i="22"/>
  <c r="M72" i="22"/>
  <c r="T72" i="22"/>
  <c r="R73" i="22"/>
  <c r="M74" i="22"/>
  <c r="E76" i="22"/>
  <c r="R77" i="22"/>
  <c r="M78" i="22"/>
  <c r="E80" i="22"/>
  <c r="M82" i="22"/>
  <c r="E84" i="22"/>
  <c r="M86" i="22"/>
  <c r="Q90" i="22"/>
  <c r="P90" i="22"/>
  <c r="O90" i="22"/>
  <c r="U90" i="22"/>
  <c r="E92" i="22"/>
  <c r="Q105" i="22"/>
  <c r="R105" i="22"/>
  <c r="P105" i="22"/>
  <c r="O105" i="22"/>
  <c r="M105" i="22"/>
  <c r="U105" i="22"/>
  <c r="T105" i="22"/>
  <c r="O107" i="22"/>
  <c r="U107" i="22"/>
  <c r="M107" i="22"/>
  <c r="T107" i="22"/>
  <c r="S107" i="22"/>
  <c r="R107" i="22"/>
  <c r="Q107" i="22"/>
  <c r="P107" i="22"/>
  <c r="Q120" i="22"/>
  <c r="O120" i="22"/>
  <c r="S120" i="22"/>
  <c r="U120" i="22"/>
  <c r="T120" i="22"/>
  <c r="R120" i="22"/>
  <c r="P120" i="22"/>
  <c r="M120" i="22"/>
  <c r="P33" i="22"/>
  <c r="P37" i="22"/>
  <c r="P41" i="22"/>
  <c r="P45" i="22"/>
  <c r="T47" i="22"/>
  <c r="Q49" i="22"/>
  <c r="P51" i="22"/>
  <c r="Q53" i="22"/>
  <c r="P55" i="22"/>
  <c r="Q57" i="22"/>
  <c r="P59" i="22"/>
  <c r="Q61" i="22"/>
  <c r="P63" i="22"/>
  <c r="Q65" i="22"/>
  <c r="T66" i="22"/>
  <c r="P67" i="22"/>
  <c r="Q69" i="22"/>
  <c r="T70" i="22"/>
  <c r="P71" i="22"/>
  <c r="S73" i="22"/>
  <c r="S75" i="22"/>
  <c r="Q75" i="22"/>
  <c r="S77" i="22"/>
  <c r="S79" i="22"/>
  <c r="Q79" i="22"/>
  <c r="S81" i="22"/>
  <c r="S83" i="22"/>
  <c r="Q83" i="22"/>
  <c r="S85" i="22"/>
  <c r="U88" i="22"/>
  <c r="M88" i="22"/>
  <c r="T88" i="22"/>
  <c r="S88" i="22"/>
  <c r="O88" i="22"/>
  <c r="P89" i="22"/>
  <c r="Q93" i="22"/>
  <c r="O93" i="22"/>
  <c r="U93" i="22"/>
  <c r="M93" i="22"/>
  <c r="T93" i="22"/>
  <c r="R94" i="22"/>
  <c r="Q116" i="22"/>
  <c r="O116" i="22"/>
  <c r="S116" i="22"/>
  <c r="U116" i="22"/>
  <c r="T116" i="22"/>
  <c r="R116" i="22"/>
  <c r="P116" i="22"/>
  <c r="M116" i="22"/>
  <c r="Q33" i="22"/>
  <c r="Q37" i="22"/>
  <c r="Q41" i="22"/>
  <c r="Q45" i="22"/>
  <c r="M47" i="22"/>
  <c r="R49" i="22"/>
  <c r="Q51" i="22"/>
  <c r="R53" i="22"/>
  <c r="Q55" i="22"/>
  <c r="R57" i="22"/>
  <c r="Q59" i="22"/>
  <c r="R61" i="22"/>
  <c r="Q63" i="22"/>
  <c r="R65" i="22"/>
  <c r="U66" i="22"/>
  <c r="Q67" i="22"/>
  <c r="R69" i="22"/>
  <c r="U70" i="22"/>
  <c r="Q71" i="22"/>
  <c r="P74" i="22"/>
  <c r="M75" i="22"/>
  <c r="P78" i="22"/>
  <c r="M79" i="22"/>
  <c r="P82" i="22"/>
  <c r="R86" i="22"/>
  <c r="Q89" i="22"/>
  <c r="T94" i="22"/>
  <c r="Q112" i="22"/>
  <c r="O112" i="22"/>
  <c r="S112" i="22"/>
  <c r="U112" i="22"/>
  <c r="T112" i="22"/>
  <c r="R112" i="22"/>
  <c r="P112" i="22"/>
  <c r="M112" i="22"/>
  <c r="S49" i="22"/>
  <c r="R51" i="22"/>
  <c r="S53" i="22"/>
  <c r="R55" i="22"/>
  <c r="S57" i="22"/>
  <c r="R59" i="22"/>
  <c r="S61" i="22"/>
  <c r="R63" i="22"/>
  <c r="S65" i="22"/>
  <c r="R67" i="22"/>
  <c r="S69" i="22"/>
  <c r="R71" i="22"/>
  <c r="O73" i="22"/>
  <c r="U73" i="22"/>
  <c r="M73" i="22"/>
  <c r="R74" i="22"/>
  <c r="U76" i="22"/>
  <c r="M76" i="22"/>
  <c r="S76" i="22"/>
  <c r="O77" i="22"/>
  <c r="U77" i="22"/>
  <c r="M77" i="22"/>
  <c r="R78" i="22"/>
  <c r="U80" i="22"/>
  <c r="M80" i="22"/>
  <c r="S80" i="22"/>
  <c r="O81" i="22"/>
  <c r="U81" i="22"/>
  <c r="M81" i="22"/>
  <c r="R82" i="22"/>
  <c r="U84" i="22"/>
  <c r="M84" i="22"/>
  <c r="S84" i="22"/>
  <c r="O85" i="22"/>
  <c r="U85" i="22"/>
  <c r="M85" i="22"/>
  <c r="S86" i="22"/>
  <c r="R89" i="22"/>
  <c r="M90" i="22"/>
  <c r="R93" i="22"/>
  <c r="U94" i="22"/>
  <c r="Q101" i="22"/>
  <c r="R101" i="22"/>
  <c r="P101" i="22"/>
  <c r="O101" i="22"/>
  <c r="M101" i="22"/>
  <c r="U101" i="22"/>
  <c r="T101" i="22"/>
  <c r="U103" i="22"/>
  <c r="M103" i="22"/>
  <c r="S103" i="22"/>
  <c r="R103" i="22"/>
  <c r="Q103" i="22"/>
  <c r="P103" i="22"/>
  <c r="O103" i="22"/>
  <c r="T103" i="22"/>
  <c r="R92" i="22"/>
  <c r="R96" i="22"/>
  <c r="T97" i="22"/>
  <c r="P98" i="22"/>
  <c r="P102" i="22"/>
  <c r="P106" i="22"/>
  <c r="O109" i="22"/>
  <c r="S113" i="22"/>
  <c r="Q113" i="22"/>
  <c r="U113" i="22"/>
  <c r="M113" i="22"/>
  <c r="S117" i="22"/>
  <c r="Q117" i="22"/>
  <c r="U117" i="22"/>
  <c r="M117" i="22"/>
  <c r="T121" i="22"/>
  <c r="S121" i="22"/>
  <c r="Q121" i="22"/>
  <c r="U121" i="22"/>
  <c r="M121" i="22"/>
  <c r="R122" i="22"/>
  <c r="F130" i="22"/>
  <c r="Q87" i="22"/>
  <c r="Q91" i="22"/>
  <c r="S92" i="22"/>
  <c r="Q95" i="22"/>
  <c r="S96" i="22"/>
  <c r="M97" i="22"/>
  <c r="U97" i="22"/>
  <c r="Q98" i="22"/>
  <c r="Q102" i="22"/>
  <c r="R104" i="22"/>
  <c r="Q106" i="22"/>
  <c r="Q108" i="22"/>
  <c r="O108" i="22"/>
  <c r="T108" i="22"/>
  <c r="P109" i="22"/>
  <c r="P111" i="22"/>
  <c r="O113" i="22"/>
  <c r="P115" i="22"/>
  <c r="O117" i="22"/>
  <c r="P119" i="22"/>
  <c r="O121" i="22"/>
  <c r="R87" i="22"/>
  <c r="R91" i="22"/>
  <c r="T92" i="22"/>
  <c r="R95" i="22"/>
  <c r="T96" i="22"/>
  <c r="R98" i="22"/>
  <c r="S100" i="22"/>
  <c r="R102" i="22"/>
  <c r="S104" i="22"/>
  <c r="R106" i="22"/>
  <c r="R109" i="22"/>
  <c r="R111" i="22"/>
  <c r="P113" i="22"/>
  <c r="R115" i="22"/>
  <c r="R119" i="22"/>
  <c r="M92" i="22"/>
  <c r="M96" i="22"/>
  <c r="O97" i="22"/>
  <c r="T109" i="22"/>
  <c r="S111" i="22"/>
  <c r="R113" i="22"/>
  <c r="S115" i="22"/>
  <c r="R117" i="22"/>
  <c r="S119" i="22"/>
  <c r="R121" i="22"/>
  <c r="P127" i="22"/>
  <c r="O127" i="22"/>
  <c r="U127" i="22"/>
  <c r="M127" i="22"/>
  <c r="T127" i="22"/>
  <c r="Q127" i="22"/>
  <c r="P97" i="22"/>
  <c r="S98" i="22"/>
  <c r="U98" i="22"/>
  <c r="S102" i="22"/>
  <c r="U102" i="22"/>
  <c r="S106" i="22"/>
  <c r="U106" i="22"/>
  <c r="T117" i="22"/>
  <c r="P123" i="22"/>
  <c r="O123" i="22"/>
  <c r="U123" i="22"/>
  <c r="M123" i="22"/>
  <c r="Q123" i="22"/>
  <c r="F126" i="22"/>
  <c r="R127" i="22"/>
  <c r="F133" i="22"/>
  <c r="F144" i="22"/>
  <c r="F146" i="22"/>
  <c r="Q97" i="22"/>
  <c r="S109" i="22"/>
  <c r="Q109" i="22"/>
  <c r="S127" i="22"/>
  <c r="F149" i="22"/>
  <c r="O111" i="22"/>
  <c r="U111" i="22"/>
  <c r="M111" i="22"/>
  <c r="Q111" i="22"/>
  <c r="O115" i="22"/>
  <c r="U115" i="22"/>
  <c r="M115" i="22"/>
  <c r="Q115" i="22"/>
  <c r="O119" i="22"/>
  <c r="U119" i="22"/>
  <c r="M119" i="22"/>
  <c r="Q119" i="22"/>
  <c r="U122" i="22"/>
  <c r="M122" i="22"/>
  <c r="S122" i="22"/>
  <c r="O122" i="22"/>
  <c r="P122" i="22"/>
  <c r="S124" i="22"/>
  <c r="M125" i="22"/>
  <c r="U125" i="22"/>
  <c r="O126" i="22"/>
  <c r="S128" i="22"/>
  <c r="M129" i="22"/>
  <c r="U129" i="22"/>
  <c r="O130" i="22"/>
  <c r="P147" i="22"/>
  <c r="O152" i="22"/>
  <c r="M155" i="22"/>
  <c r="U156" i="22"/>
  <c r="M156" i="22"/>
  <c r="S156" i="22"/>
  <c r="R156" i="22"/>
  <c r="Q156" i="22"/>
  <c r="P161" i="22"/>
  <c r="O161" i="22"/>
  <c r="U161" i="22"/>
  <c r="M161" i="22"/>
  <c r="T161" i="22"/>
  <c r="S161" i="22"/>
  <c r="Q161" i="22"/>
  <c r="S135" i="22"/>
  <c r="Q135" i="22"/>
  <c r="S139" i="22"/>
  <c r="Q139" i="22"/>
  <c r="Q142" i="22"/>
  <c r="O142" i="22"/>
  <c r="U142" i="22"/>
  <c r="M142" i="22"/>
  <c r="T147" i="22"/>
  <c r="R152" i="22"/>
  <c r="R154" i="22"/>
  <c r="P155" i="22"/>
  <c r="E168" i="22"/>
  <c r="R126" i="22"/>
  <c r="R130" i="22"/>
  <c r="M135" i="22"/>
  <c r="M139" i="22"/>
  <c r="O141" i="22"/>
  <c r="U141" i="22"/>
  <c r="M141" i="22"/>
  <c r="S141" i="22"/>
  <c r="Q146" i="22"/>
  <c r="O146" i="22"/>
  <c r="U146" i="22"/>
  <c r="M146" i="22"/>
  <c r="E148" i="22"/>
  <c r="T151" i="22"/>
  <c r="S154" i="22"/>
  <c r="R155" i="22"/>
  <c r="T156" i="22"/>
  <c r="Q158" i="22"/>
  <c r="O158" i="22"/>
  <c r="U158" i="22"/>
  <c r="M158" i="22"/>
  <c r="F162" i="22"/>
  <c r="P169" i="22"/>
  <c r="O169" i="22"/>
  <c r="U169" i="22"/>
  <c r="M169" i="22"/>
  <c r="T169" i="22"/>
  <c r="S169" i="22"/>
  <c r="R169" i="22"/>
  <c r="O124" i="22"/>
  <c r="Q125" i="22"/>
  <c r="S126" i="22"/>
  <c r="O128" i="22"/>
  <c r="Q129" i="22"/>
  <c r="S130" i="22"/>
  <c r="U132" i="22"/>
  <c r="M132" i="22"/>
  <c r="S132" i="22"/>
  <c r="O133" i="22"/>
  <c r="U133" i="22"/>
  <c r="M133" i="22"/>
  <c r="U136" i="22"/>
  <c r="M136" i="22"/>
  <c r="S136" i="22"/>
  <c r="O137" i="22"/>
  <c r="U137" i="22"/>
  <c r="M137" i="22"/>
  <c r="U140" i="22"/>
  <c r="M140" i="22"/>
  <c r="S140" i="22"/>
  <c r="Q140" i="22"/>
  <c r="P141" i="22"/>
  <c r="S143" i="22"/>
  <c r="Q143" i="22"/>
  <c r="O143" i="22"/>
  <c r="O145" i="22"/>
  <c r="U145" i="22"/>
  <c r="M145" i="22"/>
  <c r="S145" i="22"/>
  <c r="Q150" i="22"/>
  <c r="O150" i="22"/>
  <c r="U150" i="22"/>
  <c r="M150" i="22"/>
  <c r="E152" i="22"/>
  <c r="T155" i="22"/>
  <c r="T159" i="22"/>
  <c r="S159" i="22"/>
  <c r="Q159" i="22"/>
  <c r="P159" i="22"/>
  <c r="O159" i="22"/>
  <c r="T163" i="22"/>
  <c r="S163" i="22"/>
  <c r="R163" i="22"/>
  <c r="Q163" i="22"/>
  <c r="P163" i="22"/>
  <c r="O163" i="22"/>
  <c r="M163" i="22"/>
  <c r="R125" i="22"/>
  <c r="T126" i="22"/>
  <c r="R129" i="22"/>
  <c r="T130" i="22"/>
  <c r="O135" i="22"/>
  <c r="O139" i="22"/>
  <c r="Q141" i="22"/>
  <c r="U144" i="22"/>
  <c r="M144" i="22"/>
  <c r="S144" i="22"/>
  <c r="Q144" i="22"/>
  <c r="S147" i="22"/>
  <c r="Q147" i="22"/>
  <c r="O147" i="22"/>
  <c r="O149" i="22"/>
  <c r="U149" i="22"/>
  <c r="M149" i="22"/>
  <c r="S149" i="22"/>
  <c r="Q154" i="22"/>
  <c r="O154" i="22"/>
  <c r="U154" i="22"/>
  <c r="M154" i="22"/>
  <c r="E164" i="22"/>
  <c r="Q124" i="22"/>
  <c r="S125" i="22"/>
  <c r="M126" i="22"/>
  <c r="Q128" i="22"/>
  <c r="S129" i="22"/>
  <c r="M130" i="22"/>
  <c r="P132" i="22"/>
  <c r="Q134" i="22"/>
  <c r="O134" i="22"/>
  <c r="T134" i="22"/>
  <c r="P135" i="22"/>
  <c r="P136" i="22"/>
  <c r="Q138" i="22"/>
  <c r="O138" i="22"/>
  <c r="T138" i="22"/>
  <c r="P139" i="22"/>
  <c r="P140" i="22"/>
  <c r="R141" i="22"/>
  <c r="P142" i="22"/>
  <c r="O144" i="22"/>
  <c r="M147" i="22"/>
  <c r="U148" i="22"/>
  <c r="M148" i="22"/>
  <c r="S148" i="22"/>
  <c r="Q148" i="22"/>
  <c r="P149" i="22"/>
  <c r="S151" i="22"/>
  <c r="Q151" i="22"/>
  <c r="O151" i="22"/>
  <c r="O153" i="22"/>
  <c r="U153" i="22"/>
  <c r="M153" i="22"/>
  <c r="S153" i="22"/>
  <c r="O157" i="22"/>
  <c r="U157" i="22"/>
  <c r="M157" i="22"/>
  <c r="T157" i="22"/>
  <c r="S157" i="22"/>
  <c r="P157" i="22"/>
  <c r="U163" i="22"/>
  <c r="P165" i="22"/>
  <c r="O165" i="22"/>
  <c r="U165" i="22"/>
  <c r="M165" i="22"/>
  <c r="T165" i="22"/>
  <c r="S165" i="22"/>
  <c r="R165" i="22"/>
  <c r="Q132" i="22"/>
  <c r="P133" i="22"/>
  <c r="U134" i="22"/>
  <c r="R135" i="22"/>
  <c r="Q136" i="22"/>
  <c r="P137" i="22"/>
  <c r="U138" i="22"/>
  <c r="R139" i="22"/>
  <c r="R140" i="22"/>
  <c r="T141" i="22"/>
  <c r="R142" i="22"/>
  <c r="P143" i="22"/>
  <c r="P144" i="22"/>
  <c r="R145" i="22"/>
  <c r="P146" i="22"/>
  <c r="O148" i="22"/>
  <c r="Q149" i="22"/>
  <c r="U152" i="22"/>
  <c r="M152" i="22"/>
  <c r="S152" i="22"/>
  <c r="Q152" i="22"/>
  <c r="S155" i="22"/>
  <c r="Q155" i="22"/>
  <c r="O155" i="22"/>
  <c r="P172" i="22"/>
  <c r="Q160" i="22"/>
  <c r="M162" i="22"/>
  <c r="U162" i="22"/>
  <c r="Q164" i="22"/>
  <c r="M166" i="22"/>
  <c r="U166" i="22"/>
  <c r="O167" i="22"/>
  <c r="Q168" i="22"/>
  <c r="M170" i="22"/>
  <c r="U170" i="22"/>
  <c r="O171" i="22"/>
  <c r="Q172" i="22"/>
  <c r="R160" i="22"/>
  <c r="R164" i="22"/>
  <c r="P167" i="22"/>
  <c r="R168" i="22"/>
  <c r="P171" i="22"/>
  <c r="R172" i="22"/>
  <c r="S160" i="22"/>
  <c r="O162" i="22"/>
  <c r="S164" i="22"/>
  <c r="O166" i="22"/>
  <c r="Q167" i="22"/>
  <c r="S168" i="22"/>
  <c r="O170" i="22"/>
  <c r="Q171" i="22"/>
  <c r="S172" i="22"/>
  <c r="R167" i="22"/>
  <c r="P170" i="22"/>
  <c r="R171" i="22"/>
  <c r="T172" i="22"/>
  <c r="M160" i="22"/>
  <c r="Q162" i="22"/>
  <c r="M164" i="22"/>
  <c r="Q166" i="22"/>
  <c r="S167" i="22"/>
  <c r="M168" i="22"/>
  <c r="Q170" i="22"/>
  <c r="S171" i="22"/>
  <c r="M172" i="22"/>
  <c r="F128" i="19"/>
  <c r="E101" i="19"/>
  <c r="F30" i="19"/>
  <c r="F141" i="19"/>
  <c r="E11" i="19"/>
  <c r="F71" i="19"/>
  <c r="E95" i="19"/>
  <c r="E19" i="19"/>
  <c r="E102" i="19"/>
  <c r="E62" i="19"/>
  <c r="F119" i="19"/>
  <c r="F126" i="19"/>
  <c r="E131" i="19"/>
  <c r="E142" i="19"/>
  <c r="F42" i="19"/>
  <c r="E70" i="19"/>
  <c r="E20" i="19"/>
  <c r="E133" i="19"/>
  <c r="F84" i="19"/>
  <c r="E149" i="19"/>
  <c r="F112" i="19"/>
  <c r="E76" i="19"/>
  <c r="F78" i="19"/>
  <c r="E18" i="19"/>
  <c r="F37" i="19"/>
  <c r="E38" i="19"/>
  <c r="G4" i="20"/>
  <c r="D2" i="20" a="1"/>
  <c r="D2" i="20" s="1"/>
  <c r="G2" i="20"/>
  <c r="G3" i="20"/>
  <c r="E2" i="17"/>
  <c r="F2" i="17"/>
  <c r="F20" i="19"/>
  <c r="F114" i="19"/>
  <c r="E116" i="19"/>
  <c r="E122" i="19"/>
  <c r="E165" i="19"/>
  <c r="F50" i="19"/>
  <c r="F150" i="19"/>
  <c r="E97" i="19"/>
  <c r="E115" i="19"/>
  <c r="F122" i="19"/>
  <c r="E29" i="19"/>
  <c r="E52" i="19"/>
  <c r="F151" i="19"/>
  <c r="E58" i="19"/>
  <c r="E8" i="19"/>
  <c r="F52" i="19"/>
  <c r="E35" i="19"/>
  <c r="E37" i="19"/>
  <c r="F58" i="19"/>
  <c r="E10" i="19"/>
  <c r="E77" i="19"/>
  <c r="E153" i="19"/>
  <c r="F74" i="19"/>
  <c r="F48" i="19"/>
  <c r="E139" i="19"/>
  <c r="E166" i="19"/>
  <c r="F107" i="19"/>
  <c r="F35" i="19"/>
  <c r="F47" i="19"/>
  <c r="F15" i="19"/>
  <c r="F3" i="19"/>
  <c r="F155" i="19"/>
  <c r="E103" i="19"/>
  <c r="F139" i="19"/>
  <c r="F5" i="19"/>
  <c r="F166" i="19"/>
  <c r="E31" i="19"/>
  <c r="E42" i="19"/>
  <c r="F85" i="19"/>
  <c r="F118" i="19"/>
  <c r="F120" i="19"/>
  <c r="E126" i="19"/>
  <c r="F91" i="19"/>
  <c r="E32" i="19"/>
  <c r="R57" i="19"/>
  <c r="P59" i="19"/>
  <c r="D64" i="19"/>
  <c r="Q100" i="19"/>
  <c r="D155" i="19"/>
  <c r="D133" i="19"/>
  <c r="O133" i="19"/>
  <c r="T100" i="19"/>
  <c r="D27" i="19"/>
  <c r="U28" i="19"/>
  <c r="P157" i="19"/>
  <c r="E158" i="19"/>
  <c r="E136" i="19"/>
  <c r="E50" i="19"/>
  <c r="T54" i="19"/>
  <c r="D31" i="19"/>
  <c r="P31" i="19"/>
  <c r="O46" i="19"/>
  <c r="C41" i="19"/>
  <c r="S41" i="19"/>
  <c r="E152" i="19"/>
  <c r="E56" i="19"/>
  <c r="S13" i="19"/>
  <c r="D80" i="19"/>
  <c r="U95" i="19"/>
  <c r="E99" i="19"/>
  <c r="C100" i="19"/>
  <c r="C27" i="19"/>
  <c r="M27" i="19"/>
  <c r="Q155" i="19"/>
  <c r="E120" i="19"/>
  <c r="S133" i="19"/>
  <c r="C135" i="19"/>
  <c r="M135" i="19"/>
  <c r="S155" i="19"/>
  <c r="E156" i="19"/>
  <c r="D157" i="19"/>
  <c r="P166" i="19"/>
  <c r="C52" i="19"/>
  <c r="Q31" i="19"/>
  <c r="C35" i="19"/>
  <c r="M35" i="19"/>
  <c r="O142" i="19"/>
  <c r="E143" i="19"/>
  <c r="E148" i="19"/>
  <c r="M149" i="19"/>
  <c r="T46" i="19"/>
  <c r="E113" i="19"/>
  <c r="T41" i="19"/>
  <c r="E44" i="19"/>
  <c r="F8" i="19"/>
  <c r="E69" i="19"/>
  <c r="F87" i="19"/>
  <c r="M133" i="19"/>
  <c r="M31" i="19"/>
  <c r="P155" i="19"/>
  <c r="P169" i="19"/>
  <c r="C31" i="19"/>
  <c r="E6" i="19"/>
  <c r="S15" i="19"/>
  <c r="E83" i="19"/>
  <c r="U100" i="19"/>
  <c r="M129" i="19"/>
  <c r="F2" i="19"/>
  <c r="E155" i="19"/>
  <c r="T155" i="19"/>
  <c r="F156" i="19"/>
  <c r="E105" i="19"/>
  <c r="R105" i="19"/>
  <c r="D52" i="19"/>
  <c r="P52" i="19"/>
  <c r="F33" i="19"/>
  <c r="D35" i="19"/>
  <c r="U142" i="19"/>
  <c r="D149" i="19"/>
  <c r="E40" i="19"/>
  <c r="E150" i="19"/>
  <c r="E64" i="19"/>
  <c r="E71" i="19"/>
  <c r="P72" i="19"/>
  <c r="E88" i="19"/>
  <c r="D81" i="19"/>
  <c r="P81" i="19"/>
  <c r="F79" i="19"/>
  <c r="Q7" i="19"/>
  <c r="S100" i="19"/>
  <c r="E16" i="19"/>
  <c r="F115" i="19"/>
  <c r="E128" i="19"/>
  <c r="R84" i="19"/>
  <c r="E49" i="19"/>
  <c r="U4" i="19"/>
  <c r="F6" i="19"/>
  <c r="E17" i="19"/>
  <c r="F154" i="19"/>
  <c r="P27" i="19"/>
  <c r="C15" i="19"/>
  <c r="C119" i="19"/>
  <c r="S119" i="19"/>
  <c r="E127" i="19"/>
  <c r="F7" i="19"/>
  <c r="U133" i="19"/>
  <c r="E134" i="19"/>
  <c r="D135" i="19"/>
  <c r="E100" i="19"/>
  <c r="F92" i="19"/>
  <c r="U25" i="19"/>
  <c r="Q27" i="19"/>
  <c r="P23" i="19"/>
  <c r="D119" i="19"/>
  <c r="T119" i="19"/>
  <c r="C123" i="19"/>
  <c r="T123" i="19"/>
  <c r="F124" i="19"/>
  <c r="C128" i="19"/>
  <c r="M128" i="19"/>
  <c r="C129" i="19"/>
  <c r="E130" i="19"/>
  <c r="O132" i="19"/>
  <c r="F134" i="19"/>
  <c r="Q135" i="19"/>
  <c r="U155" i="19"/>
  <c r="F102" i="19"/>
  <c r="S27" i="19"/>
  <c r="C138" i="19"/>
  <c r="O138" i="19"/>
  <c r="S5" i="19"/>
  <c r="E160" i="19"/>
  <c r="E162" i="19"/>
  <c r="T105" i="19"/>
  <c r="E54" i="19"/>
  <c r="T21" i="19"/>
  <c r="P35" i="19"/>
  <c r="R147" i="19"/>
  <c r="R149" i="19"/>
  <c r="E151" i="19"/>
  <c r="C45" i="19"/>
  <c r="M56" i="19"/>
  <c r="C58" i="19"/>
  <c r="D60" i="19"/>
  <c r="R63" i="19"/>
  <c r="F64" i="19"/>
  <c r="D72" i="19"/>
  <c r="E65" i="19"/>
  <c r="E85" i="19"/>
  <c r="F81" i="19"/>
  <c r="Q81" i="19"/>
  <c r="O155" i="19"/>
  <c r="U16" i="19"/>
  <c r="O91" i="19"/>
  <c r="E94" i="19"/>
  <c r="T27" i="19"/>
  <c r="U105" i="19"/>
  <c r="E140" i="19"/>
  <c r="P50" i="19"/>
  <c r="F31" i="19"/>
  <c r="T35" i="19"/>
  <c r="F142" i="19"/>
  <c r="E146" i="19"/>
  <c r="S149" i="19"/>
  <c r="Q47" i="19"/>
  <c r="F111" i="19"/>
  <c r="M42" i="19"/>
  <c r="O152" i="19"/>
  <c r="E60" i="19"/>
  <c r="E63" i="19"/>
  <c r="U77" i="19"/>
  <c r="T81" i="19"/>
  <c r="F96" i="19"/>
  <c r="D124" i="19"/>
  <c r="S124" i="19"/>
  <c r="C133" i="19"/>
  <c r="D16" i="19"/>
  <c r="E23" i="19"/>
  <c r="O117" i="19"/>
  <c r="U120" i="19"/>
  <c r="M124" i="19"/>
  <c r="C127" i="19"/>
  <c r="C4" i="19"/>
  <c r="M4" i="19"/>
  <c r="Q17" i="19"/>
  <c r="F49" i="19"/>
  <c r="E138" i="19"/>
  <c r="Q156" i="19"/>
  <c r="U35" i="19"/>
  <c r="C42" i="19"/>
  <c r="F43" i="19"/>
  <c r="C152" i="19"/>
  <c r="Q152" i="19"/>
  <c r="C56" i="19"/>
  <c r="M59" i="19"/>
  <c r="M62" i="19"/>
  <c r="F63" i="19"/>
  <c r="E67" i="19"/>
  <c r="R55" i="19"/>
  <c r="F86" i="19"/>
  <c r="E78" i="19"/>
  <c r="P79" i="19"/>
  <c r="E98" i="19"/>
  <c r="D14" i="19"/>
  <c r="Q14" i="19"/>
  <c r="C22" i="19"/>
  <c r="F23" i="19"/>
  <c r="D116" i="19"/>
  <c r="Q118" i="19"/>
  <c r="E125" i="19"/>
  <c r="F129" i="19"/>
  <c r="C130" i="19"/>
  <c r="S7" i="19"/>
  <c r="R3" i="19"/>
  <c r="S17" i="19"/>
  <c r="P18" i="19"/>
  <c r="U154" i="19"/>
  <c r="E73" i="19"/>
  <c r="P91" i="19"/>
  <c r="T5" i="19"/>
  <c r="R157" i="19"/>
  <c r="F158" i="19"/>
  <c r="O136" i="19"/>
  <c r="Q136" i="19"/>
  <c r="M136" i="19"/>
  <c r="C164" i="19"/>
  <c r="C171" i="19"/>
  <c r="M171" i="19"/>
  <c r="T169" i="19"/>
  <c r="Q169" i="19"/>
  <c r="F76" i="19"/>
  <c r="P14" i="19"/>
  <c r="M130" i="19"/>
  <c r="T69" i="19"/>
  <c r="D69" i="19"/>
  <c r="R69" i="19"/>
  <c r="C69" i="19"/>
  <c r="T14" i="19"/>
  <c r="E15" i="19"/>
  <c r="M16" i="19"/>
  <c r="F22" i="19"/>
  <c r="S22" i="19"/>
  <c r="E114" i="19"/>
  <c r="P116" i="19"/>
  <c r="D118" i="19"/>
  <c r="E119" i="19"/>
  <c r="O121" i="19"/>
  <c r="F123" i="19"/>
  <c r="S123" i="19"/>
  <c r="P124" i="19"/>
  <c r="Q126" i="19"/>
  <c r="E129" i="19"/>
  <c r="O130" i="19"/>
  <c r="T7" i="19"/>
  <c r="E3" i="19"/>
  <c r="U3" i="19"/>
  <c r="R134" i="19"/>
  <c r="T17" i="19"/>
  <c r="R18" i="19"/>
  <c r="F153" i="19"/>
  <c r="P74" i="19"/>
  <c r="R48" i="19"/>
  <c r="M100" i="19"/>
  <c r="Q91" i="19"/>
  <c r="F26" i="19"/>
  <c r="F27" i="19"/>
  <c r="R29" i="19"/>
  <c r="P29" i="19"/>
  <c r="M29" i="19"/>
  <c r="Q30" i="19"/>
  <c r="F160" i="19"/>
  <c r="C136" i="19"/>
  <c r="O166" i="19"/>
  <c r="F109" i="19"/>
  <c r="F167" i="19"/>
  <c r="M168" i="19"/>
  <c r="D171" i="19"/>
  <c r="F169" i="19"/>
  <c r="O169" i="19"/>
  <c r="E144" i="19"/>
  <c r="T48" i="19"/>
  <c r="S146" i="19"/>
  <c r="P146" i="19"/>
  <c r="O146" i="19"/>
  <c r="D146" i="19"/>
  <c r="M146" i="19"/>
  <c r="U146" i="19"/>
  <c r="R150" i="19"/>
  <c r="U150" i="19"/>
  <c r="T150" i="19"/>
  <c r="S150" i="19"/>
  <c r="D150" i="19"/>
  <c r="M150" i="19"/>
  <c r="C150" i="19"/>
  <c r="O164" i="19"/>
  <c r="D164" i="19"/>
  <c r="M164" i="19"/>
  <c r="U7" i="19"/>
  <c r="U17" i="19"/>
  <c r="F138" i="19"/>
  <c r="E14" i="19"/>
  <c r="P16" i="19"/>
  <c r="D20" i="19"/>
  <c r="Q20" i="19"/>
  <c r="D115" i="19"/>
  <c r="F116" i="19"/>
  <c r="U116" i="19"/>
  <c r="D120" i="19"/>
  <c r="M120" i="19"/>
  <c r="E121" i="19"/>
  <c r="Q122" i="19"/>
  <c r="T124" i="19"/>
  <c r="T129" i="19"/>
  <c r="C7" i="19"/>
  <c r="M7" i="19"/>
  <c r="F133" i="19"/>
  <c r="P133" i="19"/>
  <c r="C6" i="19"/>
  <c r="M6" i="19"/>
  <c r="F135" i="19"/>
  <c r="C17" i="19"/>
  <c r="M17" i="19"/>
  <c r="M155" i="19"/>
  <c r="F73" i="19"/>
  <c r="U84" i="19"/>
  <c r="E74" i="19"/>
  <c r="S74" i="19"/>
  <c r="E75" i="19"/>
  <c r="E48" i="19"/>
  <c r="D100" i="19"/>
  <c r="O100" i="19"/>
  <c r="T91" i="19"/>
  <c r="E92" i="19"/>
  <c r="R94" i="19"/>
  <c r="F25" i="19"/>
  <c r="R27" i="19"/>
  <c r="O27" i="19"/>
  <c r="D29" i="19"/>
  <c r="O29" i="19"/>
  <c r="C5" i="19"/>
  <c r="F157" i="19"/>
  <c r="F161" i="19"/>
  <c r="R136" i="19"/>
  <c r="F162" i="19"/>
  <c r="E164" i="19"/>
  <c r="R164" i="19"/>
  <c r="T166" i="19"/>
  <c r="E106" i="19"/>
  <c r="F108" i="19"/>
  <c r="O109" i="19"/>
  <c r="T109" i="19"/>
  <c r="F51" i="19"/>
  <c r="O52" i="19"/>
  <c r="T52" i="19"/>
  <c r="O54" i="19"/>
  <c r="D168" i="19"/>
  <c r="Q168" i="19"/>
  <c r="E171" i="19"/>
  <c r="U169" i="19"/>
  <c r="O31" i="19"/>
  <c r="U31" i="19"/>
  <c r="F34" i="19"/>
  <c r="O37" i="19"/>
  <c r="E39" i="19"/>
  <c r="R141" i="19"/>
  <c r="F44" i="19"/>
  <c r="R151" i="19"/>
  <c r="T151" i="19"/>
  <c r="S151" i="19"/>
  <c r="Q151" i="19"/>
  <c r="P151" i="19"/>
  <c r="O151" i="19"/>
  <c r="D151" i="19"/>
  <c r="M151" i="19"/>
  <c r="C151" i="19"/>
  <c r="P125" i="19"/>
  <c r="R171" i="19"/>
  <c r="S171" i="19"/>
  <c r="P20" i="19"/>
  <c r="R93" i="19"/>
  <c r="U93" i="19"/>
  <c r="M93" i="19"/>
  <c r="Q164" i="19"/>
  <c r="F14" i="19"/>
  <c r="T16" i="19"/>
  <c r="T20" i="19"/>
  <c r="E22" i="19"/>
  <c r="M23" i="19"/>
  <c r="E24" i="19"/>
  <c r="S115" i="19"/>
  <c r="E118" i="19"/>
  <c r="E123" i="19"/>
  <c r="U124" i="19"/>
  <c r="U129" i="19"/>
  <c r="F130" i="19"/>
  <c r="D7" i="19"/>
  <c r="Q133" i="19"/>
  <c r="D17" i="19"/>
  <c r="C155" i="19"/>
  <c r="R83" i="19"/>
  <c r="T74" i="19"/>
  <c r="P100" i="19"/>
  <c r="F103" i="19"/>
  <c r="U91" i="19"/>
  <c r="D93" i="19"/>
  <c r="O93" i="19"/>
  <c r="F94" i="19"/>
  <c r="E25" i="19"/>
  <c r="E26" i="19"/>
  <c r="R138" i="19"/>
  <c r="T138" i="19"/>
  <c r="M138" i="19"/>
  <c r="D5" i="19"/>
  <c r="O5" i="19"/>
  <c r="O158" i="19"/>
  <c r="Q158" i="19"/>
  <c r="M158" i="19"/>
  <c r="T136" i="19"/>
  <c r="F164" i="19"/>
  <c r="T164" i="19"/>
  <c r="O107" i="19"/>
  <c r="O50" i="19"/>
  <c r="F54" i="19"/>
  <c r="R168" i="19"/>
  <c r="T171" i="19"/>
  <c r="E169" i="19"/>
  <c r="E21" i="19"/>
  <c r="F39" i="19"/>
  <c r="F145" i="19"/>
  <c r="F146" i="19"/>
  <c r="E110" i="19"/>
  <c r="E41" i="19"/>
  <c r="F62" i="19"/>
  <c r="F70" i="19"/>
  <c r="F82" i="19"/>
  <c r="M116" i="19"/>
  <c r="O171" i="19"/>
  <c r="F16" i="19"/>
  <c r="Q114" i="19"/>
  <c r="P120" i="19"/>
  <c r="P131" i="19"/>
  <c r="O7" i="19"/>
  <c r="O3" i="19"/>
  <c r="E132" i="19"/>
  <c r="O6" i="19"/>
  <c r="O17" i="19"/>
  <c r="F100" i="19"/>
  <c r="M91" i="19"/>
  <c r="E93" i="19"/>
  <c r="P93" i="19"/>
  <c r="F29" i="19"/>
  <c r="M139" i="19"/>
  <c r="O157" i="19"/>
  <c r="Q157" i="19"/>
  <c r="E159" i="19"/>
  <c r="T160" i="19"/>
  <c r="P160" i="19"/>
  <c r="U164" i="19"/>
  <c r="U171" i="19"/>
  <c r="T144" i="19"/>
  <c r="P144" i="19"/>
  <c r="C144" i="19"/>
  <c r="U98" i="19"/>
  <c r="O98" i="19"/>
  <c r="D98" i="19"/>
  <c r="T116" i="19"/>
  <c r="R5" i="19"/>
  <c r="U5" i="19"/>
  <c r="M5" i="19"/>
  <c r="D114" i="19"/>
  <c r="T114" i="19"/>
  <c r="T120" i="19"/>
  <c r="C124" i="19"/>
  <c r="O125" i="19"/>
  <c r="P7" i="19"/>
  <c r="C3" i="19"/>
  <c r="T133" i="19"/>
  <c r="Q6" i="19"/>
  <c r="F17" i="19"/>
  <c r="P17" i="19"/>
  <c r="C18" i="19"/>
  <c r="M18" i="19"/>
  <c r="T73" i="19"/>
  <c r="M74" i="19"/>
  <c r="R49" i="19"/>
  <c r="C91" i="19"/>
  <c r="S93" i="19"/>
  <c r="Q5" i="19"/>
  <c r="C157" i="19"/>
  <c r="F105" i="19"/>
  <c r="T107" i="19"/>
  <c r="T50" i="19"/>
  <c r="E168" i="19"/>
  <c r="R170" i="19"/>
  <c r="D144" i="19"/>
  <c r="T148" i="19"/>
  <c r="R148" i="19"/>
  <c r="Q148" i="19"/>
  <c r="F149" i="19"/>
  <c r="P46" i="19"/>
  <c r="T111" i="19"/>
  <c r="U41" i="19"/>
  <c r="Q42" i="19"/>
  <c r="F45" i="19"/>
  <c r="D56" i="19"/>
  <c r="E57" i="19"/>
  <c r="S57" i="19"/>
  <c r="U58" i="19"/>
  <c r="M60" i="19"/>
  <c r="D8" i="19"/>
  <c r="M8" i="19"/>
  <c r="S55" i="19"/>
  <c r="E86" i="19"/>
  <c r="O89" i="19"/>
  <c r="E90" i="19"/>
  <c r="E82" i="19"/>
  <c r="S96" i="19"/>
  <c r="Q40" i="19"/>
  <c r="U111" i="19"/>
  <c r="E43" i="19"/>
  <c r="U56" i="19"/>
  <c r="F67" i="19"/>
  <c r="E68" i="19"/>
  <c r="F144" i="19"/>
  <c r="P147" i="19"/>
  <c r="U46" i="19"/>
  <c r="R40" i="19"/>
  <c r="F110" i="19"/>
  <c r="C111" i="19"/>
  <c r="M111" i="19"/>
  <c r="F41" i="19"/>
  <c r="T42" i="19"/>
  <c r="M152" i="19"/>
  <c r="C62" i="19"/>
  <c r="P63" i="19"/>
  <c r="P8" i="19"/>
  <c r="Q72" i="19"/>
  <c r="E55" i="19"/>
  <c r="E89" i="19"/>
  <c r="C76" i="19"/>
  <c r="O80" i="19"/>
  <c r="E81" i="19"/>
  <c r="Q79" i="19"/>
  <c r="M97" i="19"/>
  <c r="F148" i="19"/>
  <c r="D111" i="19"/>
  <c r="O112" i="19"/>
  <c r="U42" i="19"/>
  <c r="O59" i="19"/>
  <c r="P61" i="19"/>
  <c r="U8" i="19"/>
  <c r="T72" i="19"/>
  <c r="F55" i="19"/>
  <c r="P65" i="19"/>
  <c r="M88" i="19"/>
  <c r="S76" i="19"/>
  <c r="E96" i="19"/>
  <c r="O111" i="19"/>
  <c r="P112" i="19"/>
  <c r="O57" i="19"/>
  <c r="E59" i="19"/>
  <c r="Q61" i="19"/>
  <c r="R65" i="19"/>
  <c r="P86" i="19"/>
  <c r="D90" i="19"/>
  <c r="P90" i="19"/>
  <c r="E80" i="19"/>
  <c r="C82" i="19"/>
  <c r="U97" i="19"/>
  <c r="D99" i="19"/>
  <c r="Q99" i="19"/>
  <c r="M25" i="19"/>
  <c r="E27" i="19"/>
  <c r="M28" i="19"/>
  <c r="E157" i="19"/>
  <c r="O162" i="19"/>
  <c r="F163" i="19"/>
  <c r="F104" i="19"/>
  <c r="E107" i="19"/>
  <c r="E109" i="19"/>
  <c r="F170" i="19"/>
  <c r="D46" i="19"/>
  <c r="M46" i="19"/>
  <c r="P47" i="19"/>
  <c r="E111" i="19"/>
  <c r="P111" i="19"/>
  <c r="Q112" i="19"/>
  <c r="F113" i="19"/>
  <c r="D41" i="19"/>
  <c r="D42" i="19"/>
  <c r="O43" i="19"/>
  <c r="F152" i="19"/>
  <c r="P152" i="19"/>
  <c r="F56" i="19"/>
  <c r="C57" i="19"/>
  <c r="D58" i="19"/>
  <c r="M58" i="19"/>
  <c r="F59" i="19"/>
  <c r="R59" i="19"/>
  <c r="R61" i="19"/>
  <c r="P62" i="19"/>
  <c r="E13" i="19"/>
  <c r="F11" i="19"/>
  <c r="E12" i="19"/>
  <c r="E72" i="19"/>
  <c r="D86" i="19"/>
  <c r="Q86" i="19"/>
  <c r="E87" i="19"/>
  <c r="U88" i="19"/>
  <c r="F90" i="19"/>
  <c r="Q90" i="19"/>
  <c r="M77" i="19"/>
  <c r="S82" i="19"/>
  <c r="D78" i="19"/>
  <c r="O78" i="19"/>
  <c r="E79" i="19"/>
  <c r="F99" i="19"/>
  <c r="E147" i="19"/>
  <c r="Q111" i="19"/>
  <c r="P43" i="19"/>
  <c r="F60" i="19"/>
  <c r="M64" i="19"/>
  <c r="T90" i="19"/>
  <c r="Q153" i="19"/>
  <c r="O153" i="19"/>
  <c r="R15" i="19"/>
  <c r="F19" i="19"/>
  <c r="R22" i="19"/>
  <c r="F24" i="19"/>
  <c r="P114" i="19"/>
  <c r="R115" i="19"/>
  <c r="F117" i="19"/>
  <c r="P118" i="19"/>
  <c r="R119" i="19"/>
  <c r="F121" i="19"/>
  <c r="P122" i="19"/>
  <c r="R123" i="19"/>
  <c r="F125" i="19"/>
  <c r="P126" i="19"/>
  <c r="R127" i="19"/>
  <c r="T130" i="19"/>
  <c r="D130" i="19"/>
  <c r="S130" i="19"/>
  <c r="O131" i="19"/>
  <c r="R2" i="19"/>
  <c r="F132" i="19"/>
  <c r="Q134" i="19"/>
  <c r="T153" i="19"/>
  <c r="F83" i="19"/>
  <c r="F75" i="19"/>
  <c r="T103" i="19"/>
  <c r="D103" i="19"/>
  <c r="S103" i="19"/>
  <c r="C103" i="19"/>
  <c r="Q103" i="19"/>
  <c r="P103" i="19"/>
  <c r="O103" i="19"/>
  <c r="M103" i="19"/>
  <c r="P92" i="19"/>
  <c r="O92" i="19"/>
  <c r="U92" i="19"/>
  <c r="M92" i="19"/>
  <c r="T92" i="19"/>
  <c r="D92" i="19"/>
  <c r="S92" i="19"/>
  <c r="C92" i="19"/>
  <c r="Q92" i="19"/>
  <c r="Q165" i="19"/>
  <c r="R165" i="19"/>
  <c r="P165" i="19"/>
  <c r="O165" i="19"/>
  <c r="M165" i="19"/>
  <c r="U165" i="19"/>
  <c r="D165" i="19"/>
  <c r="T165" i="19"/>
  <c r="C165" i="19"/>
  <c r="F106" i="19"/>
  <c r="Q53" i="19"/>
  <c r="R53" i="19"/>
  <c r="P53" i="19"/>
  <c r="O53" i="19"/>
  <c r="M53" i="19"/>
  <c r="U53" i="19"/>
  <c r="D53" i="19"/>
  <c r="T53" i="19"/>
  <c r="C53" i="19"/>
  <c r="S53" i="19"/>
  <c r="Q167" i="19"/>
  <c r="U167" i="19"/>
  <c r="M167" i="19"/>
  <c r="T167" i="19"/>
  <c r="S167" i="19"/>
  <c r="R167" i="19"/>
  <c r="P167" i="19"/>
  <c r="O167" i="19"/>
  <c r="D167" i="19"/>
  <c r="C167" i="19"/>
  <c r="F147" i="19"/>
  <c r="F137" i="19"/>
  <c r="R14" i="19"/>
  <c r="D15" i="19"/>
  <c r="T15" i="19"/>
  <c r="P19" i="19"/>
  <c r="R20" i="19"/>
  <c r="D22" i="19"/>
  <c r="T22" i="19"/>
  <c r="P24" i="19"/>
  <c r="R114" i="19"/>
  <c r="T115" i="19"/>
  <c r="P117" i="19"/>
  <c r="R118" i="19"/>
  <c r="P121" i="19"/>
  <c r="R122" i="19"/>
  <c r="R126" i="19"/>
  <c r="Q131" i="19"/>
  <c r="C2" i="19"/>
  <c r="T2" i="19"/>
  <c r="Q132" i="19"/>
  <c r="S134" i="19"/>
  <c r="C153" i="19"/>
  <c r="R103" i="19"/>
  <c r="F93" i="19"/>
  <c r="U161" i="19"/>
  <c r="M161" i="19"/>
  <c r="S161" i="19"/>
  <c r="R161" i="19"/>
  <c r="Q161" i="19"/>
  <c r="P161" i="19"/>
  <c r="O161" i="19"/>
  <c r="D161" i="19"/>
  <c r="C161" i="19"/>
  <c r="C14" i="19"/>
  <c r="S14" i="19"/>
  <c r="M15" i="19"/>
  <c r="U15" i="19"/>
  <c r="O16" i="19"/>
  <c r="Q19" i="19"/>
  <c r="C20" i="19"/>
  <c r="S20" i="19"/>
  <c r="M22" i="19"/>
  <c r="U22" i="19"/>
  <c r="O23" i="19"/>
  <c r="Q24" i="19"/>
  <c r="C114" i="19"/>
  <c r="S114" i="19"/>
  <c r="M115" i="19"/>
  <c r="U115" i="19"/>
  <c r="O116" i="19"/>
  <c r="Q117" i="19"/>
  <c r="C118" i="19"/>
  <c r="S118" i="19"/>
  <c r="M119" i="19"/>
  <c r="U119" i="19"/>
  <c r="O120" i="19"/>
  <c r="Q121" i="19"/>
  <c r="C122" i="19"/>
  <c r="S122" i="19"/>
  <c r="M123" i="19"/>
  <c r="U123" i="19"/>
  <c r="O124" i="19"/>
  <c r="Q125" i="19"/>
  <c r="C126" i="19"/>
  <c r="S126" i="19"/>
  <c r="M127" i="19"/>
  <c r="U127" i="19"/>
  <c r="O128" i="19"/>
  <c r="F131" i="19"/>
  <c r="R131" i="19"/>
  <c r="D2" i="19"/>
  <c r="U2" i="19"/>
  <c r="T3" i="19"/>
  <c r="D3" i="19"/>
  <c r="S3" i="19"/>
  <c r="O4" i="19"/>
  <c r="R132" i="19"/>
  <c r="P6" i="19"/>
  <c r="C134" i="19"/>
  <c r="T134" i="19"/>
  <c r="O135" i="19"/>
  <c r="Q18" i="19"/>
  <c r="D153" i="19"/>
  <c r="M153" i="19"/>
  <c r="U103" i="19"/>
  <c r="E91" i="19"/>
  <c r="E5" i="19"/>
  <c r="Q159" i="19"/>
  <c r="R159" i="19"/>
  <c r="P159" i="19"/>
  <c r="O159" i="19"/>
  <c r="M159" i="19"/>
  <c r="U159" i="19"/>
  <c r="D159" i="19"/>
  <c r="T159" i="19"/>
  <c r="C159" i="19"/>
  <c r="U163" i="19"/>
  <c r="M163" i="19"/>
  <c r="S163" i="19"/>
  <c r="R163" i="19"/>
  <c r="Q163" i="19"/>
  <c r="P163" i="19"/>
  <c r="O163" i="19"/>
  <c r="D163" i="19"/>
  <c r="C163" i="19"/>
  <c r="T163" i="19"/>
  <c r="U108" i="19"/>
  <c r="M108" i="19"/>
  <c r="S108" i="19"/>
  <c r="R108" i="19"/>
  <c r="Q108" i="19"/>
  <c r="P108" i="19"/>
  <c r="O108" i="19"/>
  <c r="D108" i="19"/>
  <c r="C108" i="19"/>
  <c r="T108" i="19"/>
  <c r="F140" i="19"/>
  <c r="S2" i="19"/>
  <c r="U153" i="19"/>
  <c r="R19" i="19"/>
  <c r="R24" i="19"/>
  <c r="R117" i="19"/>
  <c r="T118" i="19"/>
  <c r="R121" i="19"/>
  <c r="D122" i="19"/>
  <c r="T122" i="19"/>
  <c r="R125" i="19"/>
  <c r="D126" i="19"/>
  <c r="T126" i="19"/>
  <c r="S131" i="19"/>
  <c r="M2" i="19"/>
  <c r="S132" i="19"/>
  <c r="D134" i="19"/>
  <c r="M134" i="19"/>
  <c r="U134" i="19"/>
  <c r="S154" i="19"/>
  <c r="C154" i="19"/>
  <c r="Q154" i="19"/>
  <c r="P154" i="19"/>
  <c r="O154" i="19"/>
  <c r="Q73" i="19"/>
  <c r="O73" i="19"/>
  <c r="U73" i="19"/>
  <c r="M73" i="19"/>
  <c r="S84" i="19"/>
  <c r="C84" i="19"/>
  <c r="Q84" i="19"/>
  <c r="P84" i="19"/>
  <c r="O84" i="19"/>
  <c r="Q48" i="19"/>
  <c r="O48" i="19"/>
  <c r="U48" i="19"/>
  <c r="M48" i="19"/>
  <c r="T49" i="19"/>
  <c r="S49" i="19"/>
  <c r="C49" i="19"/>
  <c r="Q49" i="19"/>
  <c r="P49" i="19"/>
  <c r="O49" i="19"/>
  <c r="F165" i="19"/>
  <c r="Q106" i="19"/>
  <c r="R106" i="19"/>
  <c r="P106" i="19"/>
  <c r="O106" i="19"/>
  <c r="M106" i="19"/>
  <c r="U106" i="19"/>
  <c r="D106" i="19"/>
  <c r="T106" i="19"/>
  <c r="C106" i="19"/>
  <c r="M14" i="19"/>
  <c r="U14" i="19"/>
  <c r="O15" i="19"/>
  <c r="Q16" i="19"/>
  <c r="C19" i="19"/>
  <c r="S19" i="19"/>
  <c r="M20" i="19"/>
  <c r="U20" i="19"/>
  <c r="O22" i="19"/>
  <c r="Q23" i="19"/>
  <c r="C24" i="19"/>
  <c r="S24" i="19"/>
  <c r="M114" i="19"/>
  <c r="U114" i="19"/>
  <c r="O115" i="19"/>
  <c r="Q116" i="19"/>
  <c r="C117" i="19"/>
  <c r="S117" i="19"/>
  <c r="M118" i="19"/>
  <c r="U118" i="19"/>
  <c r="O119" i="19"/>
  <c r="Q120" i="19"/>
  <c r="C121" i="19"/>
  <c r="S121" i="19"/>
  <c r="M122" i="19"/>
  <c r="U122" i="19"/>
  <c r="O123" i="19"/>
  <c r="Q124" i="19"/>
  <c r="C125" i="19"/>
  <c r="S125" i="19"/>
  <c r="M126" i="19"/>
  <c r="U126" i="19"/>
  <c r="O127" i="19"/>
  <c r="R128" i="19"/>
  <c r="P130" i="19"/>
  <c r="C131" i="19"/>
  <c r="T131" i="19"/>
  <c r="M3" i="19"/>
  <c r="Q4" i="19"/>
  <c r="C132" i="19"/>
  <c r="T132" i="19"/>
  <c r="R135" i="19"/>
  <c r="P153" i="19"/>
  <c r="D154" i="19"/>
  <c r="M154" i="19"/>
  <c r="C73" i="19"/>
  <c r="D84" i="19"/>
  <c r="M84" i="19"/>
  <c r="C48" i="19"/>
  <c r="D49" i="19"/>
  <c r="M49" i="19"/>
  <c r="P101" i="19"/>
  <c r="O101" i="19"/>
  <c r="U101" i="19"/>
  <c r="M101" i="19"/>
  <c r="T101" i="19"/>
  <c r="D101" i="19"/>
  <c r="S101" i="19"/>
  <c r="C101" i="19"/>
  <c r="Q101" i="19"/>
  <c r="Q137" i="19"/>
  <c r="R137" i="19"/>
  <c r="P137" i="19"/>
  <c r="O137" i="19"/>
  <c r="M137" i="19"/>
  <c r="U137" i="19"/>
  <c r="D137" i="19"/>
  <c r="T137" i="19"/>
  <c r="C137" i="19"/>
  <c r="F53" i="19"/>
  <c r="P15" i="19"/>
  <c r="R16" i="19"/>
  <c r="D19" i="19"/>
  <c r="T19" i="19"/>
  <c r="P22" i="19"/>
  <c r="R23" i="19"/>
  <c r="D24" i="19"/>
  <c r="T24" i="19"/>
  <c r="P115" i="19"/>
  <c r="R116" i="19"/>
  <c r="D117" i="19"/>
  <c r="T117" i="19"/>
  <c r="P119" i="19"/>
  <c r="R120" i="19"/>
  <c r="D121" i="19"/>
  <c r="T121" i="19"/>
  <c r="P123" i="19"/>
  <c r="D125" i="19"/>
  <c r="T125" i="19"/>
  <c r="P127" i="19"/>
  <c r="S128" i="19"/>
  <c r="Q130" i="19"/>
  <c r="D131" i="19"/>
  <c r="M131" i="19"/>
  <c r="O2" i="19"/>
  <c r="F4" i="19"/>
  <c r="R4" i="19"/>
  <c r="D132" i="19"/>
  <c r="U132" i="19"/>
  <c r="T6" i="19"/>
  <c r="D6" i="19"/>
  <c r="S6" i="19"/>
  <c r="O134" i="19"/>
  <c r="O18" i="19"/>
  <c r="T18" i="19"/>
  <c r="D18" i="19"/>
  <c r="U18" i="19"/>
  <c r="R153" i="19"/>
  <c r="D73" i="19"/>
  <c r="P73" i="19"/>
  <c r="D48" i="19"/>
  <c r="P48" i="19"/>
  <c r="F101" i="19"/>
  <c r="R101" i="19"/>
  <c r="T94" i="19"/>
  <c r="D94" i="19"/>
  <c r="S94" i="19"/>
  <c r="C94" i="19"/>
  <c r="Q94" i="19"/>
  <c r="P94" i="19"/>
  <c r="O94" i="19"/>
  <c r="M94" i="19"/>
  <c r="P26" i="19"/>
  <c r="O26" i="19"/>
  <c r="U26" i="19"/>
  <c r="M26" i="19"/>
  <c r="T26" i="19"/>
  <c r="D26" i="19"/>
  <c r="S26" i="19"/>
  <c r="C26" i="19"/>
  <c r="Q26" i="19"/>
  <c r="U51" i="19"/>
  <c r="M51" i="19"/>
  <c r="S51" i="19"/>
  <c r="R51" i="19"/>
  <c r="Q51" i="19"/>
  <c r="P51" i="19"/>
  <c r="O51" i="19"/>
  <c r="D51" i="19"/>
  <c r="C51" i="19"/>
  <c r="T51" i="19"/>
  <c r="C16" i="19"/>
  <c r="M19" i="19"/>
  <c r="C23" i="19"/>
  <c r="M24" i="19"/>
  <c r="C116" i="19"/>
  <c r="M117" i="19"/>
  <c r="C120" i="19"/>
  <c r="M121" i="19"/>
  <c r="M125" i="19"/>
  <c r="R130" i="19"/>
  <c r="Q2" i="19"/>
  <c r="M132" i="19"/>
  <c r="S135" i="19"/>
  <c r="P135" i="19"/>
  <c r="U135" i="19"/>
  <c r="S153" i="19"/>
  <c r="R154" i="19"/>
  <c r="O83" i="19"/>
  <c r="U83" i="19"/>
  <c r="M83" i="19"/>
  <c r="T83" i="19"/>
  <c r="D83" i="19"/>
  <c r="S83" i="19"/>
  <c r="C83" i="19"/>
  <c r="P83" i="19"/>
  <c r="R73" i="19"/>
  <c r="O75" i="19"/>
  <c r="U75" i="19"/>
  <c r="M75" i="19"/>
  <c r="T75" i="19"/>
  <c r="D75" i="19"/>
  <c r="S75" i="19"/>
  <c r="C75" i="19"/>
  <c r="P75" i="19"/>
  <c r="F159" i="19"/>
  <c r="S165" i="19"/>
  <c r="U104" i="19"/>
  <c r="M104" i="19"/>
  <c r="S104" i="19"/>
  <c r="R104" i="19"/>
  <c r="Q104" i="19"/>
  <c r="P104" i="19"/>
  <c r="O104" i="19"/>
  <c r="D104" i="19"/>
  <c r="C104" i="19"/>
  <c r="T104" i="19"/>
  <c r="Q140" i="19"/>
  <c r="R140" i="19"/>
  <c r="P140" i="19"/>
  <c r="O140" i="19"/>
  <c r="M140" i="19"/>
  <c r="U140" i="19"/>
  <c r="D140" i="19"/>
  <c r="T140" i="19"/>
  <c r="C140" i="19"/>
  <c r="R30" i="19"/>
  <c r="R156" i="19"/>
  <c r="F32" i="19"/>
  <c r="S33" i="19"/>
  <c r="C33" i="19"/>
  <c r="M33" i="19"/>
  <c r="D33" i="19"/>
  <c r="U33" i="19"/>
  <c r="T33" i="19"/>
  <c r="R33" i="19"/>
  <c r="Q33" i="19"/>
  <c r="P33" i="19"/>
  <c r="U38" i="19"/>
  <c r="M38" i="19"/>
  <c r="S38" i="19"/>
  <c r="C38" i="19"/>
  <c r="T38" i="19"/>
  <c r="R38" i="19"/>
  <c r="Q38" i="19"/>
  <c r="P38" i="19"/>
  <c r="O38" i="19"/>
  <c r="F66" i="19"/>
  <c r="M102" i="19"/>
  <c r="U102" i="19"/>
  <c r="O28" i="19"/>
  <c r="C30" i="19"/>
  <c r="S30" i="19"/>
  <c r="O139" i="19"/>
  <c r="C156" i="19"/>
  <c r="S156" i="19"/>
  <c r="Q160" i="19"/>
  <c r="Q162" i="19"/>
  <c r="Q166" i="19"/>
  <c r="Q107" i="19"/>
  <c r="R109" i="19"/>
  <c r="Q50" i="19"/>
  <c r="R52" i="19"/>
  <c r="Q54" i="19"/>
  <c r="S168" i="19"/>
  <c r="C168" i="19"/>
  <c r="P168" i="19"/>
  <c r="O168" i="19"/>
  <c r="E170" i="19"/>
  <c r="O33" i="19"/>
  <c r="Q36" i="19"/>
  <c r="P36" i="19"/>
  <c r="O36" i="19"/>
  <c r="M36" i="19"/>
  <c r="U36" i="19"/>
  <c r="D36" i="19"/>
  <c r="T36" i="19"/>
  <c r="C36" i="19"/>
  <c r="S36" i="19"/>
  <c r="D38" i="19"/>
  <c r="U143" i="19"/>
  <c r="M143" i="19"/>
  <c r="T143" i="19"/>
  <c r="S143" i="19"/>
  <c r="C143" i="19"/>
  <c r="R143" i="19"/>
  <c r="Q143" i="19"/>
  <c r="P143" i="19"/>
  <c r="O143" i="19"/>
  <c r="P28" i="19"/>
  <c r="D30" i="19"/>
  <c r="T30" i="19"/>
  <c r="P139" i="19"/>
  <c r="D156" i="19"/>
  <c r="T156" i="19"/>
  <c r="S158" i="19"/>
  <c r="R160" i="19"/>
  <c r="S136" i="19"/>
  <c r="R162" i="19"/>
  <c r="S164" i="19"/>
  <c r="S105" i="19"/>
  <c r="S109" i="19"/>
  <c r="S52" i="19"/>
  <c r="F21" i="19"/>
  <c r="Q12" i="19"/>
  <c r="O12" i="19"/>
  <c r="U12" i="19"/>
  <c r="M12" i="19"/>
  <c r="T12" i="19"/>
  <c r="S12" i="19"/>
  <c r="R12" i="19"/>
  <c r="P12" i="19"/>
  <c r="D12" i="19"/>
  <c r="C12" i="19"/>
  <c r="O102" i="19"/>
  <c r="Q28" i="19"/>
  <c r="M30" i="19"/>
  <c r="U30" i="19"/>
  <c r="Q139" i="19"/>
  <c r="M156" i="19"/>
  <c r="U156" i="19"/>
  <c r="O39" i="19"/>
  <c r="U39" i="19"/>
  <c r="M39" i="19"/>
  <c r="T39" i="19"/>
  <c r="S39" i="19"/>
  <c r="R39" i="19"/>
  <c r="Q39" i="19"/>
  <c r="P39" i="19"/>
  <c r="D39" i="19"/>
  <c r="R28" i="19"/>
  <c r="R139" i="19"/>
  <c r="S160" i="19"/>
  <c r="C160" i="19"/>
  <c r="U160" i="19"/>
  <c r="S162" i="19"/>
  <c r="C162" i="19"/>
  <c r="U162" i="19"/>
  <c r="S166" i="19"/>
  <c r="C166" i="19"/>
  <c r="U166" i="19"/>
  <c r="S107" i="19"/>
  <c r="C107" i="19"/>
  <c r="U107" i="19"/>
  <c r="S50" i="19"/>
  <c r="C50" i="19"/>
  <c r="U50" i="19"/>
  <c r="U52" i="19"/>
  <c r="S54" i="19"/>
  <c r="C54" i="19"/>
  <c r="U54" i="19"/>
  <c r="F168" i="19"/>
  <c r="S21" i="19"/>
  <c r="C21" i="19"/>
  <c r="Q21" i="19"/>
  <c r="P21" i="19"/>
  <c r="O21" i="19"/>
  <c r="M21" i="19"/>
  <c r="Q32" i="19"/>
  <c r="P32" i="19"/>
  <c r="M32" i="19"/>
  <c r="U32" i="19"/>
  <c r="D32" i="19"/>
  <c r="T32" i="19"/>
  <c r="C32" i="19"/>
  <c r="R32" i="19"/>
  <c r="U34" i="19"/>
  <c r="M34" i="19"/>
  <c r="R34" i="19"/>
  <c r="Q34" i="19"/>
  <c r="P34" i="19"/>
  <c r="O34" i="19"/>
  <c r="D34" i="19"/>
  <c r="C34" i="19"/>
  <c r="S34" i="19"/>
  <c r="Q102" i="19"/>
  <c r="Q93" i="19"/>
  <c r="C28" i="19"/>
  <c r="S28" i="19"/>
  <c r="O30" i="19"/>
  <c r="C139" i="19"/>
  <c r="S139" i="19"/>
  <c r="O156" i="19"/>
  <c r="D160" i="19"/>
  <c r="M160" i="19"/>
  <c r="E161" i="19"/>
  <c r="D162" i="19"/>
  <c r="M162" i="19"/>
  <c r="E163" i="19"/>
  <c r="D166" i="19"/>
  <c r="M166" i="19"/>
  <c r="E104" i="19"/>
  <c r="D107" i="19"/>
  <c r="M107" i="19"/>
  <c r="E108" i="19"/>
  <c r="D50" i="19"/>
  <c r="M50" i="19"/>
  <c r="E51" i="19"/>
  <c r="M52" i="19"/>
  <c r="D54" i="19"/>
  <c r="M54" i="19"/>
  <c r="E167" i="19"/>
  <c r="Q170" i="19"/>
  <c r="U170" i="19"/>
  <c r="M170" i="19"/>
  <c r="T170" i="19"/>
  <c r="D170" i="19"/>
  <c r="D21" i="19"/>
  <c r="S32" i="19"/>
  <c r="T34" i="19"/>
  <c r="F36" i="19"/>
  <c r="D28" i="19"/>
  <c r="D139" i="19"/>
  <c r="U157" i="19"/>
  <c r="M157" i="19"/>
  <c r="S157" i="19"/>
  <c r="T168" i="19"/>
  <c r="C170" i="19"/>
  <c r="O170" i="19"/>
  <c r="R21" i="19"/>
  <c r="Q145" i="19"/>
  <c r="P145" i="19"/>
  <c r="O145" i="19"/>
  <c r="U145" i="19"/>
  <c r="P113" i="19"/>
  <c r="O113" i="19"/>
  <c r="U113" i="19"/>
  <c r="M113" i="19"/>
  <c r="T113" i="19"/>
  <c r="D113" i="19"/>
  <c r="Q45" i="19"/>
  <c r="P45" i="19"/>
  <c r="O45" i="19"/>
  <c r="U45" i="19"/>
  <c r="M45" i="19"/>
  <c r="T45" i="19"/>
  <c r="D45" i="19"/>
  <c r="F57" i="19"/>
  <c r="O11" i="19"/>
  <c r="U11" i="19"/>
  <c r="M11" i="19"/>
  <c r="S11" i="19"/>
  <c r="C11" i="19"/>
  <c r="T11" i="19"/>
  <c r="R11" i="19"/>
  <c r="Q11" i="19"/>
  <c r="P11" i="19"/>
  <c r="D11" i="19"/>
  <c r="R169" i="19"/>
  <c r="Q35" i="19"/>
  <c r="P37" i="19"/>
  <c r="F38" i="19"/>
  <c r="Q141" i="19"/>
  <c r="O141" i="19"/>
  <c r="T141" i="19"/>
  <c r="P142" i="19"/>
  <c r="F143" i="19"/>
  <c r="Q144" i="19"/>
  <c r="D145" i="19"/>
  <c r="O148" i="19"/>
  <c r="U148" i="19"/>
  <c r="M148" i="19"/>
  <c r="S110" i="19"/>
  <c r="R113" i="19"/>
  <c r="S45" i="19"/>
  <c r="F9" i="19"/>
  <c r="Q87" i="19"/>
  <c r="P87" i="19"/>
  <c r="O87" i="19"/>
  <c r="U87" i="19"/>
  <c r="M87" i="19"/>
  <c r="T87" i="19"/>
  <c r="D87" i="19"/>
  <c r="R87" i="19"/>
  <c r="S87" i="19"/>
  <c r="C87" i="19"/>
  <c r="Q171" i="19"/>
  <c r="C169" i="19"/>
  <c r="S169" i="19"/>
  <c r="R31" i="19"/>
  <c r="R35" i="19"/>
  <c r="R37" i="19"/>
  <c r="C141" i="19"/>
  <c r="U141" i="19"/>
  <c r="R142" i="19"/>
  <c r="R144" i="19"/>
  <c r="M145" i="19"/>
  <c r="C148" i="19"/>
  <c r="Q149" i="19"/>
  <c r="P149" i="19"/>
  <c r="O149" i="19"/>
  <c r="U149" i="19"/>
  <c r="E47" i="19"/>
  <c r="F40" i="19"/>
  <c r="T110" i="19"/>
  <c r="S113" i="19"/>
  <c r="F10" i="19"/>
  <c r="D169" i="19"/>
  <c r="S31" i="19"/>
  <c r="S35" i="19"/>
  <c r="T37" i="19"/>
  <c r="D141" i="19"/>
  <c r="S144" i="19"/>
  <c r="U147" i="19"/>
  <c r="M147" i="19"/>
  <c r="T147" i="19"/>
  <c r="D147" i="19"/>
  <c r="S147" i="19"/>
  <c r="C147" i="19"/>
  <c r="O147" i="19"/>
  <c r="D148" i="19"/>
  <c r="P148" i="19"/>
  <c r="C149" i="19"/>
  <c r="S66" i="19"/>
  <c r="C66" i="19"/>
  <c r="Q66" i="19"/>
  <c r="O66" i="19"/>
  <c r="U66" i="19"/>
  <c r="T66" i="19"/>
  <c r="R66" i="19"/>
  <c r="P66" i="19"/>
  <c r="M66" i="19"/>
  <c r="D66" i="19"/>
  <c r="S70" i="19"/>
  <c r="C70" i="19"/>
  <c r="Q70" i="19"/>
  <c r="O70" i="19"/>
  <c r="U70" i="19"/>
  <c r="T70" i="19"/>
  <c r="R70" i="19"/>
  <c r="P70" i="19"/>
  <c r="M70" i="19"/>
  <c r="D70" i="19"/>
  <c r="R145" i="19"/>
  <c r="O40" i="19"/>
  <c r="U40" i="19"/>
  <c r="M40" i="19"/>
  <c r="T40" i="19"/>
  <c r="Q110" i="19"/>
  <c r="P110" i="19"/>
  <c r="O110" i="19"/>
  <c r="F13" i="19"/>
  <c r="S9" i="19"/>
  <c r="C9" i="19"/>
  <c r="Q9" i="19"/>
  <c r="O9" i="19"/>
  <c r="U9" i="19"/>
  <c r="T9" i="19"/>
  <c r="R9" i="19"/>
  <c r="P9" i="19"/>
  <c r="M9" i="19"/>
  <c r="D9" i="19"/>
  <c r="S37" i="19"/>
  <c r="C37" i="19"/>
  <c r="Q37" i="19"/>
  <c r="S142" i="19"/>
  <c r="C142" i="19"/>
  <c r="Q142" i="19"/>
  <c r="S145" i="19"/>
  <c r="C40" i="19"/>
  <c r="C110" i="19"/>
  <c r="E34" i="19"/>
  <c r="D37" i="19"/>
  <c r="M37" i="19"/>
  <c r="D142" i="19"/>
  <c r="M142" i="19"/>
  <c r="O144" i="19"/>
  <c r="U144" i="19"/>
  <c r="M144" i="19"/>
  <c r="T145" i="19"/>
  <c r="U47" i="19"/>
  <c r="M47" i="19"/>
  <c r="T47" i="19"/>
  <c r="D47" i="19"/>
  <c r="S47" i="19"/>
  <c r="C47" i="19"/>
  <c r="O47" i="19"/>
  <c r="D40" i="19"/>
  <c r="P40" i="19"/>
  <c r="D110" i="19"/>
  <c r="M110" i="19"/>
  <c r="E112" i="19"/>
  <c r="Q44" i="19"/>
  <c r="P44" i="19"/>
  <c r="O44" i="19"/>
  <c r="U44" i="19"/>
  <c r="M44" i="19"/>
  <c r="T44" i="19"/>
  <c r="D44" i="19"/>
  <c r="F61" i="19"/>
  <c r="O68" i="19"/>
  <c r="U68" i="19"/>
  <c r="M68" i="19"/>
  <c r="S68" i="19"/>
  <c r="C68" i="19"/>
  <c r="T68" i="19"/>
  <c r="R68" i="19"/>
  <c r="Q68" i="19"/>
  <c r="P68" i="19"/>
  <c r="D68" i="19"/>
  <c r="R112" i="19"/>
  <c r="R43" i="19"/>
  <c r="R152" i="19"/>
  <c r="O56" i="19"/>
  <c r="U57" i="19"/>
  <c r="M57" i="19"/>
  <c r="T57" i="19"/>
  <c r="P58" i="19"/>
  <c r="S59" i="19"/>
  <c r="O60" i="19"/>
  <c r="U61" i="19"/>
  <c r="M61" i="19"/>
  <c r="T61" i="19"/>
  <c r="S63" i="19"/>
  <c r="O64" i="19"/>
  <c r="U13" i="19"/>
  <c r="M13" i="19"/>
  <c r="T13" i="19"/>
  <c r="U10" i="19"/>
  <c r="M10" i="19"/>
  <c r="S10" i="19"/>
  <c r="C10" i="19"/>
  <c r="Q10" i="19"/>
  <c r="U67" i="19"/>
  <c r="M67" i="19"/>
  <c r="S67" i="19"/>
  <c r="C67" i="19"/>
  <c r="Q67" i="19"/>
  <c r="U71" i="19"/>
  <c r="M71" i="19"/>
  <c r="S71" i="19"/>
  <c r="C71" i="19"/>
  <c r="Q71" i="19"/>
  <c r="P71" i="19"/>
  <c r="Q146" i="19"/>
  <c r="Q46" i="19"/>
  <c r="C112" i="19"/>
  <c r="S112" i="19"/>
  <c r="O41" i="19"/>
  <c r="C43" i="19"/>
  <c r="S43" i="19"/>
  <c r="O150" i="19"/>
  <c r="P56" i="19"/>
  <c r="Q58" i="19"/>
  <c r="C59" i="19"/>
  <c r="T59" i="19"/>
  <c r="P60" i="19"/>
  <c r="C61" i="19"/>
  <c r="Q62" i="19"/>
  <c r="C63" i="19"/>
  <c r="T63" i="19"/>
  <c r="P64" i="19"/>
  <c r="C13" i="19"/>
  <c r="R8" i="19"/>
  <c r="D10" i="19"/>
  <c r="O10" i="19"/>
  <c r="D67" i="19"/>
  <c r="O67" i="19"/>
  <c r="F68" i="19"/>
  <c r="F69" i="19"/>
  <c r="P69" i="19"/>
  <c r="D71" i="19"/>
  <c r="O71" i="19"/>
  <c r="F65" i="19"/>
  <c r="R146" i="19"/>
  <c r="R46" i="19"/>
  <c r="D112" i="19"/>
  <c r="T112" i="19"/>
  <c r="P41" i="19"/>
  <c r="D43" i="19"/>
  <c r="T43" i="19"/>
  <c r="P150" i="19"/>
  <c r="D152" i="19"/>
  <c r="Q56" i="19"/>
  <c r="D57" i="19"/>
  <c r="R58" i="19"/>
  <c r="D59" i="19"/>
  <c r="U59" i="19"/>
  <c r="Q60" i="19"/>
  <c r="D61" i="19"/>
  <c r="R62" i="19"/>
  <c r="D63" i="19"/>
  <c r="U63" i="19"/>
  <c r="Q64" i="19"/>
  <c r="D13" i="19"/>
  <c r="P10" i="19"/>
  <c r="P67" i="19"/>
  <c r="R71" i="19"/>
  <c r="C146" i="19"/>
  <c r="C46" i="19"/>
  <c r="M112" i="19"/>
  <c r="Q41" i="19"/>
  <c r="M43" i="19"/>
  <c r="Q150" i="19"/>
  <c r="R56" i="19"/>
  <c r="S58" i="19"/>
  <c r="R60" i="19"/>
  <c r="O61" i="19"/>
  <c r="S62" i="19"/>
  <c r="M63" i="19"/>
  <c r="R64" i="19"/>
  <c r="O13" i="19"/>
  <c r="Q8" i="19"/>
  <c r="O8" i="19"/>
  <c r="T8" i="19"/>
  <c r="R10" i="19"/>
  <c r="R67" i="19"/>
  <c r="S69" i="19"/>
  <c r="T71" i="19"/>
  <c r="S65" i="19"/>
  <c r="C65" i="19"/>
  <c r="Q65" i="19"/>
  <c r="O65" i="19"/>
  <c r="M65" i="19"/>
  <c r="U85" i="19"/>
  <c r="M85" i="19"/>
  <c r="S85" i="19"/>
  <c r="C85" i="19"/>
  <c r="Q85" i="19"/>
  <c r="P85" i="19"/>
  <c r="T56" i="19"/>
  <c r="P13" i="19"/>
  <c r="T10" i="19"/>
  <c r="T67" i="19"/>
  <c r="Q55" i="19"/>
  <c r="O55" i="19"/>
  <c r="U55" i="19"/>
  <c r="M55" i="19"/>
  <c r="T55" i="19"/>
  <c r="D55" i="19"/>
  <c r="D65" i="19"/>
  <c r="D85" i="19"/>
  <c r="O85" i="19"/>
  <c r="S60" i="19"/>
  <c r="C60" i="19"/>
  <c r="U60" i="19"/>
  <c r="S64" i="19"/>
  <c r="C64" i="19"/>
  <c r="U64" i="19"/>
  <c r="Q69" i="19"/>
  <c r="O69" i="19"/>
  <c r="U69" i="19"/>
  <c r="M69" i="19"/>
  <c r="T85" i="19"/>
  <c r="D88" i="19"/>
  <c r="T88" i="19"/>
  <c r="F89" i="19"/>
  <c r="R76" i="19"/>
  <c r="D77" i="19"/>
  <c r="T77" i="19"/>
  <c r="F80" i="19"/>
  <c r="R82" i="19"/>
  <c r="D95" i="19"/>
  <c r="T95" i="19"/>
  <c r="R96" i="19"/>
  <c r="D97" i="19"/>
  <c r="T97" i="19"/>
  <c r="P99" i="19"/>
  <c r="R72" i="19"/>
  <c r="R86" i="19"/>
  <c r="F88" i="19"/>
  <c r="P89" i="19"/>
  <c r="R90" i="19"/>
  <c r="D76" i="19"/>
  <c r="T76" i="19"/>
  <c r="F77" i="19"/>
  <c r="P80" i="19"/>
  <c r="R81" i="19"/>
  <c r="D82" i="19"/>
  <c r="T82" i="19"/>
  <c r="F95" i="19"/>
  <c r="P78" i="19"/>
  <c r="R79" i="19"/>
  <c r="D96" i="19"/>
  <c r="T96" i="19"/>
  <c r="F97" i="19"/>
  <c r="P98" i="19"/>
  <c r="R99" i="19"/>
  <c r="C72" i="19"/>
  <c r="S72" i="19"/>
  <c r="C86" i="19"/>
  <c r="S86" i="19"/>
  <c r="O88" i="19"/>
  <c r="Q89" i="19"/>
  <c r="C90" i="19"/>
  <c r="S90" i="19"/>
  <c r="M76" i="19"/>
  <c r="U76" i="19"/>
  <c r="O77" i="19"/>
  <c r="Q80" i="19"/>
  <c r="C81" i="19"/>
  <c r="S81" i="19"/>
  <c r="M82" i="19"/>
  <c r="U82" i="19"/>
  <c r="O95" i="19"/>
  <c r="Q78" i="19"/>
  <c r="C79" i="19"/>
  <c r="S79" i="19"/>
  <c r="M96" i="19"/>
  <c r="U96" i="19"/>
  <c r="O97" i="19"/>
  <c r="Q98" i="19"/>
  <c r="C99" i="19"/>
  <c r="S99" i="19"/>
  <c r="P88" i="19"/>
  <c r="R89" i="19"/>
  <c r="P77" i="19"/>
  <c r="R80" i="19"/>
  <c r="P95" i="19"/>
  <c r="R78" i="19"/>
  <c r="P97" i="19"/>
  <c r="R98" i="19"/>
  <c r="T99" i="19"/>
  <c r="M72" i="19"/>
  <c r="U72" i="19"/>
  <c r="M86" i="19"/>
  <c r="U86" i="19"/>
  <c r="Q88" i="19"/>
  <c r="C89" i="19"/>
  <c r="S89" i="19"/>
  <c r="M90" i="19"/>
  <c r="U90" i="19"/>
  <c r="O76" i="19"/>
  <c r="Q77" i="19"/>
  <c r="C80" i="19"/>
  <c r="S80" i="19"/>
  <c r="M81" i="19"/>
  <c r="U81" i="19"/>
  <c r="O82" i="19"/>
  <c r="Q95" i="19"/>
  <c r="C78" i="19"/>
  <c r="S78" i="19"/>
  <c r="M79" i="19"/>
  <c r="U79" i="19"/>
  <c r="O96" i="19"/>
  <c r="Q97" i="19"/>
  <c r="C98" i="19"/>
  <c r="S98" i="19"/>
  <c r="M99" i="19"/>
  <c r="U99" i="19"/>
  <c r="R88" i="19"/>
  <c r="T89" i="19"/>
  <c r="P76" i="19"/>
  <c r="R77" i="19"/>
  <c r="T80" i="19"/>
  <c r="P82" i="19"/>
  <c r="R95" i="19"/>
  <c r="T78" i="19"/>
  <c r="P96" i="19"/>
  <c r="R97" i="19"/>
  <c r="T98" i="19"/>
  <c r="C88" i="19"/>
  <c r="M89" i="19"/>
  <c r="C77" i="19"/>
  <c r="M80" i="19"/>
  <c r="C95" i="19"/>
  <c r="M78" i="19"/>
  <c r="C97" i="19"/>
  <c r="M98" i="19"/>
  <c r="S2" i="17"/>
  <c r="U2" i="17"/>
  <c r="V2" i="17"/>
  <c r="R2" i="17"/>
  <c r="P2" i="17"/>
  <c r="D2" i="17"/>
  <c r="C2" i="17"/>
  <c r="B3" i="13"/>
  <c r="B6" i="13" s="1"/>
  <c r="B4" i="13"/>
  <c r="G174" i="28" l="1"/>
  <c r="G2" i="28"/>
  <c r="G177" i="28"/>
  <c r="G42" i="28"/>
  <c r="G149" i="28"/>
  <c r="G163" i="28"/>
  <c r="G158" i="28"/>
  <c r="G133" i="28"/>
  <c r="G113" i="28"/>
  <c r="G169" i="28"/>
  <c r="G112" i="28"/>
  <c r="G23" i="28"/>
  <c r="G22" i="28"/>
  <c r="G52" i="28"/>
  <c r="G124" i="28"/>
  <c r="G5" i="28"/>
  <c r="G9" i="28"/>
  <c r="G50" i="28"/>
  <c r="G40" i="28"/>
  <c r="G69" i="28"/>
  <c r="G77" i="28"/>
  <c r="G161" i="28"/>
  <c r="G129" i="28"/>
  <c r="G86" i="28"/>
  <c r="G46" i="28"/>
  <c r="G180" i="28"/>
  <c r="G173" i="28"/>
  <c r="G128" i="28"/>
  <c r="G109" i="28"/>
  <c r="G144" i="28"/>
  <c r="G19" i="28"/>
  <c r="G105" i="28"/>
  <c r="G126" i="28"/>
  <c r="G71" i="28"/>
  <c r="G45" i="28"/>
  <c r="G35" i="28"/>
  <c r="G151" i="28"/>
  <c r="G184" i="28"/>
  <c r="G68" i="28"/>
  <c r="G168" i="28"/>
  <c r="G81" i="28"/>
  <c r="G150" i="28"/>
  <c r="G90" i="28"/>
  <c r="G85" i="28"/>
  <c r="G75" i="28"/>
  <c r="G94" i="28"/>
  <c r="G4" i="28"/>
  <c r="G56" i="28"/>
  <c r="G178" i="28"/>
  <c r="G24" i="28"/>
  <c r="G82" i="28"/>
  <c r="G157" i="28"/>
  <c r="G73" i="28"/>
  <c r="G108" i="28"/>
  <c r="G154" i="28"/>
  <c r="G70" i="28"/>
  <c r="G142" i="28"/>
  <c r="G167" i="28"/>
  <c r="G118" i="28"/>
  <c r="G160" i="28"/>
  <c r="G93" i="28"/>
  <c r="G74" i="28"/>
  <c r="G115" i="28"/>
  <c r="G146" i="28"/>
  <c r="G176" i="28"/>
  <c r="G159" i="28"/>
  <c r="G64" i="28"/>
  <c r="G137" i="28"/>
  <c r="G125" i="28"/>
  <c r="G54" i="28"/>
  <c r="G20" i="28"/>
  <c r="G62" i="28"/>
  <c r="G107" i="28"/>
  <c r="G95" i="28"/>
  <c r="G51" i="28"/>
  <c r="G132" i="28"/>
  <c r="G91" i="28"/>
  <c r="G120" i="28"/>
  <c r="G29" i="28"/>
  <c r="G37" i="28"/>
  <c r="G60" i="28"/>
  <c r="G26" i="28"/>
  <c r="G36" i="28"/>
  <c r="G143" i="28"/>
  <c r="G171" i="28"/>
  <c r="G8" i="28"/>
  <c r="G30" i="28"/>
  <c r="G80" i="28"/>
  <c r="G63" i="28"/>
  <c r="G140" i="28"/>
  <c r="G114" i="28"/>
  <c r="G66" i="28"/>
  <c r="G111" i="28"/>
  <c r="G98" i="28"/>
  <c r="G127" i="28"/>
  <c r="G25" i="28"/>
  <c r="G101" i="28"/>
  <c r="G121" i="28"/>
  <c r="G41" i="28"/>
  <c r="G152" i="28"/>
  <c r="G104" i="28"/>
  <c r="G139" i="28"/>
  <c r="G138" i="28"/>
  <c r="G122" i="28"/>
  <c r="G131" i="28"/>
  <c r="G130" i="28"/>
  <c r="F1048562" i="28"/>
  <c r="G186" i="25"/>
  <c r="G179" i="25"/>
  <c r="G167" i="25"/>
  <c r="G180" i="25"/>
  <c r="G143" i="25"/>
  <c r="G177" i="25"/>
  <c r="G182" i="25"/>
  <c r="G154" i="25"/>
  <c r="G107" i="25"/>
  <c r="G93" i="25"/>
  <c r="G129" i="25"/>
  <c r="G66" i="25"/>
  <c r="G139" i="25"/>
  <c r="G4" i="25"/>
  <c r="G145" i="25"/>
  <c r="G148" i="25"/>
  <c r="G169" i="25"/>
  <c r="G191" i="25"/>
  <c r="G68" i="25"/>
  <c r="G69" i="25"/>
  <c r="G36" i="25"/>
  <c r="G71" i="25"/>
  <c r="G106" i="25"/>
  <c r="G2" i="25"/>
  <c r="G35" i="25"/>
  <c r="G100" i="25"/>
  <c r="G138" i="25"/>
  <c r="G14" i="25"/>
  <c r="G23" i="25"/>
  <c r="G111" i="25"/>
  <c r="G24" i="25"/>
  <c r="G104" i="25"/>
  <c r="G20" i="25"/>
  <c r="G17" i="25"/>
  <c r="G103" i="25"/>
  <c r="G117" i="25"/>
  <c r="G130" i="25"/>
  <c r="G116" i="25"/>
  <c r="G56" i="25"/>
  <c r="G91" i="25"/>
  <c r="G151" i="25"/>
  <c r="G73" i="25"/>
  <c r="G153" i="25"/>
  <c r="G89" i="25"/>
  <c r="G12" i="25"/>
  <c r="G178" i="25"/>
  <c r="G55" i="25"/>
  <c r="G184" i="25"/>
  <c r="G162" i="25"/>
  <c r="G146" i="25"/>
  <c r="G127" i="25"/>
  <c r="G199" i="25"/>
  <c r="G8" i="25"/>
  <c r="G183" i="25"/>
  <c r="G88" i="25"/>
  <c r="G158" i="25"/>
  <c r="G120" i="25"/>
  <c r="G45" i="25"/>
  <c r="G49" i="25"/>
  <c r="G144" i="25"/>
  <c r="G75" i="25"/>
  <c r="G173" i="25"/>
  <c r="G190" i="25"/>
  <c r="G161" i="25"/>
  <c r="G124" i="25"/>
  <c r="G185" i="25"/>
  <c r="G98" i="25"/>
  <c r="G53" i="25"/>
  <c r="G62" i="25"/>
  <c r="G118" i="25"/>
  <c r="G9" i="25"/>
  <c r="G198" i="25"/>
  <c r="G79" i="25"/>
  <c r="G165" i="25"/>
  <c r="G10" i="25"/>
  <c r="G87" i="25"/>
  <c r="G22" i="25"/>
  <c r="G172" i="25"/>
  <c r="G46" i="25"/>
  <c r="G195" i="25"/>
  <c r="G29" i="25"/>
  <c r="G152" i="25"/>
  <c r="G83" i="25"/>
  <c r="G67" i="25"/>
  <c r="G150" i="25"/>
  <c r="G86" i="25"/>
  <c r="G174" i="25"/>
  <c r="G142" i="25"/>
  <c r="G74" i="25"/>
  <c r="G82" i="25"/>
  <c r="G112" i="25"/>
  <c r="G31" i="25"/>
  <c r="G19" i="25"/>
  <c r="G149" i="25"/>
  <c r="G122" i="25"/>
  <c r="G168" i="25"/>
  <c r="G121" i="25"/>
  <c r="G163" i="25"/>
  <c r="G135" i="25"/>
  <c r="G99" i="25"/>
  <c r="G16" i="25"/>
  <c r="G175" i="25"/>
  <c r="G160" i="25"/>
  <c r="G188" i="25"/>
  <c r="G128" i="25"/>
  <c r="G76" i="25"/>
  <c r="G170" i="25"/>
  <c r="G21" i="25"/>
  <c r="G72" i="25"/>
  <c r="G65" i="25"/>
  <c r="G11" i="25"/>
  <c r="F1048572" i="25"/>
  <c r="G140" i="17"/>
  <c r="G52" i="17"/>
  <c r="G59" i="17"/>
  <c r="G257" i="17"/>
  <c r="G344" i="17"/>
  <c r="G223" i="17"/>
  <c r="G145" i="17"/>
  <c r="G221" i="17"/>
  <c r="G276" i="17"/>
  <c r="G338" i="17"/>
  <c r="G111" i="17"/>
  <c r="G213" i="17"/>
  <c r="G3" i="17"/>
  <c r="G78" i="17"/>
  <c r="G268" i="17"/>
  <c r="G336" i="17"/>
  <c r="G312" i="17"/>
  <c r="G211" i="17"/>
  <c r="G304" i="17"/>
  <c r="G39" i="17"/>
  <c r="G235" i="17"/>
  <c r="G153" i="17"/>
  <c r="G31" i="17"/>
  <c r="G57" i="17"/>
  <c r="G284" i="17"/>
  <c r="G33" i="17"/>
  <c r="G271" i="17"/>
  <c r="G147" i="17"/>
  <c r="G74" i="17"/>
  <c r="G70" i="17"/>
  <c r="G49" i="17"/>
  <c r="G96" i="17"/>
  <c r="G84" i="17"/>
  <c r="G124" i="17"/>
  <c r="G93" i="17"/>
  <c r="G232" i="17"/>
  <c r="G277" i="17"/>
  <c r="G27" i="17"/>
  <c r="G48" i="17"/>
  <c r="G296" i="17"/>
  <c r="G117" i="17"/>
  <c r="G152" i="17"/>
  <c r="G285" i="17"/>
  <c r="G244" i="17"/>
  <c r="G238" i="17"/>
  <c r="G297" i="17"/>
  <c r="G208" i="17"/>
  <c r="G45" i="17"/>
  <c r="G248" i="17"/>
  <c r="G142" i="17"/>
  <c r="G107" i="17"/>
  <c r="G53" i="17"/>
  <c r="G72" i="17"/>
  <c r="G36" i="17"/>
  <c r="G122" i="17"/>
  <c r="G177" i="17"/>
  <c r="G138" i="17"/>
  <c r="G265" i="17"/>
  <c r="G18" i="17"/>
  <c r="G209" i="17"/>
  <c r="G91" i="17"/>
  <c r="G188" i="17"/>
  <c r="G220" i="17"/>
  <c r="G16" i="17"/>
  <c r="G83" i="17"/>
  <c r="G260" i="17"/>
  <c r="G245" i="17"/>
  <c r="G258" i="17"/>
  <c r="G144" i="17"/>
  <c r="G127" i="17"/>
  <c r="G158" i="17"/>
  <c r="G214" i="17"/>
  <c r="G171" i="17"/>
  <c r="G80" i="17"/>
  <c r="G92" i="17"/>
  <c r="G227" i="17"/>
  <c r="G46" i="17"/>
  <c r="G210" i="17"/>
  <c r="G287" i="17"/>
  <c r="G21" i="17"/>
  <c r="G174" i="17"/>
  <c r="G218" i="17"/>
  <c r="G69" i="17"/>
  <c r="G243" i="17"/>
  <c r="G115" i="17"/>
  <c r="G182" i="17"/>
  <c r="G311" i="17"/>
  <c r="G261" i="17"/>
  <c r="G41" i="17"/>
  <c r="G251" i="17"/>
  <c r="G229" i="17"/>
  <c r="G77" i="17"/>
  <c r="G66" i="17"/>
  <c r="G44" i="17"/>
  <c r="G148" i="17"/>
  <c r="G170" i="17"/>
  <c r="G135" i="17"/>
  <c r="G275" i="17"/>
  <c r="G266" i="17"/>
  <c r="G26" i="17"/>
  <c r="G113" i="17"/>
  <c r="G203" i="17"/>
  <c r="G55" i="17"/>
  <c r="G62" i="17"/>
  <c r="G247" i="17"/>
  <c r="G85" i="17"/>
  <c r="G47" i="17"/>
  <c r="G202" i="17"/>
  <c r="G272" i="17"/>
  <c r="G309" i="17"/>
  <c r="G222" i="17"/>
  <c r="G294" i="17"/>
  <c r="G88" i="17"/>
  <c r="G109" i="17"/>
  <c r="G82" i="17"/>
  <c r="G161" i="17"/>
  <c r="G35" i="17"/>
  <c r="G274" i="17"/>
  <c r="G194" i="17"/>
  <c r="G65" i="17"/>
  <c r="G200" i="17"/>
  <c r="G165" i="17"/>
  <c r="G298" i="17"/>
  <c r="G43" i="17"/>
  <c r="G264" i="17"/>
  <c r="G17" i="17"/>
  <c r="G280" i="17"/>
  <c r="G97" i="17"/>
  <c r="G162" i="17"/>
  <c r="G270" i="17"/>
  <c r="G20" i="17"/>
  <c r="G273" i="17"/>
  <c r="G103" i="17"/>
  <c r="G120" i="17"/>
  <c r="G73" i="17"/>
  <c r="G189" i="17"/>
  <c r="G302" i="17"/>
  <c r="G283" i="17"/>
  <c r="G282" i="17"/>
  <c r="G259" i="17"/>
  <c r="G13" i="17"/>
  <c r="G100" i="17"/>
  <c r="G300" i="17"/>
  <c r="G24" i="17"/>
  <c r="G263" i="17"/>
  <c r="G301" i="17"/>
  <c r="G123" i="17"/>
  <c r="G112" i="17"/>
  <c r="G104" i="17"/>
  <c r="G199" i="17"/>
  <c r="G166" i="17"/>
  <c r="G293" i="17"/>
  <c r="G125" i="17"/>
  <c r="G278" i="17"/>
  <c r="G76" i="17"/>
  <c r="G255" i="17"/>
  <c r="G32" i="17"/>
  <c r="G163" i="17"/>
  <c r="G68" i="17"/>
  <c r="G155" i="17"/>
  <c r="G149" i="17"/>
  <c r="G10" i="17"/>
  <c r="G23" i="17"/>
  <c r="G141" i="17"/>
  <c r="G54" i="17"/>
  <c r="G279" i="17"/>
  <c r="G168" i="17"/>
  <c r="G192" i="17"/>
  <c r="G105" i="17"/>
  <c r="G71" i="17"/>
  <c r="G306" i="17"/>
  <c r="G167" i="17"/>
  <c r="G201" i="17"/>
  <c r="G239" i="17"/>
  <c r="G226" i="17"/>
  <c r="G308" i="17"/>
  <c r="G51" i="17"/>
  <c r="G184" i="17"/>
  <c r="G267" i="17"/>
  <c r="G286" i="17"/>
  <c r="G195" i="17"/>
  <c r="G240" i="17"/>
  <c r="G121" i="17"/>
  <c r="G86" i="17"/>
  <c r="G108" i="17"/>
  <c r="G12" i="17"/>
  <c r="G262" i="17"/>
  <c r="G225" i="17"/>
  <c r="G172" i="17"/>
  <c r="G242" i="17"/>
  <c r="G37" i="17"/>
  <c r="G281" i="17"/>
  <c r="G233" i="17"/>
  <c r="G249" i="17"/>
  <c r="G116" i="17"/>
  <c r="G290" i="17"/>
  <c r="G4" i="17"/>
  <c r="G217" i="17"/>
  <c r="G156" i="17"/>
  <c r="G164" i="17"/>
  <c r="G175" i="17"/>
  <c r="G219" i="17"/>
  <c r="G196" i="17"/>
  <c r="G307" i="17"/>
  <c r="G256" i="17"/>
  <c r="G190" i="17"/>
  <c r="G185" i="17"/>
  <c r="G291" i="17"/>
  <c r="G60" i="17"/>
  <c r="G34" i="17"/>
  <c r="G186" i="17"/>
  <c r="G180" i="17"/>
  <c r="G216" i="17"/>
  <c r="G252" i="17"/>
  <c r="G228" i="17"/>
  <c r="G173" i="17"/>
  <c r="G207" i="17"/>
  <c r="G40" i="17"/>
  <c r="G75" i="17"/>
  <c r="G292" i="17"/>
  <c r="G303" i="17"/>
  <c r="G137" i="17"/>
  <c r="G81" i="17"/>
  <c r="G154" i="17"/>
  <c r="G159" i="17"/>
  <c r="G197" i="17"/>
  <c r="G224" i="17"/>
  <c r="G193" i="17"/>
  <c r="G236" i="17"/>
  <c r="G181" i="17"/>
  <c r="G288" i="17"/>
  <c r="G119" i="17"/>
  <c r="G187" i="17"/>
  <c r="G215" i="17"/>
  <c r="G157" i="17"/>
  <c r="G237" i="17"/>
  <c r="G231" i="17"/>
  <c r="G234" i="17"/>
  <c r="G305" i="17"/>
  <c r="G198" i="17"/>
  <c r="G136" i="17"/>
  <c r="G179" i="17"/>
  <c r="G310" i="17"/>
  <c r="G151" i="17"/>
  <c r="G178" i="17"/>
  <c r="G183" i="17"/>
  <c r="G250" i="17"/>
  <c r="G299" i="17"/>
  <c r="G212" i="17"/>
  <c r="G58" i="17"/>
  <c r="G118" i="17"/>
  <c r="G25" i="17"/>
  <c r="G143" i="17"/>
  <c r="G99" i="17"/>
  <c r="G139" i="17"/>
  <c r="G11" i="17"/>
  <c r="G29" i="17"/>
  <c r="G87" i="17"/>
  <c r="G110" i="17"/>
  <c r="G38" i="17"/>
  <c r="G30" i="17"/>
  <c r="G90" i="17"/>
  <c r="G95" i="17"/>
  <c r="G126" i="17"/>
  <c r="G98" i="17"/>
  <c r="G7" i="17"/>
  <c r="G15" i="17"/>
  <c r="G19" i="17"/>
  <c r="G106" i="17"/>
  <c r="G6" i="17"/>
  <c r="G9" i="17"/>
  <c r="G64" i="17"/>
  <c r="G79" i="17"/>
  <c r="G8" i="17"/>
  <c r="G56" i="17"/>
  <c r="G14" i="17"/>
  <c r="G2" i="17"/>
  <c r="G22" i="17"/>
  <c r="G61" i="17"/>
  <c r="G94" i="17"/>
  <c r="N97" i="19"/>
  <c r="N21" i="19"/>
  <c r="N35" i="19"/>
  <c r="N169" i="19"/>
  <c r="N45" i="19"/>
  <c r="N89" i="22"/>
  <c r="N52" i="19"/>
  <c r="N121" i="22"/>
  <c r="N112" i="19"/>
  <c r="N150" i="22"/>
  <c r="N70" i="19"/>
  <c r="N106" i="19"/>
  <c r="N82" i="22"/>
  <c r="N60" i="19"/>
  <c r="N135" i="22"/>
  <c r="N159" i="22"/>
  <c r="N137" i="22"/>
  <c r="N62" i="19"/>
  <c r="N84" i="22"/>
  <c r="N64" i="19"/>
  <c r="N139" i="22"/>
  <c r="N78" i="19"/>
  <c r="N167" i="22"/>
  <c r="N171" i="19"/>
  <c r="N94" i="22"/>
  <c r="N143" i="22"/>
  <c r="N10" i="19"/>
  <c r="N161" i="22"/>
  <c r="N76" i="19"/>
  <c r="N162" i="22"/>
  <c r="N77" i="19"/>
  <c r="N145" i="22"/>
  <c r="N12" i="19"/>
  <c r="N151" i="22"/>
  <c r="N152" i="22"/>
  <c r="N72" i="19"/>
  <c r="N71" i="19"/>
  <c r="N165" i="22"/>
  <c r="N82" i="19"/>
  <c r="N105" i="22"/>
  <c r="N38" i="19"/>
  <c r="N134" i="22"/>
  <c r="N138" i="22"/>
  <c r="N63" i="19"/>
  <c r="N97" i="22"/>
  <c r="N154" i="22"/>
  <c r="N65" i="19"/>
  <c r="N99" i="19"/>
  <c r="N172" i="22"/>
  <c r="N105" i="19"/>
  <c r="N81" i="22"/>
  <c r="N96" i="19"/>
  <c r="N169" i="22"/>
  <c r="N136" i="22"/>
  <c r="N61" i="19"/>
  <c r="N142" i="22"/>
  <c r="N9" i="19"/>
  <c r="N115" i="22"/>
  <c r="N149" i="19"/>
  <c r="N57" i="19"/>
  <c r="N132" i="22"/>
  <c r="N89" i="19" l="1"/>
  <c r="N157" i="22"/>
  <c r="N107" i="22"/>
  <c r="N87" i="19"/>
  <c r="N141" i="19"/>
  <c r="N170" i="22"/>
  <c r="N107" i="19"/>
  <c r="N83" i="22"/>
  <c r="N160" i="19"/>
  <c r="N71" i="22"/>
  <c r="N74" i="22"/>
  <c r="N137" i="19"/>
  <c r="N59" i="19"/>
  <c r="N152" i="19"/>
  <c r="N113" i="22"/>
  <c r="N129" i="22"/>
  <c r="N147" i="19"/>
  <c r="N95" i="22"/>
  <c r="N44" i="19"/>
  <c r="N130" i="22"/>
  <c r="N126" i="22"/>
  <c r="N164" i="19"/>
  <c r="N102" i="22"/>
  <c r="N77" i="22"/>
  <c r="N108" i="19"/>
  <c r="N153" i="22"/>
  <c r="N55" i="19"/>
  <c r="L31" i="22"/>
  <c r="K31" i="22" s="1"/>
  <c r="L3" i="19"/>
  <c r="K3" i="19" s="1"/>
  <c r="L129" i="22"/>
  <c r="K129" i="22" s="1"/>
  <c r="L152" i="19"/>
  <c r="K152" i="19" s="1"/>
  <c r="L23" i="22"/>
  <c r="K23" i="22" s="1"/>
  <c r="L126" i="19"/>
  <c r="K126" i="19" s="1"/>
  <c r="L131" i="22"/>
  <c r="K131" i="22" s="1"/>
  <c r="L56" i="19"/>
  <c r="K56" i="19" s="1"/>
  <c r="L146" i="22"/>
  <c r="K146" i="22" s="1"/>
  <c r="L66" i="19"/>
  <c r="K66" i="19" s="1"/>
  <c r="L8" i="19"/>
  <c r="K8" i="19" s="1"/>
  <c r="L141" i="22"/>
  <c r="K141" i="22" s="1"/>
  <c r="L96" i="22"/>
  <c r="K96" i="22" s="1"/>
  <c r="L170" i="19"/>
  <c r="K170" i="19" s="1"/>
  <c r="L157" i="22"/>
  <c r="K157" i="22" s="1"/>
  <c r="L87" i="19"/>
  <c r="K87" i="19" s="1"/>
  <c r="L156" i="22"/>
  <c r="K156" i="22" s="1"/>
  <c r="L86" i="19"/>
  <c r="K86" i="19" s="1"/>
  <c r="L35" i="22"/>
  <c r="K35" i="22" s="1"/>
  <c r="L6" i="19"/>
  <c r="K6" i="19" s="1"/>
  <c r="L18" i="22"/>
  <c r="K18" i="22" s="1"/>
  <c r="L121" i="19"/>
  <c r="K121" i="19" s="1"/>
  <c r="N28" i="22"/>
  <c r="N131" i="19"/>
  <c r="N62" i="22"/>
  <c r="N29" i="19"/>
  <c r="L103" i="22"/>
  <c r="K103" i="22" s="1"/>
  <c r="L36" i="19"/>
  <c r="K36" i="19" s="1"/>
  <c r="L126" i="22"/>
  <c r="K126" i="22" s="1"/>
  <c r="L44" i="19"/>
  <c r="K44" i="19" s="1"/>
  <c r="N87" i="22"/>
  <c r="N50" i="19"/>
  <c r="L54" i="22"/>
  <c r="K54" i="22" s="1"/>
  <c r="L91" i="19"/>
  <c r="K91" i="19" s="1"/>
  <c r="N96" i="22"/>
  <c r="N170" i="19"/>
  <c r="N116" i="22"/>
  <c r="N46" i="19"/>
  <c r="N109" i="22"/>
  <c r="N143" i="19"/>
  <c r="N108" i="22"/>
  <c r="N142" i="19"/>
  <c r="L36" i="22"/>
  <c r="K36" i="22" s="1"/>
  <c r="L134" i="19"/>
  <c r="K134" i="19" s="1"/>
  <c r="N68" i="19"/>
  <c r="N148" i="22"/>
  <c r="N20" i="19"/>
  <c r="N7" i="22"/>
  <c r="N53" i="22"/>
  <c r="N103" i="19"/>
  <c r="N49" i="22"/>
  <c r="N49" i="19"/>
  <c r="N51" i="19"/>
  <c r="N88" i="22"/>
  <c r="L69" i="19"/>
  <c r="K69" i="19" s="1"/>
  <c r="L149" i="22"/>
  <c r="K149" i="22" s="1"/>
  <c r="L50" i="22"/>
  <c r="K50" i="22" s="1"/>
  <c r="L100" i="19"/>
  <c r="K100" i="19" s="1"/>
  <c r="N93" i="19"/>
  <c r="N56" i="22"/>
  <c r="L171" i="22"/>
  <c r="K171" i="22" s="1"/>
  <c r="L98" i="19"/>
  <c r="K98" i="19" s="1"/>
  <c r="L124" i="22"/>
  <c r="K124" i="22" s="1"/>
  <c r="L42" i="19"/>
  <c r="K42" i="19" s="1"/>
  <c r="L101" i="22"/>
  <c r="K101" i="22" s="1"/>
  <c r="L34" i="19"/>
  <c r="K34" i="19" s="1"/>
  <c r="L68" i="22"/>
  <c r="K68" i="22" s="1"/>
  <c r="L157" i="19"/>
  <c r="K157" i="19" s="1"/>
  <c r="L91" i="22"/>
  <c r="K91" i="22" s="1"/>
  <c r="L54" i="19"/>
  <c r="K54" i="19" s="1"/>
  <c r="N31" i="19"/>
  <c r="N98" i="22"/>
  <c r="N65" i="22"/>
  <c r="N139" i="19"/>
  <c r="N6" i="22"/>
  <c r="N19" i="19"/>
  <c r="N46" i="22"/>
  <c r="N74" i="19"/>
  <c r="N54" i="22"/>
  <c r="N91" i="19"/>
  <c r="N57" i="22"/>
  <c r="N94" i="19"/>
  <c r="N34" i="22"/>
  <c r="N133" i="19"/>
  <c r="N83" i="19"/>
  <c r="N43" i="22"/>
  <c r="N66" i="22"/>
  <c r="N5" i="19"/>
  <c r="N30" i="22"/>
  <c r="N7" i="19"/>
  <c r="N33" i="22"/>
  <c r="N132" i="19"/>
  <c r="N26" i="22"/>
  <c r="N129" i="19"/>
  <c r="N11" i="22"/>
  <c r="N114" i="19"/>
  <c r="N5" i="22"/>
  <c r="N16" i="19"/>
  <c r="N8" i="22"/>
  <c r="N22" i="19"/>
  <c r="N27" i="19"/>
  <c r="N60" i="22"/>
  <c r="N55" i="22"/>
  <c r="N92" i="19"/>
  <c r="N16" i="22"/>
  <c r="N119" i="19"/>
  <c r="L151" i="22"/>
  <c r="K151" i="22" s="1"/>
  <c r="L152" i="22"/>
  <c r="K152" i="22" s="1"/>
  <c r="L72" i="19"/>
  <c r="K72" i="19" s="1"/>
  <c r="L71" i="19"/>
  <c r="K71" i="19" s="1"/>
  <c r="L163" i="22"/>
  <c r="K163" i="22" s="1"/>
  <c r="L80" i="19"/>
  <c r="K80" i="19" s="1"/>
  <c r="L28" i="19"/>
  <c r="K28" i="19" s="1"/>
  <c r="L61" i="22"/>
  <c r="K61" i="22" s="1"/>
  <c r="L158" i="22"/>
  <c r="K158" i="22" s="1"/>
  <c r="L88" i="19"/>
  <c r="K88" i="19" s="1"/>
  <c r="L70" i="22"/>
  <c r="K70" i="22" s="1"/>
  <c r="L159" i="19"/>
  <c r="K159" i="19" s="1"/>
  <c r="L99" i="19"/>
  <c r="K99" i="19" s="1"/>
  <c r="L172" i="22"/>
  <c r="K172" i="22" s="1"/>
  <c r="L144" i="22"/>
  <c r="K144" i="22" s="1"/>
  <c r="L11" i="19"/>
  <c r="K11" i="19" s="1"/>
  <c r="L44" i="22"/>
  <c r="K44" i="22" s="1"/>
  <c r="L73" i="19"/>
  <c r="K73" i="19" s="1"/>
  <c r="N124" i="22"/>
  <c r="N42" i="19"/>
  <c r="N68" i="22"/>
  <c r="N157" i="19"/>
  <c r="L25" i="22"/>
  <c r="K25" i="22" s="1"/>
  <c r="L128" i="19"/>
  <c r="K128" i="19" s="1"/>
  <c r="L109" i="19"/>
  <c r="K109" i="19" s="1"/>
  <c r="L85" i="22"/>
  <c r="K85" i="22" s="1"/>
  <c r="L142" i="22"/>
  <c r="K142" i="22" s="1"/>
  <c r="L9" i="19"/>
  <c r="K9" i="19" s="1"/>
  <c r="L63" i="22"/>
  <c r="K63" i="22" s="1"/>
  <c r="L30" i="19"/>
  <c r="K30" i="19" s="1"/>
  <c r="N114" i="22"/>
  <c r="N148" i="19"/>
  <c r="L26" i="22"/>
  <c r="K26" i="22" s="1"/>
  <c r="L129" i="19"/>
  <c r="K129" i="19" s="1"/>
  <c r="N75" i="22"/>
  <c r="N162" i="19"/>
  <c r="N106" i="22"/>
  <c r="N39" i="19"/>
  <c r="L167" i="22"/>
  <c r="K167" i="22" s="1"/>
  <c r="L78" i="19"/>
  <c r="K78" i="19" s="1"/>
  <c r="L79" i="22"/>
  <c r="K79" i="22" s="1"/>
  <c r="L166" i="19"/>
  <c r="K166" i="19" s="1"/>
  <c r="L42" i="22"/>
  <c r="K42" i="22" s="1"/>
  <c r="L155" i="19"/>
  <c r="K155" i="19" s="1"/>
  <c r="N67" i="19"/>
  <c r="N147" i="22"/>
  <c r="L62" i="22"/>
  <c r="K62" i="22" s="1"/>
  <c r="L29" i="19"/>
  <c r="K29" i="19" s="1"/>
  <c r="L30" i="22"/>
  <c r="K30" i="22" s="1"/>
  <c r="L7" i="19"/>
  <c r="K7" i="19" s="1"/>
  <c r="L143" i="22"/>
  <c r="K143" i="22" s="1"/>
  <c r="L10" i="19"/>
  <c r="K10" i="19" s="1"/>
  <c r="L39" i="22"/>
  <c r="K39" i="22" s="1"/>
  <c r="L18" i="19"/>
  <c r="K18" i="19" s="1"/>
  <c r="N156" i="22"/>
  <c r="N86" i="19"/>
  <c r="L16" i="22"/>
  <c r="K16" i="22" s="1"/>
  <c r="L119" i="19"/>
  <c r="K119" i="19" s="1"/>
  <c r="L85" i="19"/>
  <c r="K85" i="19" s="1"/>
  <c r="L155" i="22"/>
  <c r="K155" i="22" s="1"/>
  <c r="L3" i="22"/>
  <c r="K3" i="22" s="1"/>
  <c r="L14" i="19"/>
  <c r="K14" i="19" s="1"/>
  <c r="N161" i="19"/>
  <c r="N72" i="22"/>
  <c r="N125" i="22"/>
  <c r="N43" i="19"/>
  <c r="N120" i="19"/>
  <c r="N17" i="22"/>
  <c r="N13" i="22"/>
  <c r="N116" i="19"/>
  <c r="N18" i="22"/>
  <c r="N121" i="19"/>
  <c r="N115" i="19"/>
  <c r="N12" i="22"/>
  <c r="N166" i="19"/>
  <c r="N79" i="22"/>
  <c r="L112" i="22"/>
  <c r="K112" i="22" s="1"/>
  <c r="L146" i="19"/>
  <c r="K146" i="19" s="1"/>
  <c r="L130" i="22"/>
  <c r="K130" i="22" s="1"/>
  <c r="L45" i="19"/>
  <c r="K45" i="19" s="1"/>
  <c r="L125" i="22"/>
  <c r="K125" i="22" s="1"/>
  <c r="L43" i="19"/>
  <c r="K43" i="19" s="1"/>
  <c r="L59" i="22"/>
  <c r="K59" i="22" s="1"/>
  <c r="L26" i="19"/>
  <c r="K26" i="19" s="1"/>
  <c r="L139" i="22"/>
  <c r="K139" i="22" s="1"/>
  <c r="L64" i="19"/>
  <c r="K64" i="19" s="1"/>
  <c r="L92" i="22"/>
  <c r="K92" i="22" s="1"/>
  <c r="L167" i="19"/>
  <c r="K167" i="19" s="1"/>
  <c r="N69" i="22"/>
  <c r="N158" i="19"/>
  <c r="L117" i="22"/>
  <c r="K117" i="22" s="1"/>
  <c r="L47" i="19"/>
  <c r="K47" i="19" s="1"/>
  <c r="L119" i="22"/>
  <c r="K119" i="22" s="1"/>
  <c r="L110" i="19"/>
  <c r="K110" i="19" s="1"/>
  <c r="N149" i="22"/>
  <c r="N69" i="19"/>
  <c r="L14" i="22"/>
  <c r="K14" i="22" s="1"/>
  <c r="L117" i="19"/>
  <c r="K117" i="19" s="1"/>
  <c r="L160" i="22"/>
  <c r="K160" i="22" s="1"/>
  <c r="L90" i="19"/>
  <c r="K90" i="19" s="1"/>
  <c r="L140" i="22"/>
  <c r="K140" i="22" s="1"/>
  <c r="L13" i="19"/>
  <c r="K13" i="19" s="1"/>
  <c r="N85" i="22"/>
  <c r="N109" i="19"/>
  <c r="L110" i="22"/>
  <c r="K110" i="22" s="1"/>
  <c r="L144" i="19"/>
  <c r="K144" i="19" s="1"/>
  <c r="L164" i="19"/>
  <c r="K164" i="19" s="1"/>
  <c r="L77" i="22"/>
  <c r="K77" i="22" s="1"/>
  <c r="L55" i="22"/>
  <c r="K55" i="22" s="1"/>
  <c r="L92" i="19"/>
  <c r="K92" i="19" s="1"/>
  <c r="L56" i="22"/>
  <c r="K56" i="22" s="1"/>
  <c r="L93" i="19"/>
  <c r="K93" i="19" s="1"/>
  <c r="N103" i="22"/>
  <c r="N36" i="19"/>
  <c r="N73" i="22"/>
  <c r="N136" i="19"/>
  <c r="L20" i="22"/>
  <c r="K20" i="22" s="1"/>
  <c r="L123" i="19"/>
  <c r="K123" i="19" s="1"/>
  <c r="N90" i="19"/>
  <c r="N160" i="22"/>
  <c r="L150" i="22"/>
  <c r="K150" i="22" s="1"/>
  <c r="L70" i="19"/>
  <c r="K70" i="19" s="1"/>
  <c r="L27" i="22"/>
  <c r="K27" i="22" s="1"/>
  <c r="L130" i="19"/>
  <c r="K130" i="19" s="1"/>
  <c r="N131" i="22"/>
  <c r="N56" i="19"/>
  <c r="L169" i="22"/>
  <c r="K169" i="22" s="1"/>
  <c r="L96" i="19"/>
  <c r="K96" i="19" s="1"/>
  <c r="N144" i="19"/>
  <c r="N110" i="22"/>
  <c r="L65" i="22"/>
  <c r="K65" i="22" s="1"/>
  <c r="L139" i="19"/>
  <c r="K139" i="19" s="1"/>
  <c r="L95" i="22"/>
  <c r="K95" i="22" s="1"/>
  <c r="L169" i="19"/>
  <c r="K169" i="19" s="1"/>
  <c r="L58" i="22"/>
  <c r="K58" i="22" s="1"/>
  <c r="L25" i="19"/>
  <c r="K25" i="19" s="1"/>
  <c r="N10" i="22"/>
  <c r="N24" i="19"/>
  <c r="N59" i="22"/>
  <c r="N26" i="19"/>
  <c r="L83" i="22"/>
  <c r="K83" i="22" s="1"/>
  <c r="L107" i="19"/>
  <c r="K107" i="19" s="1"/>
  <c r="L76" i="22"/>
  <c r="K76" i="22" s="1"/>
  <c r="L163" i="19"/>
  <c r="K163" i="19" s="1"/>
  <c r="N144" i="22"/>
  <c r="N11" i="19"/>
  <c r="L33" i="22"/>
  <c r="K33" i="22" s="1"/>
  <c r="L132" i="19"/>
  <c r="K132" i="19" s="1"/>
  <c r="N92" i="22"/>
  <c r="N167" i="19"/>
  <c r="N41" i="19"/>
  <c r="N123" i="22"/>
  <c r="L94" i="22"/>
  <c r="K94" i="22" s="1"/>
  <c r="L171" i="19"/>
  <c r="K171" i="19" s="1"/>
  <c r="L60" i="22"/>
  <c r="K60" i="22" s="1"/>
  <c r="L27" i="19"/>
  <c r="K27" i="19" s="1"/>
  <c r="L53" i="22"/>
  <c r="K53" i="22" s="1"/>
  <c r="L103" i="19"/>
  <c r="K103" i="19" s="1"/>
  <c r="L21" i="22"/>
  <c r="K21" i="22" s="1"/>
  <c r="L124" i="19"/>
  <c r="K124" i="19" s="1"/>
  <c r="N150" i="19"/>
  <c r="N127" i="22"/>
  <c r="L122" i="22"/>
  <c r="K122" i="22" s="1"/>
  <c r="L113" i="19"/>
  <c r="K113" i="19" s="1"/>
  <c r="N33" i="19"/>
  <c r="N100" i="22"/>
  <c r="L4" i="22"/>
  <c r="K4" i="22" s="1"/>
  <c r="L15" i="19"/>
  <c r="K15" i="19" s="1"/>
  <c r="L49" i="22"/>
  <c r="K49" i="22" s="1"/>
  <c r="L49" i="19"/>
  <c r="K49" i="19" s="1"/>
  <c r="L66" i="22"/>
  <c r="K66" i="22" s="1"/>
  <c r="L5" i="19"/>
  <c r="K5" i="19" s="1"/>
  <c r="L17" i="22"/>
  <c r="K17" i="22" s="1"/>
  <c r="L120" i="19"/>
  <c r="K120" i="19" s="1"/>
  <c r="L113" i="22"/>
  <c r="K113" i="22" s="1"/>
  <c r="L147" i="19"/>
  <c r="K147" i="19" s="1"/>
  <c r="L40" i="22"/>
  <c r="K40" i="22" s="1"/>
  <c r="L153" i="19"/>
  <c r="K153" i="19" s="1"/>
  <c r="L29" i="22"/>
  <c r="K29" i="22" s="1"/>
  <c r="L2" i="19"/>
  <c r="K2" i="19" s="1"/>
  <c r="L137" i="22"/>
  <c r="K137" i="22" s="1"/>
  <c r="L62" i="19"/>
  <c r="K62" i="19" s="1"/>
  <c r="L136" i="22"/>
  <c r="K136" i="22" s="1"/>
  <c r="L61" i="19"/>
  <c r="K61" i="19" s="1"/>
  <c r="L82" i="19"/>
  <c r="K82" i="19" s="1"/>
  <c r="L165" i="22"/>
  <c r="K165" i="22" s="1"/>
  <c r="L138" i="22"/>
  <c r="K138" i="22" s="1"/>
  <c r="L63" i="19"/>
  <c r="K63" i="19" s="1"/>
  <c r="L47" i="22"/>
  <c r="K47" i="22" s="1"/>
  <c r="L75" i="19"/>
  <c r="K75" i="19" s="1"/>
  <c r="L116" i="22"/>
  <c r="K116" i="22" s="1"/>
  <c r="L46" i="19"/>
  <c r="K46" i="19" s="1"/>
  <c r="L43" i="22"/>
  <c r="K43" i="22" s="1"/>
  <c r="L83" i="19"/>
  <c r="K83" i="19" s="1"/>
  <c r="L34" i="22"/>
  <c r="K34" i="22" s="1"/>
  <c r="L133" i="19"/>
  <c r="K133" i="19" s="1"/>
  <c r="L111" i="22"/>
  <c r="K111" i="22" s="1"/>
  <c r="L145" i="19"/>
  <c r="K145" i="19" s="1"/>
  <c r="N50" i="22"/>
  <c r="N100" i="19"/>
  <c r="N42" i="22"/>
  <c r="N155" i="19"/>
  <c r="L98" i="22"/>
  <c r="K98" i="22" s="1"/>
  <c r="L31" i="19"/>
  <c r="K31" i="19" s="1"/>
  <c r="L7" i="22"/>
  <c r="K7" i="22" s="1"/>
  <c r="L20" i="19"/>
  <c r="K20" i="19" s="1"/>
  <c r="L80" i="22"/>
  <c r="K80" i="22" s="1"/>
  <c r="L104" i="19"/>
  <c r="K104" i="19" s="1"/>
  <c r="N146" i="19"/>
  <c r="N112" i="22"/>
  <c r="L78" i="22"/>
  <c r="K78" i="22" s="1"/>
  <c r="L165" i="19"/>
  <c r="K165" i="19" s="1"/>
  <c r="N158" i="22"/>
  <c r="N88" i="19"/>
  <c r="L123" i="22"/>
  <c r="K123" i="22" s="1"/>
  <c r="L41" i="19"/>
  <c r="K41" i="19" s="1"/>
  <c r="L135" i="22"/>
  <c r="K135" i="22" s="1"/>
  <c r="L60" i="19"/>
  <c r="K60" i="19" s="1"/>
  <c r="L24" i="22"/>
  <c r="K24" i="22" s="1"/>
  <c r="L127" i="19"/>
  <c r="K127" i="19" s="1"/>
  <c r="L16" i="19"/>
  <c r="K16" i="19" s="1"/>
  <c r="L5" i="22"/>
  <c r="K5" i="22" s="1"/>
  <c r="L67" i="22"/>
  <c r="K67" i="22" s="1"/>
  <c r="L156" i="19"/>
  <c r="K156" i="19" s="1"/>
  <c r="N104" i="22"/>
  <c r="N37" i="19"/>
  <c r="L127" i="22"/>
  <c r="K127" i="22" s="1"/>
  <c r="L150" i="19"/>
  <c r="K150" i="19" s="1"/>
  <c r="L100" i="22"/>
  <c r="K100" i="22" s="1"/>
  <c r="L33" i="19"/>
  <c r="K33" i="19" s="1"/>
  <c r="N163" i="22"/>
  <c r="N80" i="19"/>
  <c r="N168" i="22"/>
  <c r="N79" i="19"/>
  <c r="L134" i="22"/>
  <c r="K134" i="22" s="1"/>
  <c r="L59" i="19"/>
  <c r="K59" i="19" s="1"/>
  <c r="L115" i="22"/>
  <c r="K115" i="22" s="1"/>
  <c r="L149" i="19"/>
  <c r="K149" i="19" s="1"/>
  <c r="L107" i="22"/>
  <c r="K107" i="22" s="1"/>
  <c r="L141" i="19"/>
  <c r="K141" i="19" s="1"/>
  <c r="L132" i="22"/>
  <c r="K132" i="22" s="1"/>
  <c r="L57" i="19"/>
  <c r="K57" i="19" s="1"/>
  <c r="L52" i="22"/>
  <c r="K52" i="22" s="1"/>
  <c r="L102" i="19"/>
  <c r="K102" i="19" s="1"/>
  <c r="L104" i="22"/>
  <c r="K104" i="22" s="1"/>
  <c r="L37" i="19"/>
  <c r="K37" i="19" s="1"/>
  <c r="L81" i="22"/>
  <c r="K81" i="22" s="1"/>
  <c r="L105" i="19"/>
  <c r="K105" i="19" s="1"/>
  <c r="N141" i="22"/>
  <c r="N8" i="19"/>
  <c r="L38" i="22"/>
  <c r="K38" i="22" s="1"/>
  <c r="L17" i="19"/>
  <c r="K17" i="19" s="1"/>
  <c r="L154" i="22"/>
  <c r="K154" i="22" s="1"/>
  <c r="L65" i="19"/>
  <c r="K65" i="19" s="1"/>
  <c r="L82" i="22"/>
  <c r="K82" i="22" s="1"/>
  <c r="L106" i="19"/>
  <c r="K106" i="19" s="1"/>
  <c r="N128" i="22"/>
  <c r="N151" i="19"/>
  <c r="N15" i="19"/>
  <c r="N4" i="22"/>
  <c r="N18" i="19"/>
  <c r="N39" i="22"/>
  <c r="N64" i="22"/>
  <c r="N138" i="19"/>
  <c r="N67" i="22"/>
  <c r="N156" i="19"/>
  <c r="L41" i="22"/>
  <c r="K41" i="22" s="1"/>
  <c r="L154" i="19"/>
  <c r="K154" i="19" s="1"/>
  <c r="L114" i="22"/>
  <c r="K114" i="22" s="1"/>
  <c r="L148" i="19"/>
  <c r="K148" i="19" s="1"/>
  <c r="L109" i="22"/>
  <c r="K109" i="22" s="1"/>
  <c r="L143" i="19"/>
  <c r="K143" i="19" s="1"/>
  <c r="N40" i="22"/>
  <c r="N153" i="19"/>
  <c r="N3" i="19"/>
  <c r="N31" i="22"/>
  <c r="N23" i="22"/>
  <c r="N126" i="19"/>
  <c r="N63" i="22"/>
  <c r="N30" i="19"/>
  <c r="N15" i="22"/>
  <c r="N118" i="19"/>
  <c r="N61" i="22"/>
  <c r="N28" i="19"/>
  <c r="N128" i="19"/>
  <c r="N25" i="22"/>
  <c r="N3" i="22"/>
  <c r="N14" i="19"/>
  <c r="N35" i="22"/>
  <c r="N6" i="19"/>
  <c r="N27" i="22"/>
  <c r="N130" i="19"/>
  <c r="N22" i="22"/>
  <c r="N125" i="19"/>
  <c r="N101" i="19"/>
  <c r="N51" i="22"/>
  <c r="N122" i="22"/>
  <c r="N113" i="19"/>
  <c r="L87" i="22"/>
  <c r="K87" i="22" s="1"/>
  <c r="L50" i="19"/>
  <c r="K50" i="19" s="1"/>
  <c r="L135" i="19"/>
  <c r="K135" i="19" s="1"/>
  <c r="L37" i="22"/>
  <c r="K37" i="22" s="1"/>
  <c r="L93" i="22"/>
  <c r="K93" i="22" s="1"/>
  <c r="L168" i="19"/>
  <c r="K168" i="19" s="1"/>
  <c r="L164" i="22"/>
  <c r="K164" i="22" s="1"/>
  <c r="L81" i="19"/>
  <c r="K81" i="19" s="1"/>
  <c r="L28" i="22"/>
  <c r="K28" i="22" s="1"/>
  <c r="L131" i="19"/>
  <c r="K131" i="19" s="1"/>
  <c r="N95" i="19"/>
  <c r="N166" i="22"/>
  <c r="L95" i="19"/>
  <c r="K95" i="19" s="1"/>
  <c r="L166" i="22"/>
  <c r="K166" i="22" s="1"/>
  <c r="N118" i="22"/>
  <c r="N40" i="19"/>
  <c r="N168" i="19"/>
  <c r="N93" i="22"/>
  <c r="L99" i="22"/>
  <c r="K99" i="22" s="1"/>
  <c r="L32" i="19"/>
  <c r="K32" i="19" s="1"/>
  <c r="L108" i="22"/>
  <c r="K108" i="22" s="1"/>
  <c r="L142" i="19"/>
  <c r="K142" i="19" s="1"/>
  <c r="L19" i="22"/>
  <c r="K19" i="22" s="1"/>
  <c r="L122" i="19"/>
  <c r="K122" i="19" s="1"/>
  <c r="L11" i="22"/>
  <c r="K11" i="22" s="1"/>
  <c r="L114" i="19"/>
  <c r="K114" i="19" s="1"/>
  <c r="N117" i="22"/>
  <c r="N47" i="19"/>
  <c r="N111" i="19"/>
  <c r="N120" i="22"/>
  <c r="N80" i="22"/>
  <c r="N104" i="19"/>
  <c r="L162" i="22"/>
  <c r="K162" i="22" s="1"/>
  <c r="L77" i="19"/>
  <c r="K77" i="19" s="1"/>
  <c r="L97" i="22"/>
  <c r="K97" i="22" s="1"/>
  <c r="L21" i="19"/>
  <c r="K21" i="19" s="1"/>
  <c r="L51" i="22"/>
  <c r="K51" i="22" s="1"/>
  <c r="L101" i="19"/>
  <c r="K101" i="19" s="1"/>
  <c r="L9" i="22"/>
  <c r="K9" i="22" s="1"/>
  <c r="L23" i="19"/>
  <c r="K23" i="19" s="1"/>
  <c r="L121" i="22"/>
  <c r="K121" i="22" s="1"/>
  <c r="L112" i="19"/>
  <c r="K112" i="19" s="1"/>
  <c r="L10" i="22"/>
  <c r="K10" i="22" s="1"/>
  <c r="L24" i="19"/>
  <c r="K24" i="19" s="1"/>
  <c r="L106" i="22"/>
  <c r="K106" i="22" s="1"/>
  <c r="L39" i="19"/>
  <c r="K39" i="19" s="1"/>
  <c r="L46" i="22"/>
  <c r="K46" i="22" s="1"/>
  <c r="L74" i="19"/>
  <c r="K74" i="19" s="1"/>
  <c r="L73" i="22"/>
  <c r="K73" i="22" s="1"/>
  <c r="L136" i="19"/>
  <c r="K136" i="19" s="1"/>
  <c r="N140" i="19"/>
  <c r="N86" i="22"/>
  <c r="L72" i="22"/>
  <c r="K72" i="22" s="1"/>
  <c r="L161" i="19"/>
  <c r="K161" i="19" s="1"/>
  <c r="N38" i="22"/>
  <c r="N17" i="19"/>
  <c r="N9" i="22"/>
  <c r="N23" i="19"/>
  <c r="N117" i="19"/>
  <c r="N14" i="22"/>
  <c r="N44" i="22"/>
  <c r="N73" i="19"/>
  <c r="N45" i="22"/>
  <c r="N84" i="19"/>
  <c r="N124" i="19"/>
  <c r="N21" i="22"/>
  <c r="N19" i="22"/>
  <c r="N122" i="19"/>
  <c r="N58" i="22"/>
  <c r="N25" i="19"/>
  <c r="N52" i="22"/>
  <c r="N102" i="19"/>
  <c r="N24" i="22"/>
  <c r="N127" i="19"/>
  <c r="N20" i="22"/>
  <c r="N123" i="19"/>
  <c r="L71" i="22"/>
  <c r="K71" i="22" s="1"/>
  <c r="L160" i="19"/>
  <c r="K160" i="19" s="1"/>
  <c r="L116" i="19"/>
  <c r="K116" i="19" s="1"/>
  <c r="L13" i="22"/>
  <c r="K13" i="22" s="1"/>
  <c r="L86" i="22"/>
  <c r="K86" i="22" s="1"/>
  <c r="L140" i="19"/>
  <c r="K140" i="19" s="1"/>
  <c r="L147" i="22"/>
  <c r="K147" i="22" s="1"/>
  <c r="L67" i="19"/>
  <c r="K67" i="19" s="1"/>
  <c r="L8" i="22"/>
  <c r="K8" i="22" s="1"/>
  <c r="L22" i="19"/>
  <c r="K22" i="19" s="1"/>
  <c r="L6" i="22"/>
  <c r="K6" i="22" s="1"/>
  <c r="L19" i="19"/>
  <c r="K19" i="19" s="1"/>
  <c r="L12" i="22"/>
  <c r="K12" i="22" s="1"/>
  <c r="L115" i="19"/>
  <c r="K115" i="19" s="1"/>
  <c r="N133" i="22"/>
  <c r="N58" i="19"/>
  <c r="L118" i="22"/>
  <c r="K118" i="22" s="1"/>
  <c r="L40" i="19"/>
  <c r="K40" i="19" s="1"/>
  <c r="L69" i="22"/>
  <c r="K69" i="22" s="1"/>
  <c r="L158" i="19"/>
  <c r="K158" i="19" s="1"/>
  <c r="N70" i="22"/>
  <c r="N159" i="19"/>
  <c r="L128" i="22"/>
  <c r="K128" i="22" s="1"/>
  <c r="L151" i="19"/>
  <c r="K151" i="19" s="1"/>
  <c r="L88" i="22"/>
  <c r="K88" i="22" s="1"/>
  <c r="L51" i="19"/>
  <c r="K51" i="19" s="1"/>
  <c r="L90" i="22"/>
  <c r="K90" i="22" s="1"/>
  <c r="L53" i="19"/>
  <c r="K53" i="19" s="1"/>
  <c r="L120" i="22"/>
  <c r="K120" i="22" s="1"/>
  <c r="L111" i="19"/>
  <c r="K111" i="19" s="1"/>
  <c r="N140" i="22"/>
  <c r="N13" i="19"/>
  <c r="L102" i="22"/>
  <c r="K102" i="22" s="1"/>
  <c r="L35" i="19"/>
  <c r="K35" i="19" s="1"/>
  <c r="N164" i="22"/>
  <c r="N81" i="19"/>
  <c r="L84" i="22"/>
  <c r="K84" i="22" s="1"/>
  <c r="L108" i="19"/>
  <c r="K108" i="19" s="1"/>
  <c r="L161" i="22"/>
  <c r="K161" i="22" s="1"/>
  <c r="L76" i="19"/>
  <c r="K76" i="19" s="1"/>
  <c r="L89" i="22"/>
  <c r="K89" i="22" s="1"/>
  <c r="L52" i="19"/>
  <c r="K52" i="19" s="1"/>
  <c r="L32" i="22"/>
  <c r="K32" i="22" s="1"/>
  <c r="L4" i="19"/>
  <c r="K4" i="19" s="1"/>
  <c r="N2" i="19"/>
  <c r="N29" i="22"/>
  <c r="N48" i="22"/>
  <c r="N48" i="19"/>
  <c r="N154" i="19"/>
  <c r="N41" i="22"/>
  <c r="N37" i="22"/>
  <c r="N135" i="19"/>
  <c r="N134" i="19"/>
  <c r="N36" i="22"/>
  <c r="N47" i="22"/>
  <c r="N75" i="19"/>
  <c r="N32" i="22"/>
  <c r="N4" i="19"/>
  <c r="N155" i="22"/>
  <c r="N85" i="19"/>
  <c r="L168" i="22"/>
  <c r="K168" i="22" s="1"/>
  <c r="L79" i="19"/>
  <c r="K79" i="19" s="1"/>
  <c r="L45" i="22"/>
  <c r="K45" i="22" s="1"/>
  <c r="L84" i="19"/>
  <c r="K84" i="19" s="1"/>
  <c r="L48" i="22"/>
  <c r="K48" i="22" s="1"/>
  <c r="L48" i="19"/>
  <c r="K48" i="19" s="1"/>
  <c r="N90" i="22"/>
  <c r="N53" i="19"/>
  <c r="L64" i="22"/>
  <c r="K64" i="22" s="1"/>
  <c r="L138" i="19"/>
  <c r="K138" i="19" s="1"/>
  <c r="N34" i="19"/>
  <c r="N101" i="22"/>
  <c r="N99" i="22"/>
  <c r="N32" i="19"/>
  <c r="L133" i="22"/>
  <c r="K133" i="22" s="1"/>
  <c r="L58" i="19"/>
  <c r="K58" i="19" s="1"/>
  <c r="N91" i="22"/>
  <c r="N54" i="19"/>
  <c r="L159" i="22"/>
  <c r="K159" i="22" s="1"/>
  <c r="L89" i="19"/>
  <c r="K89" i="19" s="1"/>
  <c r="N163" i="19"/>
  <c r="N76" i="22"/>
  <c r="N146" i="22"/>
  <c r="N66" i="19"/>
  <c r="N78" i="22"/>
  <c r="N165" i="19"/>
  <c r="N98" i="19"/>
  <c r="N171" i="22"/>
  <c r="L75" i="22"/>
  <c r="K75" i="22" s="1"/>
  <c r="L162" i="19"/>
  <c r="K162" i="19" s="1"/>
  <c r="L22" i="22"/>
  <c r="K22" i="22" s="1"/>
  <c r="L125" i="19"/>
  <c r="K125" i="19" s="1"/>
  <c r="L145" i="22"/>
  <c r="K145" i="22" s="1"/>
  <c r="L12" i="19"/>
  <c r="K12" i="19" s="1"/>
  <c r="L74" i="22"/>
  <c r="K74" i="22" s="1"/>
  <c r="L137" i="19"/>
  <c r="K137" i="19" s="1"/>
  <c r="L170" i="22"/>
  <c r="K170" i="22" s="1"/>
  <c r="L97" i="19"/>
  <c r="K97" i="19" s="1"/>
  <c r="L105" i="22"/>
  <c r="K105" i="22" s="1"/>
  <c r="L38" i="19"/>
  <c r="K38" i="19" s="1"/>
  <c r="L148" i="22"/>
  <c r="K148" i="22" s="1"/>
  <c r="L68" i="19"/>
  <c r="K68" i="19" s="1"/>
  <c r="L153" i="22"/>
  <c r="K153" i="22" s="1"/>
  <c r="L55" i="19"/>
  <c r="K55" i="19" s="1"/>
  <c r="N111" i="22"/>
  <c r="N145" i="19"/>
  <c r="L15" i="22"/>
  <c r="K15" i="22" s="1"/>
  <c r="L118" i="19"/>
  <c r="K118" i="19" s="1"/>
  <c r="N119" i="22"/>
  <c r="N110" i="19"/>
  <c r="L57" i="22"/>
  <c r="K57" i="22" s="1"/>
  <c r="L94" i="19"/>
  <c r="K94" i="19" s="1"/>
  <c r="F104857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<sst xmlns="http://schemas.openxmlformats.org/spreadsheetml/2006/main" count="5273" uniqueCount="1432">
  <si>
    <t>id</t>
  </si>
  <si>
    <t>001011</t>
  </si>
  <si>
    <t>001012</t>
  </si>
  <si>
    <t>001021</t>
  </si>
  <si>
    <t>001022</t>
  </si>
  <si>
    <t>001031</t>
  </si>
  <si>
    <t>001032</t>
  </si>
  <si>
    <t>002011</t>
  </si>
  <si>
    <t>002012</t>
  </si>
  <si>
    <t>002021</t>
  </si>
  <si>
    <t>002022</t>
  </si>
  <si>
    <t>003011</t>
  </si>
  <si>
    <t>003012</t>
  </si>
  <si>
    <t>003021</t>
  </si>
  <si>
    <t>003022</t>
  </si>
  <si>
    <t>003031</t>
  </si>
  <si>
    <t>003032</t>
  </si>
  <si>
    <t>004011</t>
  </si>
  <si>
    <t>004012</t>
  </si>
  <si>
    <t>004021</t>
  </si>
  <si>
    <t>004022</t>
  </si>
  <si>
    <t>004031</t>
  </si>
  <si>
    <t>004032</t>
  </si>
  <si>
    <t>004041</t>
  </si>
  <si>
    <t>004042</t>
  </si>
  <si>
    <t>004051</t>
  </si>
  <si>
    <t>004052</t>
  </si>
  <si>
    <t>004061</t>
  </si>
  <si>
    <t>004062</t>
  </si>
  <si>
    <t>005011</t>
  </si>
  <si>
    <t>005012</t>
  </si>
  <si>
    <t>005021</t>
  </si>
  <si>
    <t>005022</t>
  </si>
  <si>
    <t>005031</t>
  </si>
  <si>
    <t>005032</t>
  </si>
  <si>
    <t>005041</t>
  </si>
  <si>
    <t>005042</t>
  </si>
  <si>
    <t>005051</t>
  </si>
  <si>
    <t>005052</t>
  </si>
  <si>
    <t>005061</t>
  </si>
  <si>
    <t>005062</t>
  </si>
  <si>
    <t>005071</t>
  </si>
  <si>
    <t>005072</t>
  </si>
  <si>
    <t>005081</t>
  </si>
  <si>
    <t>005082</t>
  </si>
  <si>
    <t>005091</t>
  </si>
  <si>
    <t>005092</t>
  </si>
  <si>
    <t>005101</t>
  </si>
  <si>
    <t>005102</t>
  </si>
  <si>
    <t>005111</t>
  </si>
  <si>
    <t>005112</t>
  </si>
  <si>
    <t>005121</t>
  </si>
  <si>
    <t>005122</t>
  </si>
  <si>
    <t>006011</t>
  </si>
  <si>
    <t>006012</t>
  </si>
  <si>
    <t>006021</t>
  </si>
  <si>
    <t>006022</t>
  </si>
  <si>
    <t>006031</t>
  </si>
  <si>
    <t>006032</t>
  </si>
  <si>
    <t>006041</t>
  </si>
  <si>
    <t>006042</t>
  </si>
  <si>
    <t>006051</t>
  </si>
  <si>
    <t>006052</t>
  </si>
  <si>
    <t>007011</t>
  </si>
  <si>
    <t>007012</t>
  </si>
  <si>
    <t>007021</t>
  </si>
  <si>
    <t>007022</t>
  </si>
  <si>
    <t>007031</t>
  </si>
  <si>
    <t>007032</t>
  </si>
  <si>
    <t>007041</t>
  </si>
  <si>
    <t>007042</t>
  </si>
  <si>
    <t>010011</t>
  </si>
  <si>
    <t>010012</t>
  </si>
  <si>
    <t>010021</t>
  </si>
  <si>
    <t>010022</t>
  </si>
  <si>
    <t>011011</t>
  </si>
  <si>
    <t>011012</t>
  </si>
  <si>
    <t>011021</t>
  </si>
  <si>
    <t>011022</t>
  </si>
  <si>
    <t>011031</t>
  </si>
  <si>
    <t>011032</t>
  </si>
  <si>
    <t>011041</t>
  </si>
  <si>
    <t>011042</t>
  </si>
  <si>
    <t>013011</t>
  </si>
  <si>
    <t>013012</t>
  </si>
  <si>
    <t>013021</t>
  </si>
  <si>
    <t>013022</t>
  </si>
  <si>
    <t>013031</t>
  </si>
  <si>
    <t>013032</t>
  </si>
  <si>
    <t>013041</t>
  </si>
  <si>
    <t>013042</t>
  </si>
  <si>
    <t>013051</t>
  </si>
  <si>
    <t>013052</t>
  </si>
  <si>
    <t>013061</t>
  </si>
  <si>
    <t>013062</t>
  </si>
  <si>
    <t>013071</t>
  </si>
  <si>
    <t>013072</t>
  </si>
  <si>
    <t>013081</t>
  </si>
  <si>
    <t>013082</t>
  </si>
  <si>
    <t>013091</t>
  </si>
  <si>
    <t>013092</t>
  </si>
  <si>
    <t>013101</t>
  </si>
  <si>
    <t>013102</t>
  </si>
  <si>
    <t>013111</t>
  </si>
  <si>
    <t>013112</t>
  </si>
  <si>
    <t>013121</t>
  </si>
  <si>
    <t>013122</t>
  </si>
  <si>
    <t>013131</t>
  </si>
  <si>
    <t>013132</t>
  </si>
  <si>
    <t>015011</t>
  </si>
  <si>
    <t>015012</t>
  </si>
  <si>
    <t>015021</t>
  </si>
  <si>
    <t>015022</t>
  </si>
  <si>
    <t>015031</t>
  </si>
  <si>
    <t>015032</t>
  </si>
  <si>
    <t>015041</t>
  </si>
  <si>
    <t>015042</t>
  </si>
  <si>
    <t>015051</t>
  </si>
  <si>
    <t>015052</t>
  </si>
  <si>
    <t>015061</t>
  </si>
  <si>
    <t>015062</t>
  </si>
  <si>
    <t>016011</t>
  </si>
  <si>
    <t>016012</t>
  </si>
  <si>
    <t>016021</t>
  </si>
  <si>
    <t>016022</t>
  </si>
  <si>
    <t>016031</t>
  </si>
  <si>
    <t>016032</t>
  </si>
  <si>
    <t>016041</t>
  </si>
  <si>
    <t>016042</t>
  </si>
  <si>
    <t>017011</t>
  </si>
  <si>
    <t>017012</t>
  </si>
  <si>
    <t>017021</t>
  </si>
  <si>
    <t>017022</t>
  </si>
  <si>
    <t>018011</t>
  </si>
  <si>
    <t>018012</t>
  </si>
  <si>
    <t>018021</t>
  </si>
  <si>
    <t>018022</t>
  </si>
  <si>
    <t>018031</t>
  </si>
  <si>
    <t>018032</t>
  </si>
  <si>
    <t>019011</t>
  </si>
  <si>
    <t>019012</t>
  </si>
  <si>
    <t>019021</t>
  </si>
  <si>
    <t>019022</t>
  </si>
  <si>
    <t>019031</t>
  </si>
  <si>
    <t>019032</t>
  </si>
  <si>
    <t>019041</t>
  </si>
  <si>
    <t>019042</t>
  </si>
  <si>
    <t>019051</t>
  </si>
  <si>
    <t>019052</t>
  </si>
  <si>
    <t>019061</t>
  </si>
  <si>
    <t>019062</t>
  </si>
  <si>
    <t>019071</t>
  </si>
  <si>
    <t>019072</t>
  </si>
  <si>
    <t>019081</t>
  </si>
  <si>
    <t>019082</t>
  </si>
  <si>
    <t>019091</t>
  </si>
  <si>
    <t>019092</t>
  </si>
  <si>
    <t>019101</t>
  </si>
  <si>
    <t>019102</t>
  </si>
  <si>
    <t>020011</t>
  </si>
  <si>
    <t>020012</t>
  </si>
  <si>
    <t>020021</t>
  </si>
  <si>
    <t>020022</t>
  </si>
  <si>
    <t>020031</t>
  </si>
  <si>
    <t>020032</t>
  </si>
  <si>
    <t>020041</t>
  </si>
  <si>
    <t>020042</t>
  </si>
  <si>
    <t>020051</t>
  </si>
  <si>
    <t>020052</t>
  </si>
  <si>
    <t>020061</t>
  </si>
  <si>
    <t>020062</t>
  </si>
  <si>
    <t>014021</t>
  </si>
  <si>
    <t>014031</t>
  </si>
  <si>
    <t>014022</t>
  </si>
  <si>
    <t>014032</t>
  </si>
  <si>
    <t>014081</t>
  </si>
  <si>
    <t>014082</t>
  </si>
  <si>
    <t>014042</t>
  </si>
  <si>
    <t>014041</t>
  </si>
  <si>
    <t>014011</t>
  </si>
  <si>
    <t>014012</t>
  </si>
  <si>
    <t>014051</t>
  </si>
  <si>
    <t>014052</t>
  </si>
  <si>
    <t>014071</t>
  </si>
  <si>
    <t>014072</t>
  </si>
  <si>
    <t>URL</t>
  </si>
  <si>
    <t>Latitude</t>
  </si>
  <si>
    <t>Longitude</t>
  </si>
  <si>
    <t>Altitude</t>
  </si>
  <si>
    <t>Compass angle</t>
  </si>
  <si>
    <t>Camera type</t>
  </si>
  <si>
    <t>Rotation x</t>
  </si>
  <si>
    <t>Rotation y</t>
  </si>
  <si>
    <t>Rotation z</t>
  </si>
  <si>
    <t>Focal length</t>
  </si>
  <si>
    <t>k1</t>
  </si>
  <si>
    <t>k2</t>
  </si>
  <si>
    <t>Image height</t>
  </si>
  <si>
    <t>Image width</t>
  </si>
  <si>
    <t>Exif-orientation</t>
  </si>
  <si>
    <t>2862101513935029</t>
  </si>
  <si>
    <t>perspective</t>
  </si>
  <si>
    <t>573340870315094</t>
  </si>
  <si>
    <t>474920867139818</t>
  </si>
  <si>
    <t>535398900802387</t>
  </si>
  <si>
    <t>1187382548366866</t>
  </si>
  <si>
    <t>2927357817512561</t>
  </si>
  <si>
    <t>541345257242596</t>
  </si>
  <si>
    <t>fisheye</t>
  </si>
  <si>
    <t>195482532307562</t>
  </si>
  <si>
    <t>1535570403577157</t>
  </si>
  <si>
    <t>207782612045458</t>
  </si>
  <si>
    <t>1187003335351766</t>
  </si>
  <si>
    <t>761638857842964</t>
  </si>
  <si>
    <t>2784967041742531</t>
  </si>
  <si>
    <t>1556634561387057</t>
  </si>
  <si>
    <t>992963338528313</t>
  </si>
  <si>
    <t>id_project</t>
  </si>
  <si>
    <t>lat</t>
  </si>
  <si>
    <t>lon</t>
  </si>
  <si>
    <t>altitude</t>
  </si>
  <si>
    <t>thumb URL</t>
  </si>
  <si>
    <t>map URL</t>
  </si>
  <si>
    <t>compass angle</t>
  </si>
  <si>
    <t>rotation x</t>
  </si>
  <si>
    <t>rotation y</t>
  </si>
  <si>
    <t>rotation z</t>
  </si>
  <si>
    <t>focal length</t>
  </si>
  <si>
    <t>height</t>
  </si>
  <si>
    <t>width</t>
  </si>
  <si>
    <t>id_string</t>
  </si>
  <si>
    <t>id_project_2</t>
  </si>
  <si>
    <t>https://www.mapillary.com/app/?lat=50.773641426216&amp;lng=6.057292458971&amp;z=17&amp;pKey=2862101513935029&amp;focus=photo</t>
  </si>
  <si>
    <t>00101</t>
  </si>
  <si>
    <t>00103</t>
  </si>
  <si>
    <t>00102</t>
  </si>
  <si>
    <t>https://www.mapillary.com/app/?lat=52.542433105105&amp;lng=13.589259529873&amp;z=17&amp;pKey=573340870315094&amp;focus=photo</t>
  </si>
  <si>
    <t>00201</t>
  </si>
  <si>
    <t>00202</t>
  </si>
  <si>
    <t>https://www.mapillary.com/app/?lat=52.546367102999&amp;lng=13.54936482909&amp;z=17&amp;pKey=474920867139818&amp;focus=photo</t>
  </si>
  <si>
    <t>00303</t>
  </si>
  <si>
    <t>00302</t>
  </si>
  <si>
    <t>00301</t>
  </si>
  <si>
    <t>https://www.mapillary.com/app/?lat=52.558434678115&amp;lng=13.561837546375&amp;z=17&amp;pKey=535398900802387&amp;focus=photo</t>
  </si>
  <si>
    <t>00401</t>
  </si>
  <si>
    <t>00402</t>
  </si>
  <si>
    <t>00403</t>
  </si>
  <si>
    <t>00404</t>
  </si>
  <si>
    <t>00405</t>
  </si>
  <si>
    <t>00406</t>
  </si>
  <si>
    <t>00407</t>
  </si>
  <si>
    <t>https://www.mapillary.com/app/?lat=52.559022682467&amp;lng=13.562288114223&amp;z=17&amp;pKey=1187382548366866&amp;focus=photo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</si>
  <si>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</si>
  <si>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</si>
  <si>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</si>
  <si>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</si>
  <si>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</si>
  <si>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</si>
  <si>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</si>
  <si>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</si>
  <si>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</si>
  <si>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</si>
  <si>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</si>
  <si>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</si>
  <si>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https://www.mapillary.com/app/?lat=52.569874131718&amp;lng=13.503952718662&amp;z=17&amp;pKey=2927357817512561&amp;focus=photo</t>
  </si>
  <si>
    <t>00601</t>
  </si>
  <si>
    <t>00602</t>
  </si>
  <si>
    <t>00603</t>
  </si>
  <si>
    <t>00604</t>
  </si>
  <si>
    <t>00605</t>
  </si>
  <si>
    <t>https://www.mapillary.com/app/?lat=52.571850256303&amp;lng=13.501817808476&amp;z=17&amp;pKey=541345257242596&amp;focus=photo</t>
  </si>
  <si>
    <t>00701</t>
  </si>
  <si>
    <t>00702</t>
  </si>
  <si>
    <t>00703</t>
  </si>
  <si>
    <t>00704</t>
  </si>
  <si>
    <t>https://www.mapillary.com/app/?lat=52.558046131722&amp;lng=13.426198366237&amp;z=17&amp;pKey=195482532307562&amp;focus=photo</t>
  </si>
  <si>
    <t>01001</t>
  </si>
  <si>
    <t>01002</t>
  </si>
  <si>
    <t>01101</t>
  </si>
  <si>
    <t>01102</t>
  </si>
  <si>
    <t>01103</t>
  </si>
  <si>
    <t>01104</t>
  </si>
  <si>
    <t>01301</t>
  </si>
  <si>
    <t>01302</t>
  </si>
  <si>
    <t>01303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</si>
  <si>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</si>
  <si>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</si>
  <si>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</si>
  <si>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</si>
  <si>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</si>
  <si>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</si>
  <si>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</si>
  <si>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</si>
  <si>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</si>
  <si>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https://www.mapillary.com/app/?lat=52.514708872225&amp;lng=13.421045961526&amp;z=17&amp;pKey=1187003335351766&amp;focus=photo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</si>
  <si>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</si>
  <si>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</si>
  <si>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</si>
  <si>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</si>
  <si>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</si>
  <si>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</si>
  <si>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</si>
  <si>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</si>
  <si>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https://www.mapillary.com/app/?lat=52.510574935801&amp;lng=13.508703404473&amp;z=17&amp;pKey=761638857842964&amp;focus=photo</t>
  </si>
  <si>
    <t>01501</t>
  </si>
  <si>
    <t>01502</t>
  </si>
  <si>
    <t>01503</t>
  </si>
  <si>
    <t>01504</t>
  </si>
  <si>
    <t>01505</t>
  </si>
  <si>
    <t>01506</t>
  </si>
  <si>
    <t>https://www.mapillary.com/app/?lat=52.526674515395&amp;lng=13.483558949396&amp;z=17&amp;pKey=2784967041742531&amp;focus=photo</t>
  </si>
  <si>
    <t>01601</t>
  </si>
  <si>
    <t>01602</t>
  </si>
  <si>
    <t>01603</t>
  </si>
  <si>
    <t>01604</t>
  </si>
  <si>
    <t>https://www.mapillary.com/app/?lat=52.596751412709&amp;lng=13.336591336152&amp;z=17&amp;pKey=1556634561387057&amp;focus=photo</t>
  </si>
  <si>
    <t>01801</t>
  </si>
  <si>
    <t>01802</t>
  </si>
  <si>
    <t>01803</t>
  </si>
  <si>
    <t>https://www.mapillary.com/app/?lat=52.596100999246&amp;lng=13.347833062087&amp;z=17&amp;pKey=992963338528313&amp;focus=photo</t>
  </si>
  <si>
    <t>01902</t>
  </si>
  <si>
    <t>01903</t>
  </si>
  <si>
    <t>01904</t>
  </si>
  <si>
    <t>01905</t>
  </si>
  <si>
    <t>01906</t>
  </si>
  <si>
    <t>01907</t>
  </si>
  <si>
    <t>01901</t>
  </si>
  <si>
    <t>01908</t>
  </si>
  <si>
    <t>01909</t>
  </si>
  <si>
    <t>01910</t>
  </si>
  <si>
    <t>979007632910355</t>
  </si>
  <si>
    <t>https://www.mapillary.com/app/?lat=52.546249204714&amp;lng=13.549272742278&amp;z=17&amp;pKey=979007632910355&amp;focus=photo</t>
  </si>
  <si>
    <t>02001</t>
  </si>
  <si>
    <t>02002</t>
  </si>
  <si>
    <t>02003</t>
  </si>
  <si>
    <t>02004</t>
  </si>
  <si>
    <t>02005</t>
  </si>
  <si>
    <t>02006</t>
  </si>
  <si>
    <t>image_x_px</t>
  </si>
  <si>
    <t>image_y_px</t>
  </si>
  <si>
    <t>rot_x</t>
  </si>
  <si>
    <t>rot_y</t>
  </si>
  <si>
    <t>rot_z</t>
  </si>
  <si>
    <t>building_height_m</t>
  </si>
  <si>
    <t>398308781189794</t>
  </si>
  <si>
    <t>https://www.mapillary.com/app/?lat=52.568344232268&amp;lng=13.506036516747&amp;z=17&amp;pKey=398308781189794&amp;focus=photo</t>
  </si>
  <si>
    <t>02101</t>
  </si>
  <si>
    <t>02103</t>
  </si>
  <si>
    <t>02102</t>
  </si>
  <si>
    <t>259453772600961</t>
  </si>
  <si>
    <t>https://www.mapillary.com/app/?lat=52.566342622439&amp;lng=13.502277545705&amp;z=17&amp;pKey=259453772600961&amp;focus=photo</t>
  </si>
  <si>
    <t>02201</t>
  </si>
  <si>
    <t>02202</t>
  </si>
  <si>
    <t>02203</t>
  </si>
  <si>
    <t>02204</t>
  </si>
  <si>
    <t>02205</t>
  </si>
  <si>
    <t>934541760657765</t>
  </si>
  <si>
    <t>https://www.mapillary.com/app/?lat=52.565869596308&amp;lng=13.502052381392&amp;z=17&amp;pKey=934541760657765&amp;focus=photo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</si>
  <si>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</si>
  <si>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</si>
  <si>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</si>
  <si>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</si>
  <si>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</si>
  <si>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</si>
  <si>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</si>
  <si>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</si>
  <si>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1214750382308885</t>
  </si>
  <si>
    <t>https://www.mapillary.com/app/?lat=52.566416873936&amp;lng=13.501398122752&amp;z=17&amp;pKey=1214750382308885&amp;focus=photo</t>
  </si>
  <si>
    <t>02401</t>
  </si>
  <si>
    <t>02402</t>
  </si>
  <si>
    <t>02403</t>
  </si>
  <si>
    <t>02404</t>
  </si>
  <si>
    <t>02405</t>
  </si>
  <si>
    <t>553195242329239</t>
  </si>
  <si>
    <t>https://www.mapillary.com/app/?lat=52.567476412246&amp;lng=13.500745049454&amp;z=17&amp;pKey=553195242329239&amp;focus=photo</t>
  </si>
  <si>
    <t>02601</t>
  </si>
  <si>
    <t>02602</t>
  </si>
  <si>
    <t>02603</t>
  </si>
  <si>
    <t>02604</t>
  </si>
  <si>
    <t>02605</t>
  </si>
  <si>
    <t>02606</t>
  </si>
  <si>
    <t>02607</t>
  </si>
  <si>
    <t>180710797286577</t>
  </si>
  <si>
    <t>https://www.mapillary.com/app/?lat=52.567468951761&amp;lng=13.496741577002&amp;z=17&amp;pKey=180710797286577&amp;focus=photo</t>
  </si>
  <si>
    <t>02701</t>
  </si>
  <si>
    <t>02702</t>
  </si>
  <si>
    <t>02703</t>
  </si>
  <si>
    <t>02704</t>
  </si>
  <si>
    <t>540941257067140</t>
  </si>
  <si>
    <t>https://www.mapillary.com/app/?lat=52.566054509607&amp;lng=13.494155485841&amp;z=17&amp;pKey=540941257067140&amp;focus=photo</t>
  </si>
  <si>
    <t>02801</t>
  </si>
  <si>
    <t>02802</t>
  </si>
  <si>
    <t>02803</t>
  </si>
  <si>
    <t>02804</t>
  </si>
  <si>
    <t>02805</t>
  </si>
  <si>
    <t>303112484677181</t>
  </si>
  <si>
    <t>https://www.mapillary.com/app/?lat=52.564721742816&amp;lng=13.524383533895&amp;z=17&amp;pKey=303112484677181&amp;focus=photo</t>
  </si>
  <si>
    <t>02901</t>
  </si>
  <si>
    <t>02902</t>
  </si>
  <si>
    <t>02903</t>
  </si>
  <si>
    <t>02904</t>
  </si>
  <si>
    <t>02905</t>
  </si>
  <si>
    <t>1188054538323261</t>
  </si>
  <si>
    <t>https://www.mapillary.com/app/?lat=52.568187581931&amp;lng=13.520841540451&amp;z=17&amp;pKey=1188054538323261&amp;focus=photo</t>
  </si>
  <si>
    <t>03001</t>
  </si>
  <si>
    <t>03002</t>
  </si>
  <si>
    <t>03003</t>
  </si>
  <si>
    <t>03004</t>
  </si>
  <si>
    <t>03005</t>
  </si>
  <si>
    <t>03006</t>
  </si>
  <si>
    <t>300909505042222</t>
  </si>
  <si>
    <t>https://www.mapillary.com/app/?lat=52.548475192455&amp;lng=13.551354488472&amp;z=17&amp;pKey=300909505042222&amp;focus=photo</t>
  </si>
  <si>
    <t>03101</t>
  </si>
  <si>
    <t>03102</t>
  </si>
  <si>
    <t>03103</t>
  </si>
  <si>
    <t>03104</t>
  </si>
  <si>
    <t>302809811341534</t>
  </si>
  <si>
    <t>https://www.mapillary.com/app/?lat=52.546130559115&amp;lng=13.549186365035&amp;z=17&amp;pKey=302809811341534&amp;focus=photo</t>
  </si>
  <si>
    <t>03205</t>
  </si>
  <si>
    <t>03204</t>
  </si>
  <si>
    <t>03203</t>
  </si>
  <si>
    <t>03202</t>
  </si>
  <si>
    <t>03201</t>
  </si>
  <si>
    <t>466073464680085</t>
  </si>
  <si>
    <t>https://www.mapillary.com/app/?lat=52.538939791496&amp;lng=13.55947910104&amp;z=17&amp;pKey=466073464680085&amp;focus=photo</t>
  </si>
  <si>
    <t>03609</t>
  </si>
  <si>
    <t>03608</t>
  </si>
  <si>
    <t>03607</t>
  </si>
  <si>
    <t>03606</t>
  </si>
  <si>
    <t>03605</t>
  </si>
  <si>
    <t>03604</t>
  </si>
  <si>
    <t>03603</t>
  </si>
  <si>
    <t>03602</t>
  </si>
  <si>
    <t>03601</t>
  </si>
  <si>
    <t>819003595404557</t>
  </si>
  <si>
    <t>https://www.mapillary.com/app/?lat=52.538788427394&amp;lng=13.559318673617&amp;z=17&amp;pKey=819003595404557&amp;focus=photo</t>
  </si>
  <si>
    <t>03701</t>
  </si>
  <si>
    <t>03708</t>
  </si>
  <si>
    <t>03702</t>
  </si>
  <si>
    <t>03703</t>
  </si>
  <si>
    <t>03704</t>
  </si>
  <si>
    <t>03705</t>
  </si>
  <si>
    <t>03706</t>
  </si>
  <si>
    <t>03707</t>
  </si>
  <si>
    <t>480112696546390</t>
  </si>
  <si>
    <t>https://www.mapillary.com/app/?lat=52.539296321969&amp;lng=13.559269885473&amp;z=17&amp;pKey=480112696546390&amp;focus=photo</t>
  </si>
  <si>
    <t>03801</t>
  </si>
  <si>
    <t>03802</t>
  </si>
  <si>
    <t>03803</t>
  </si>
  <si>
    <t>03804</t>
  </si>
  <si>
    <t>03805</t>
  </si>
  <si>
    <t>03806</t>
  </si>
  <si>
    <t>913705529467847</t>
  </si>
  <si>
    <t>https://www.mapillary.com/app/?lat=52.419672900427&amp;lng=13.47374682427&amp;z=17&amp;pKey=913705529467847&amp;focus=photo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</si>
  <si>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</si>
  <si>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</si>
  <si>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</si>
  <si>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</si>
  <si>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</si>
  <si>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</si>
  <si>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</si>
  <si>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</si>
  <si>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</si>
  <si>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</si>
  <si>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1269751296755699</t>
  </si>
  <si>
    <t>https://www.mapillary.com/app/?lat=52.438834711941&amp;lng=13.452213878626&amp;z=17&amp;pKey=1269751296755699&amp;focus=photo</t>
  </si>
  <si>
    <t>04001</t>
  </si>
  <si>
    <t>04002</t>
  </si>
  <si>
    <t>04003</t>
  </si>
  <si>
    <t>04004</t>
  </si>
  <si>
    <t>04005</t>
  </si>
  <si>
    <t>04006</t>
  </si>
  <si>
    <t>243917727515574</t>
  </si>
  <si>
    <t>https://www.mapillary.com/app/?lat=52.536724730948&amp;lng=13.604953367177&amp;z=17&amp;pKey=243917727515574&amp;focus=photo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</si>
  <si>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</si>
  <si>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</si>
  <si>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</si>
  <si>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</si>
  <si>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</si>
  <si>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</si>
  <si>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</si>
  <si>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</si>
  <si>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491520022168171</t>
  </si>
  <si>
    <t>https://www.mapillary.com/app/?lat=52.55382004212&amp;lng=13.556789920727&amp;z=17&amp;pKey=491520022168171&amp;focus=photo</t>
  </si>
  <si>
    <t>04201</t>
  </si>
  <si>
    <t>04202</t>
  </si>
  <si>
    <t>04203</t>
  </si>
  <si>
    <t>04204</t>
  </si>
  <si>
    <t>04205</t>
  </si>
  <si>
    <t>04206</t>
  </si>
  <si>
    <t>1130036554507646</t>
  </si>
  <si>
    <t>https://www.mapillary.com/app/?lat=52.515829553304&amp;lng=13.426767685147&amp;z=17&amp;pKey=1130036554507646&amp;focus=photo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</si>
  <si>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</si>
  <si>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</si>
  <si>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</si>
  <si>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</si>
  <si>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</si>
  <si>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</si>
  <si>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</si>
  <si>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</si>
  <si>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</si>
  <si>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</si>
  <si>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</si>
  <si>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</si>
  <si>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014061</t>
  </si>
  <si>
    <t>014062</t>
  </si>
  <si>
    <t>021011</t>
  </si>
  <si>
    <t>021012</t>
  </si>
  <si>
    <t>021021</t>
  </si>
  <si>
    <t>021022</t>
  </si>
  <si>
    <t>021031</t>
  </si>
  <si>
    <t>021032</t>
  </si>
  <si>
    <t>022011</t>
  </si>
  <si>
    <t>022012</t>
  </si>
  <si>
    <t>022021</t>
  </si>
  <si>
    <t>022022</t>
  </si>
  <si>
    <t>022031</t>
  </si>
  <si>
    <t>022032</t>
  </si>
  <si>
    <t>022041</t>
  </si>
  <si>
    <t>022042</t>
  </si>
  <si>
    <t>022051</t>
  </si>
  <si>
    <t>022052</t>
  </si>
  <si>
    <t>023011</t>
  </si>
  <si>
    <t>023012</t>
  </si>
  <si>
    <t>023021</t>
  </si>
  <si>
    <t>023022</t>
  </si>
  <si>
    <t>023031</t>
  </si>
  <si>
    <t>023032</t>
  </si>
  <si>
    <t>023041</t>
  </si>
  <si>
    <t>023042</t>
  </si>
  <si>
    <t>023051</t>
  </si>
  <si>
    <t>023052</t>
  </si>
  <si>
    <t>023061</t>
  </si>
  <si>
    <t>023062</t>
  </si>
  <si>
    <t>023071</t>
  </si>
  <si>
    <t>023072</t>
  </si>
  <si>
    <t>023081</t>
  </si>
  <si>
    <t>023082</t>
  </si>
  <si>
    <t>024011</t>
  </si>
  <si>
    <t>024012</t>
  </si>
  <si>
    <t>024021</t>
  </si>
  <si>
    <t>024022</t>
  </si>
  <si>
    <t>024031</t>
  </si>
  <si>
    <t>024032</t>
  </si>
  <si>
    <t>024041</t>
  </si>
  <si>
    <t>024042</t>
  </si>
  <si>
    <t>024051</t>
  </si>
  <si>
    <t>024052</t>
  </si>
  <si>
    <t>026011</t>
  </si>
  <si>
    <t>026012</t>
  </si>
  <si>
    <t>026021</t>
  </si>
  <si>
    <t>026022</t>
  </si>
  <si>
    <t>026031</t>
  </si>
  <si>
    <t>026032</t>
  </si>
  <si>
    <t>026041</t>
  </si>
  <si>
    <t>026042</t>
  </si>
  <si>
    <t>026051</t>
  </si>
  <si>
    <t>026052</t>
  </si>
  <si>
    <t>026061</t>
  </si>
  <si>
    <t>026062</t>
  </si>
  <si>
    <t>026071</t>
  </si>
  <si>
    <t>026072</t>
  </si>
  <si>
    <t>027011</t>
  </si>
  <si>
    <t>027012</t>
  </si>
  <si>
    <t>027021</t>
  </si>
  <si>
    <t>027022</t>
  </si>
  <si>
    <t>027031</t>
  </si>
  <si>
    <t>027032</t>
  </si>
  <si>
    <t>027041</t>
  </si>
  <si>
    <t>027042</t>
  </si>
  <si>
    <t>028011</t>
  </si>
  <si>
    <t>028012</t>
  </si>
  <si>
    <t>028021</t>
  </si>
  <si>
    <t>028022</t>
  </si>
  <si>
    <t>028031</t>
  </si>
  <si>
    <t>028032</t>
  </si>
  <si>
    <t>028041</t>
  </si>
  <si>
    <t>028042</t>
  </si>
  <si>
    <t>028051</t>
  </si>
  <si>
    <t>028052</t>
  </si>
  <si>
    <t>029011</t>
  </si>
  <si>
    <t>029012</t>
  </si>
  <si>
    <t>029021</t>
  </si>
  <si>
    <t>029022</t>
  </si>
  <si>
    <t>029031</t>
  </si>
  <si>
    <t>029032</t>
  </si>
  <si>
    <t>029041</t>
  </si>
  <si>
    <t>029042</t>
  </si>
  <si>
    <t>029051</t>
  </si>
  <si>
    <t>029052</t>
  </si>
  <si>
    <t>030011</t>
  </si>
  <si>
    <t>030012</t>
  </si>
  <si>
    <t>030021</t>
  </si>
  <si>
    <t>030022</t>
  </si>
  <si>
    <t>030031</t>
  </si>
  <si>
    <t>030032</t>
  </si>
  <si>
    <t>030041</t>
  </si>
  <si>
    <t>030042</t>
  </si>
  <si>
    <t>030051</t>
  </si>
  <si>
    <t>030052</t>
  </si>
  <si>
    <t>030061</t>
  </si>
  <si>
    <t>030062</t>
  </si>
  <si>
    <t>031011</t>
  </si>
  <si>
    <t>031012</t>
  </si>
  <si>
    <t>031021</t>
  </si>
  <si>
    <t>031022</t>
  </si>
  <si>
    <t>031031</t>
  </si>
  <si>
    <t>031032</t>
  </si>
  <si>
    <t>031041</t>
  </si>
  <si>
    <t>031042</t>
  </si>
  <si>
    <t>032011</t>
  </si>
  <si>
    <t>032012</t>
  </si>
  <si>
    <t>032021</t>
  </si>
  <si>
    <t>032022</t>
  </si>
  <si>
    <t>032031</t>
  </si>
  <si>
    <t>032032</t>
  </si>
  <si>
    <t>032041</t>
  </si>
  <si>
    <t>032042</t>
  </si>
  <si>
    <t>032051</t>
  </si>
  <si>
    <t>032052</t>
  </si>
  <si>
    <t>036011</t>
  </si>
  <si>
    <t>036012</t>
  </si>
  <si>
    <t>036021</t>
  </si>
  <si>
    <t>036022</t>
  </si>
  <si>
    <t>036031</t>
  </si>
  <si>
    <t>036032</t>
  </si>
  <si>
    <t>036041</t>
  </si>
  <si>
    <t>036042</t>
  </si>
  <si>
    <t>036051</t>
  </si>
  <si>
    <t>036052</t>
  </si>
  <si>
    <t>036061</t>
  </si>
  <si>
    <t>036062</t>
  </si>
  <si>
    <t>036071</t>
  </si>
  <si>
    <t>036072</t>
  </si>
  <si>
    <t>036081</t>
  </si>
  <si>
    <t>036082</t>
  </si>
  <si>
    <t>036091</t>
  </si>
  <si>
    <t>036092</t>
  </si>
  <si>
    <t>037011</t>
  </si>
  <si>
    <t>037012</t>
  </si>
  <si>
    <t>037021</t>
  </si>
  <si>
    <t>037022</t>
  </si>
  <si>
    <t>037031</t>
  </si>
  <si>
    <t>037032</t>
  </si>
  <si>
    <t>037041</t>
  </si>
  <si>
    <t>037042</t>
  </si>
  <si>
    <t>037051</t>
  </si>
  <si>
    <t>037052</t>
  </si>
  <si>
    <t>037061</t>
  </si>
  <si>
    <t>037062</t>
  </si>
  <si>
    <t>037071</t>
  </si>
  <si>
    <t>037072</t>
  </si>
  <si>
    <t>037081</t>
  </si>
  <si>
    <t>037082</t>
  </si>
  <si>
    <t>038011</t>
  </si>
  <si>
    <t>038012</t>
  </si>
  <si>
    <t>038021</t>
  </si>
  <si>
    <t>038022</t>
  </si>
  <si>
    <t>038031</t>
  </si>
  <si>
    <t>038032</t>
  </si>
  <si>
    <t>038041</t>
  </si>
  <si>
    <t>038042</t>
  </si>
  <si>
    <t>038051</t>
  </si>
  <si>
    <t>038052</t>
  </si>
  <si>
    <t>038061</t>
  </si>
  <si>
    <t>038062</t>
  </si>
  <si>
    <t>039011</t>
  </si>
  <si>
    <t>039012</t>
  </si>
  <si>
    <t>039021</t>
  </si>
  <si>
    <t>039022</t>
  </si>
  <si>
    <t>039031</t>
  </si>
  <si>
    <t>039032</t>
  </si>
  <si>
    <t>039041</t>
  </si>
  <si>
    <t>039042</t>
  </si>
  <si>
    <t>039051</t>
  </si>
  <si>
    <t>039052</t>
  </si>
  <si>
    <t>039061</t>
  </si>
  <si>
    <t>039062</t>
  </si>
  <si>
    <t>039071</t>
  </si>
  <si>
    <t>039072</t>
  </si>
  <si>
    <t>039081</t>
  </si>
  <si>
    <t>039082</t>
  </si>
  <si>
    <t>039091</t>
  </si>
  <si>
    <t>039092</t>
  </si>
  <si>
    <t>039101</t>
  </si>
  <si>
    <t>039102</t>
  </si>
  <si>
    <t>040011</t>
  </si>
  <si>
    <t>040012</t>
  </si>
  <si>
    <t>040021</t>
  </si>
  <si>
    <t>040022</t>
  </si>
  <si>
    <t>040031</t>
  </si>
  <si>
    <t>040032</t>
  </si>
  <si>
    <t>040041</t>
  </si>
  <si>
    <t>040042</t>
  </si>
  <si>
    <t>040051</t>
  </si>
  <si>
    <t>040052</t>
  </si>
  <si>
    <t>040061</t>
  </si>
  <si>
    <t>040062</t>
  </si>
  <si>
    <t>041011</t>
  </si>
  <si>
    <t>041012</t>
  </si>
  <si>
    <t>041021</t>
  </si>
  <si>
    <t>041022</t>
  </si>
  <si>
    <t>041031</t>
  </si>
  <si>
    <t>041032</t>
  </si>
  <si>
    <t>041041</t>
  </si>
  <si>
    <t>041042</t>
  </si>
  <si>
    <t>041051</t>
  </si>
  <si>
    <t>041052</t>
  </si>
  <si>
    <t>041061</t>
  </si>
  <si>
    <t>041062</t>
  </si>
  <si>
    <t>041071</t>
  </si>
  <si>
    <t>041072</t>
  </si>
  <si>
    <t>041081</t>
  </si>
  <si>
    <t>041082</t>
  </si>
  <si>
    <t>042011</t>
  </si>
  <si>
    <t>042012</t>
  </si>
  <si>
    <t>042021</t>
  </si>
  <si>
    <t>042022</t>
  </si>
  <si>
    <t>042031</t>
  </si>
  <si>
    <t>042032</t>
  </si>
  <si>
    <t>042041</t>
  </si>
  <si>
    <t>042042</t>
  </si>
  <si>
    <t>042051</t>
  </si>
  <si>
    <t>042052</t>
  </si>
  <si>
    <t>042061</t>
  </si>
  <si>
    <t>042062</t>
  </si>
  <si>
    <t>043011</t>
  </si>
  <si>
    <t>043012</t>
  </si>
  <si>
    <t>043021</t>
  </si>
  <si>
    <t>043022</t>
  </si>
  <si>
    <t>043031</t>
  </si>
  <si>
    <t>043032</t>
  </si>
  <si>
    <t>043041</t>
  </si>
  <si>
    <t>043042</t>
  </si>
  <si>
    <t>043051</t>
  </si>
  <si>
    <t>043052</t>
  </si>
  <si>
    <t>043061</t>
  </si>
  <si>
    <t>043062</t>
  </si>
  <si>
    <t>043071</t>
  </si>
  <si>
    <t>043072</t>
  </si>
  <si>
    <t>043081</t>
  </si>
  <si>
    <t>043082</t>
  </si>
  <si>
    <t>043091</t>
  </si>
  <si>
    <t>043092</t>
  </si>
  <si>
    <t>043101</t>
  </si>
  <si>
    <t>043102</t>
  </si>
  <si>
    <t>043111</t>
  </si>
  <si>
    <t>043112</t>
  </si>
  <si>
    <t>043121</t>
  </si>
  <si>
    <t>043122</t>
  </si>
  <si>
    <t>x_rel</t>
  </si>
  <si>
    <t>y_rel</t>
  </si>
  <si>
    <t>image_dif_x_px</t>
  </si>
  <si>
    <t>image_dif_y_px</t>
  </si>
  <si>
    <t>focal_length</t>
  </si>
  <si>
    <t>world_dif_z_m</t>
  </si>
  <si>
    <t>distance_m</t>
  </si>
  <si>
    <t>camera_type</t>
  </si>
  <si>
    <t>angle_rad</t>
  </si>
  <si>
    <t>With rotation</t>
  </si>
  <si>
    <t>Mean</t>
  </si>
  <si>
    <t>Median</t>
  </si>
  <si>
    <t>Standard deviation</t>
  </si>
  <si>
    <t>i</t>
  </si>
  <si>
    <t>With rotation, Without regulation, MSE</t>
  </si>
  <si>
    <t>With rotation, Without regulation, RMSE</t>
  </si>
  <si>
    <t>Without rotations, no regulation</t>
  </si>
  <si>
    <t>Without rotations, no regulation, MSE</t>
  </si>
  <si>
    <t>Without rotations, no regulation, RMSE</t>
  </si>
  <si>
    <t>Mean + standard deviation</t>
  </si>
  <si>
    <t>Without rotation</t>
  </si>
  <si>
    <t>No cross-validation, no regularization</t>
  </si>
  <si>
    <t>image_dif_px</t>
  </si>
  <si>
    <t>altitude_m</t>
  </si>
  <si>
    <t>x_down_px</t>
  </si>
  <si>
    <t>y_down_px</t>
  </si>
  <si>
    <t>x_up_px</t>
  </si>
  <si>
    <t>y_up_px</t>
  </si>
  <si>
    <t>y_down_to_dist_px_per_m</t>
  </si>
  <si>
    <t>image_width_px</t>
  </si>
  <si>
    <t>image_height_px</t>
  </si>
  <si>
    <t>compass_angle_rad</t>
  </si>
  <si>
    <t>id_photo</t>
  </si>
  <si>
    <t>MSE, m²</t>
  </si>
  <si>
    <t>RMSE, m</t>
  </si>
  <si>
    <t>RMSE sort, m</t>
  </si>
  <si>
    <t>#</t>
  </si>
  <si>
    <t>Median, m</t>
  </si>
  <si>
    <t>Mean, m</t>
  </si>
  <si>
    <t>Standard deviation, m</t>
  </si>
  <si>
    <t>angle_view, rad</t>
  </si>
  <si>
    <t>Atomic scale</t>
  </si>
  <si>
    <t>atomic_scale</t>
  </si>
  <si>
    <t>Username</t>
  </si>
  <si>
    <t>Make</t>
  </si>
  <si>
    <t>Model</t>
  </si>
  <si>
    <t>https://scontent-dus1-1.xx.fbcdn.net/m1/v/t6/An-PLoRRXsAZ5yfg_eNWeFZVal1rfaYGDRAc80Cghve1YOrv_776rfqACHwz4ZUsE_Jmi1wFMBf9BLbh-OBSdciPJ2kARuGRXjeiTLP6_EDqMW7n3wBH17K2CCyiz77MwlvM6jRfM08Mjl5_Zh-13Qg?ccb=10-5&amp;oh=00_AYCvho4h43s7m2NjKT22HrwKBONX7s7IfmE3jRd5N_Ayhw&amp;oe=66B247EE&amp;_nc_sid=201bca</t>
  </si>
  <si>
    <t>FahrradstadtAachen</t>
  </si>
  <si>
    <t>GoPro</t>
  </si>
  <si>
    <t>HERO9 Black</t>
  </si>
  <si>
    <t>https://scontent-dus1-1.xx.fbcdn.net/m1/v/t6/An_2HZhjii82NSPnjGM3uFB8mHnt6hqcgGMr64XnAfYv6G6e1OOjU4vABdcRsUxoQ8R9cwXqausZAUscF8fXE3Ydq7RYMMT6NRdBRzuSICent2iYXW-PBhKnqiON7gpyZv0UKcHeStdXlfWs1LJo3CQ?ccb=10-5&amp;oh=00_AYCSu0ol8vaj2jr67q80PxFVvw9FDsOyB-RMHoDUXzevag&amp;oe=66B2672C&amp;_nc_sid=201bca</t>
  </si>
  <si>
    <t>armarian</t>
  </si>
  <si>
    <t>Xiaomi</t>
  </si>
  <si>
    <t>Redmi Note 5</t>
  </si>
  <si>
    <t>https://scontent-dus1-1.xx.fbcdn.net/m1/v/t6/An_ApDPxHHKhfn5VlEKm4TofDz9oXooDC6hik4evZpe2Sc2q_ja_6ov2rGNVzWA7xu2wguUo635wfSMkwguXpEXbjirG0AoakWy2y30x1n5b6P0rSdSfx-Tb3HPaYh6XfHILtbaThjWfGX5Rw-5IXL8?ccb=10-5&amp;oh=00_AYDFpM1K_2mBW4KFKzEl7G_dfgFX2IDQ-9tbSInfrGJ54A&amp;oe=66B24944&amp;_nc_sid=201bca</t>
  </si>
  <si>
    <t>eserte</t>
  </si>
  <si>
    <t>Apple</t>
  </si>
  <si>
    <t>iPhone SE</t>
  </si>
  <si>
    <t>https://scontent-dus1-1.xx.fbcdn.net/m1/v/t6/An-e-cEbAUj-sofPk8idWRUQPfqwZJZ9KMJkhHZnzyrBzpSXF2By-2GcjjSXLh_KY1cdlsoLZsMo8ktqEh1J95FzQzm_4b6U82hiABblLv8tnxd2SDKgpm_jPc5psRIyaUkSwg3qNSBLzyD-OVcqm48?ccb=10-5&amp;oh=00_AYDQ3kwh72ovNbJrqIy38reywVL3LinI27tEAhnvA3zDfg&amp;oe=66B257C5&amp;_nc_sid=201bca</t>
  </si>
  <si>
    <t>stefanhrt</t>
  </si>
  <si>
    <t>https://scontent-dus1-1.xx.fbcdn.net/m1/v/t6/An9G0TnDDbNv9yG_QkBP8Z0xvTRBu5l_gmPiy8mWdY2mOg4DzS4r6_Qf2wgZYBioUhmg4PXNnkMur9mfOJpMwrHniCDMiEhAkRRLP692B5humWkxFk6CsZcFBzpYAzt4Md3vr827PtP_AnZT8dVc8g?ccb=10-5&amp;oh=00_AYAZCp0SxYm8-lycCkldEUiFDFtahC-JSQPAEr-VDA1hcA&amp;oe=66B243BD&amp;_nc_sid=201bca</t>
  </si>
  <si>
    <t>https://scontent-dus1-1.xx.fbcdn.net/m1/v/t6/An9ZF2pS8uR_Q8yYNZiX9I1dUDWZqlVqvrfhPLXItmsVhy18eVuWeHGQemqFxSA5QPjtLIiaq2XEie9hVpFpnUu8HJEe4PhDRuGOKKH3mpHTTKuYlJ0TXLkLgjlQEyYpLNG7XTYUmqVVpjJmGeGI0A?ccb=10-5&amp;oh=00_AYDeNVpabN44bAAbiUdfqVrxq5pkcni_6yBghxzUjMF9WA&amp;oe=66B25B3D&amp;_nc_sid=201bca</t>
  </si>
  <si>
    <t>carlheinz</t>
  </si>
  <si>
    <t>https://scontent-dus1-1.xx.fbcdn.net/m1/v/t6/An_7IehCKk-sOB9CeBQ-6y1mtM04801uS88pnmCqzRG0-tYdc014KpVzLb-RZB7P8Zj9FOXg3H9wumblG0kypeUXvwSb2ihCquu1XCnyO21p3qOoHd6Z83I9CkopRUvAj45BGHzso4PUmxu519mp9Y8?ccb=10-5&amp;oh=00_AYD1rESQZGINW0eUc6wgSdBhy07Olduvu6S-krfCjMs7RQ&amp;oe=66B24A4C&amp;_nc_sid=201bca</t>
  </si>
  <si>
    <t>https://scontent-dus1-1.xx.fbcdn.net/m1/v/t6/An8QxjAu9oJPaH_gqvP_hebF3AD1UijhgBXGxSA5BNCHcCewePXC0pYa0_tan3JPgksP1_dFu9-lvERmz3DbLCMwbNcJegwLqffz4RUFrrPw9urGh0OWwRkc_xlS3UVsln-pIkJrnFNM5aO7Ws_ot2A?ccb=10-5&amp;oh=00_AYBFgpAL5aX_cB6Sp9ufSHEMciboi2qTVpTwf2DMw0J4fA&amp;oe=66B23E96&amp;_nc_sid=201bca</t>
  </si>
  <si>
    <t>https://scontent-dus1-1.xx.fbcdn.net/m1/v/t6/An9nby_sIqGLDGtAfTQTwez2ONARkhQexAkNz1izYj9OuxrZcZWwVLx0-_jcP9wFBsW-f-EUC37dbuLOpM7JkoJ02glfdBXuKg9X6FyZ5JSfysTL-KtsG0rgbJiEJWbfh6VueNTcPBF1p0NCxFUUfw?ccb=10-5&amp;oh=00_AYBqr3MEycU_ztFrKfktDQGiIbsWq58e8fPo_E17ok8M7Q&amp;oe=66B2569D&amp;_nc_sid=201bca</t>
  </si>
  <si>
    <t>HERO7 Black</t>
  </si>
  <si>
    <t>https://scontent-dus1-1.xx.fbcdn.net/m1/v/t6/An8XQv7YEoGa407bxYEKL5KfSrUnmaF09bjBedGTmGIVh2sCBloBVbKAlNx0qjKP1Yj9cRaLnNBWW3_np-NdsyPLi8vNp-xHcoKejwqcLYauZ58H4BLmniFrdlC_ju5Rxf6AteTCTiDrRl0zyU0mZw?ccb=10-5&amp;oh=00_AYC-W-K5Cr737J4w5zDt3W_RMX7tc0nuJBxJE2GdoEsQvw&amp;oe=66B26B7A&amp;_nc_sid=201bca</t>
  </si>
  <si>
    <t>https://scontent-dus1-1.xx.fbcdn.net/m1/v/t6/An-MQNfehl3xKE3BYhHTwERDrrnh4wvFJKHmcjfXt5vlvXOwvEvtzKEkYdDqRXYXE-bFDx3bB6FuwUu5vcgB8JI-xDw1eDutXrIJ2CQPjEE2g0h305org172vJsrM7Rf7ftYiDL7GKJeVz9O-t631VM?ccb=10-5&amp;oh=00_AYBGYJZ1A1ltcPNV0P_zpqXdmgi2qMWxPiWoKO0aVUuuzw&amp;oe=66B25CC2&amp;_nc_sid=201bca</t>
  </si>
  <si>
    <t>https://scontent-dus1-1.xx.fbcdn.net/m1/v/t6/An_nMYRHhcP2drYgSPNaI0dp43eaINbDga7pkVYeibILEYLsuHaiIQdWhybv3gkMffdyF-Kq8CGgiollvmGxVSS1KVQSWwUf8NH2u7jYsuZvOe3r-PCrTpl2i7heJmlsLky96w_jUxBhwXvakgciipY?ccb=10-5&amp;oh=00_AYB27ZbM-OrJaSwguJWq-wUVXPU7tHhUlzMlrfMZLNmq2Q&amp;oe=66B2635F&amp;_nc_sid=201bca</t>
  </si>
  <si>
    <t>kartonage</t>
  </si>
  <si>
    <t>HERO5 Black</t>
  </si>
  <si>
    <t>https://scontent-dus1-1.xx.fbcdn.net/m1/v/t6/An9g0INr63P2jJU9iTkl_v3XqaSsg7ljvHLbMflWN9F9_GpaRnVfS9x0XZFLI71JCNLe38P6o9ktwskJ6M-cFFfNeWT2QpnSEEa2DSySfvDItswWjuqdVuK7gMoIh4gy8IjNkumaCXSr2lIE1gpFDA?ccb=10-5&amp;oh=00_AYA7JbfONIk2FfffOE6EXH9k5Q48yL7a383-YPVh6gTDsA&amp;oe=66B2579D&amp;_nc_sid=201bca</t>
  </si>
  <si>
    <t>https://scontent-dus1-1.xx.fbcdn.net/m1/v/t6/An-_VsJmcJbOAxix6q9wyY4a1U52zxUIxybPxxwP4166p2BZWg08PQVfgr9LMIWIMtA5EFLHlKLh9kYGKnbVPYRxisziXIMsjxhDkTV__Q70FCM1NM4_pYMwxeI_Zr0pEwkZTATK0CS7-qUCJ-JsAA?ccb=10-5&amp;oh=00_AYCSaSeSuOPDMA5V6aL40zzQXdNiss8KuFRKeX71irxrlA&amp;oe=66B23E2A&amp;_nc_sid=201bca</t>
  </si>
  <si>
    <t>https://scontent-dus1-1.xx.fbcdn.net/m1/v/t6/An989cyW7TIYhK6bVKXgfmPdIUYSHMftxUlXV0KVgxk9Q21ZgJ66xGAs_ZxhxsWRYDXUEitHgXK7QZWYR5Z4oFzQPXMbQTRCW3v_wX2_BXYcKPt9MmdSOrL3_Kjp4LoxrdHifzt00_8zEWf-nKuaMw?ccb=10-5&amp;oh=00_AYC-c6aA4mVPHen6jaouhJYgae9SxtJZ8sirXsVPGU4RXA&amp;oe=66B24FA4&amp;_nc_sid=201bca</t>
  </si>
  <si>
    <t>https://scontent-dus1-1.xx.fbcdn.net/m1/v/t6/An9P-GnIsZkHIu3ezloQIYoVfjkMUydspLXZRjLDW-HebmwqfX9x39r7npU11GGlFAHOW8EM47vhqkpJa5SRJHhNW7r_vqImJGx1EiLLvqzkke8M-GFzSkpSf6Fq6Xp2IuIq8ZuHo4VTeKBThvdyAg?ccb=10-5&amp;oh=00_AYC2M4GhTBwACIN6_Fuzduf0PezjrKNe8AGb2Ho1IRY7qg&amp;oe=66B25E20&amp;_nc_sid=201bca</t>
  </si>
  <si>
    <t>https://scontent-dus1-1.xx.fbcdn.net/m1/v/t6/An9Cv0RyOrap6qWTWeYXaD2g-X4cOBctAJiJ_GUKUjM69j7iy5BjIB_ESlQY5ehUZhQ0MRMdwvyZoFjBiA5aLMgkrb7gwSNTWr9WI11PCIIhOQLp7znBibEqz8UogKv4RzU1c3yM4a3Zg562VLDGAg?ccb=10-5&amp;oh=00_AYDLpYB1T5dsZmM63gcmS9S3sloDo6tIb7Z0KcS5mgW3Dg&amp;oe=66B25136&amp;_nc_sid=201bca</t>
  </si>
  <si>
    <t>https://scontent-dus1-1.xx.fbcdn.net/m1/v/t6/An8k75t_PZZ-mxJUMM7PZpemBPgnoHgc0aAJQemyBsHrgnm7hQ0EvlpqxgycAlMp64l6jXcSOtPjhT4OXlOC4AGTvgkUHkkXsk0WmJlyHZF2PySoHc7koXD3jhlQXnU8HbzrnNtx_PkpbL3bHYkyMA?ccb=10-5&amp;oh=00_AYAg3mu3anrEFObmmDBqivoHfobC8WxYW-vJcBsepaKUsg&amp;oe=66B25201&amp;_nc_sid=201bca</t>
  </si>
  <si>
    <t>https://scontent-dus1-1.xx.fbcdn.net/m1/v/t6/An8IPfOtdtuIgnHhkj76vXr-Ex-7jI5z0M73ss8qGa_e9g8lZycpl69O8bUaqSbDv9LzlwNVSfQIYvBPHLO0djmwVofbVE-HOoc-417_ZC12y8jFZLLaQWvXvtll4g2M7Hem4t81MZW2xk_DEkzcSmQ?ccb=10-5&amp;oh=00_AYCelLFgX3gPjnDzlzvXAzivs1iKEQcGPoOyeyI2DYKpJA&amp;oe=66B236EC&amp;_nc_sid=201bca</t>
  </si>
  <si>
    <t>https://scontent-dus1-1.xx.fbcdn.net/m1/v/t6/An8h4InUyxnxh8pY8Gi_ZngVG-lMZ2pONvPnpORmCV4jc4tkmyhhHnnEzx6c8YC90pM7ZSK7ahKPglEVFdSN4L0L3DQTV_xJS1XzhXp0hJO2XfZirdmigz83YFK1_R3_bDFKRUzMIG_gKBQx5gY62_0?ccb=10-5&amp;oh=00_AYADDqwxFu_oo7whLdQnGXKfe5SXrXqASx8-G8LI7Boe3Q&amp;oe=66B267C2&amp;_nc_sid=201bca</t>
  </si>
  <si>
    <t>https://scontent-dus1-1.xx.fbcdn.net/m1/v/t6/An89_hC_8sEbWTVuJvGOb6a6PbFgOPMMtxNPCotOqe3K29kP0bH7zEpYu-MEFIQuYp-2Y1UxnyUO5DZXtmkNF7Qd4dt_zNCDk9shJo7YgGi7X88rJZG0lEqdtVcFRBAOM7nkUpYN6Q7Ch0UEDIUxMg?ccb=10-5&amp;oh=00_AYAx5yE7hWkYM0bunIkzTJ98IRA_3MOObrwdfwsvhoGmtA&amp;oe=66B264FC&amp;_nc_sid=201bca</t>
  </si>
  <si>
    <t>https://scontent-dus1-1.xx.fbcdn.net/m1/v/t6/An8294srLpxz6qOPHeQx-3J82rKOaRk-ZJYZSOirnw0ZB44NU0IjRKJHbTuEVy2gn5KP6CPelPxxt5frUlV9WLWztWawhuY36dALBxIsZLP3UxtzuYw0b9Q9q7v0YptVQe0QcIFHrCC4d8UtNDvm69k?ccb=10-5&amp;oh=00_AYD45Rk06URKM2MlZsobMiCOq2Q2ymOfP23cbOBsctc_qw&amp;oe=66B25DF9&amp;_nc_sid=201bca</t>
  </si>
  <si>
    <t>https://scontent-dus1-1.xx.fbcdn.net/m1/v/t6/An-L-jXvytDDvxiTg3aelMk-kx-vNJ3Ph-kcwSJER3zmbKsJovnXStT4fyVPTZ4vMpY6tklRxBC83Nut3uEPj_i_FHyC5GEUoXZW-c7B-4hXGMPeRoz4GN2Cm6QtrUNvfohm4Jb0IWMtI42B1dZWb18?ccb=10-5&amp;oh=00_AYDZGDaWNGkgJvgUJ8wC6FDxAbtEYDRcpdY7iQ-o8Vgw5A&amp;oe=66B25EF6&amp;_nc_sid=201bca</t>
  </si>
  <si>
    <t>https://scontent-dus1-1.xx.fbcdn.net/m1/v/t6/An-JmhjQIHItBVmSvq_nEPR7eA0xnIbBs-2AoUPdr4mahT1eSRuYZ_0d25YOelq9gVp7_Nb9vm258ju7OylNwFJC2yV-guJkQHz11MZQhoK1HBzsfsQwDymdgoDguFYfGiG7iCgwk7x4eYHnbclueg?ccb=10-5&amp;oh=00_AYDuPT3MgsiLeDGszUDqlMlIezX5wKf04M-bKqk_SWBIJg&amp;oe=66B24B56&amp;_nc_sid=201bca</t>
  </si>
  <si>
    <t>https://scontent-dus1-1.xx.fbcdn.net/m1/v/t6/An__tok11NGAUSSPRhTheYkwzLZxucgCyodk8bqhmrjoJN0kBkcm1GZTQQ6fNqt9RRHpLs3JTh-DqWOxH1Vj7ORDJfBrWN8M4duytUTwfGSuUcMIAljw5aB_bJlh7kUGWOR3fh2Lt0HFwuDENbhgeAc?ccb=10-5&amp;oh=00_AYCHCrizmWDAZOzzaxmRXP5BFI59haBo-H6ACJbTmqcYoQ&amp;oe=66B24982&amp;_nc_sid=201bca</t>
  </si>
  <si>
    <t>https://scontent-dus1-1.xx.fbcdn.net/m1/v/t6/An-C_QKYskHCotZYuEym7Itxn_uNFBZxNbZ8N4J_rFHwoZ72SWikWkB6U58G5SKGvUlVWWGB0Mtg1k3K_ehRwvoiETDGsIZj72EVhzHvl4_pFVVnSp-3r6RLA7qQHgzUI6D8UabVSM-N5UrnFqFh0i4?ccb=10-5&amp;oh=00_AYAckCbWb8BHJ2NTDsJKyNyOjs6RAb7sXJGhDLwREbOxCQ&amp;oe=66B24306&amp;_nc_sid=201bca</t>
  </si>
  <si>
    <t>https://scontent-dus1-1.xx.fbcdn.net/m1/v/t6/An_TeqrIVLrruWvuuJGTueCMU4e7WIOSP-dRwVsMwmGm-pQN2j803ZBJSAOEUNPrFVPCzUKSXbCA4jH3GEf3dWoCVEZqf8FLJhx4VreodUSjCOLaymya09ZffXxnpJhJ-PP4dwGzsIcDX1z0UQ5tWA?ccb=10-5&amp;oh=00_AYBB9JUc_ks7-SBaaUFE_quRVqEcNkdVoqcnK4PNTf0yzg&amp;oe=66B26D4C&amp;_nc_sid=201bca</t>
  </si>
  <si>
    <t>https://scontent-dus1-1.xx.fbcdn.net/m1/v/t6/An9xjYFFvChYOBqdsXGhb5wCAzeGLLIbFCcL02VX-xQOkRlzLPwhgeLNpNTTnQ-TwzQdSWrku31M5JnayxEtaT6RvwkUJPQeQqRWpJKT0ihrKfz_1-zjY7SYtgNFsT5abUkUrAClbOv1EoDb9kF15A?ccb=10-5&amp;oh=00_AYCj04LqJ8BQtB2duI7pOSyDstl0jyFe-mif7Ec-spQThA&amp;oe=66B2449B&amp;_nc_sid=201bca</t>
  </si>
  <si>
    <t>https://scontent-dus1-1.xx.fbcdn.net/m1/v/t6/An9lpLJJ4x50FBQ9M0FK_E4EldK3XgyrM8xikBIssUc5CI8DeU5TIjGk6V0qVODurV__q5iyDWX0TU75r6C3BfZ4nYFdCUi43GDmkdGTjWJi4Fe8hllNnDzVuJovjn9PRmwTelCZXlsOGZAJL1Cfu_8?ccb=10-5&amp;oh=00_AYAx2dgXInfA1C1VZg1gLom1r2CiMyGtIM999_Y35183vA&amp;oe=66B253C4&amp;_nc_sid=201bca</t>
  </si>
  <si>
    <t>https://scontent-dus1-1.xx.fbcdn.net/m1/v/t6/An9AgMgZ_TvY_mjcPK72YDR17Rw4uCenW-jKqmJ12eOthvWidaLrsMjMnSQkiuqHOCm5OX6-sRyesvNUz12eeZGS-nKNjcmvuJEN8qLpR1SVuIwaXd__F1vG1AmZTvBt7VBFQnSp6ufn5MxuGUqrcg?ccb=10-5&amp;oh=00_AYAZ88Nn2tzAM6reuF4N2-7YNXTn8WB4AK5JZNoyqxuvfA&amp;oe=66B25060&amp;_nc_sid=201bca</t>
  </si>
  <si>
    <t>https://scontent-dus1-1.xx.fbcdn.net/m1/v/t6/An_qr31DJxcN-_Z25dA0OT3Al8HM_uNS4Ps3AjpPOBEXZooInMYD7L6eNnfG2OwGG_F0o1k8mDEvnCvj2VLlHiBThjX6OptkMZXes9GJ_F7l9c8t2NW3fchqX-ZUEvEa5TgTQCLy6dodhes7xqrwrg?ccb=10-5&amp;oh=00_AYCBA8JbNKI_erkrSGMilI1f_VCbr42L4C2OFIJIpuXByw&amp;oe=66B26BC2&amp;_nc_sid=201bca</t>
  </si>
  <si>
    <t>moenk</t>
  </si>
  <si>
    <t>Garmin</t>
  </si>
  <si>
    <t>VIRB</t>
  </si>
  <si>
    <t>https://scontent-dus1-1.xx.fbcdn.net/m1/v/t6/An8MQFRP_lugodxP6Xis3V-hBCxH_Ug7_BW_SIjmisFNe4bafCOpkqFx8B4p-JvBxluyaeXS-PJiDeXkm6KS31u-PntzVYnzVpUmd5koj2-Or5R2vW_VjUGNfRKuWZ7lz3sdRn49vsKeNiFYzRq57A?ccb=10-5&amp;oh=00_AYDWBzy5tZkOKbPIBOv_TYsrh5dIpPvKtGLi-KJx-J5cjw&amp;oe=66B23B0E&amp;_nc_sid=201bca</t>
  </si>
  <si>
    <t>balgofil</t>
  </si>
  <si>
    <t>none</t>
  </si>
  <si>
    <t>https://scontent-dus1-1.xx.fbcdn.net/m1/v/t6/An-jwIXnElEl4Jns_jjg0oTLEMgeefAzL8iew1o-HlulaGj7FjN14weHZxarIkHEDdHu-Pji6CFzQlFL3rbNucITcAuyQuY0TxPW-cc0BVV4J3_FFnBGuybb1Z5b2XsPjGYh5M1D2lJSpIMVuT4cOw?ccb=10-5&amp;oh=00_AYDCfk0BzprKuc3vBnnALoezhm4p_cnaqZiNt2bJlPcLzQ&amp;oe=66B23852&amp;_nc_sid=201bca</t>
  </si>
  <si>
    <t>https://scontent-dus1-1.xx.fbcdn.net/m1/v/t6/An9Poc5vwa0WJ58hh0kc9LCMMOkbAXSzD_egyF6K3iks0ANn95mpY_qSoqgqiYBtElKA2Y47GUm_X7MQYXa-nLfe148B6laQpoldF4zDo9z5svS2PMsj_1UEDjqEympuioIiV2SH1rnVdOI9V73hcg?ccb=10-5&amp;oh=00_AYCBNJ_OCBlORZjSUl7fXpgtfolI4-XzNi06aHVgyeNo2w&amp;oe=66B25C14&amp;_nc_sid=201bca</t>
  </si>
  <si>
    <t>https://scontent-dus1-1.xx.fbcdn.net/m1/v/t6/An9KVoNyh_gmqAemkdj-C_SdToRiIPMxBLdvRV5uZOtgknc7vjMCew7yhgXGy6_qYt9uIIS_yzxMobp3pw1g7KsrxZyuAejJYPoMy9buh5_qx9CjLzUGoqlD9McctL5FM5g8WFLTqlfl6i4dItoLqQ?ccb=10-5&amp;oh=00_AYBCDq41KSrJBS_77heRKGeXOPek8T4vvZUr-fwmrANcow&amp;oe=66B26DD9&amp;_nc_sid=201bca</t>
  </si>
  <si>
    <t>779144829455566</t>
  </si>
  <si>
    <t>https://scontent-dus1-1.xx.fbcdn.net/m1/v/t6/An-w_W43NauzBl-4Geo1_7x8x7_y470WLMqnuULMV9Kw0BRNEJyvieQ_HP_dZfA4Ybgfitvl6t7k0ATS11rjo3H61g2vxjmzICpUdKrF__T1FLeGVv8sH5klwd89gfmBhM6hh5ZDYiqr5cv-dxPywg?ccb=10-5&amp;oh=00_AYAT-N046nXbM7pVRYN2Ii2m1K_9R6UPHSXiG_Zi41k92A&amp;oe=66B248B0&amp;_nc_sid=201bca</t>
  </si>
  <si>
    <t>3985106311602736</t>
  </si>
  <si>
    <t>https://scontent-dus1-1.xx.fbcdn.net/m1/v/t6/An9Wcviirso2oOmMuwXncQlkjtv3BgLN0Rzh6keVii9m4OWkQw46l-unX7TUgxe4aHsNkhcOpcj4YPzwiuLm4-0k_izIQZ2SyLgvdo795Lj2QDjIJROHOxdwTiiaTewFA0wLO0xLOBMSZY9Em319rA?ccb=10-5&amp;oh=00_AYC-mjIPNs88w4P_f9svlMIj_O6XqeVReA_6CcSMthwF7w&amp;oe=66B2449A&amp;_nc_sid=201bca</t>
  </si>
  <si>
    <t>470535547378020</t>
  </si>
  <si>
    <t>https://scontent-dus1-1.xx.fbcdn.net/m1/v/t6/An-Ao9yNZYFjkLsH-GK1cwrqIf1l9Sh_SaGvoWM7wnDKVQzcF6MYfzn6B-KPEqcyjb0VBxt7d-9IwrfzFAHm6HTXOFdcjAgoX1sKLaUudiVs9s5X71070tU3JaM9UgRrUpQ7rCv7WzCRW0P15Bv3Sw?ccb=10-5&amp;oh=00_AYBJe5KRmcu1TTAIDQRr0xXrUaqMXFhS9aorZc2lD38RNA&amp;oe=66B24643&amp;_nc_sid=201bca</t>
  </si>
  <si>
    <t>504219340731983</t>
  </si>
  <si>
    <t>https://scontent-dus1-1.xx.fbcdn.net/m1/v/t6/An-TjUNWt5ys6sa-_3oqJha1wl03EMJoaEyaxiZSLwGidbnSXkr1ncC6MI6K6KztZjlmq222oRztpjQAZuduvzrvwODtBee5FyrA8P6MYtCnnKS5is_gvqVUTy196GExPGjTxSuWDlhAf_WrYIcwnA?ccb=10-5&amp;oh=00_AYCNEssDSRxeW8zLeTq1nmLMApafjJElp-88jNPZNhUBcg&amp;oe=66B26E2B&amp;_nc_sid=201bca</t>
  </si>
  <si>
    <t>1301524176911068</t>
  </si>
  <si>
    <t>https://scontent-dus1-1.xx.fbcdn.net/m1/v/t6/An-fpTiFuGzrV4uvJ4xD9JRbCscobGhZkbi1j9Y1X6CRuwG1qbQzqY_SEdVI9M7H-TZpBkpmSDwS8L7HXYDeRuj0PW_DjZGrepcbpt2AsDQIhPvIqg-xgIQxxHgGj2TsGjdgAriOQrpwCV566rnp7pY?ccb=10-5&amp;oh=00_AYD7ufZU4QK36KdAjT1hdvoEuFAMADr-lZBsNtsfLigfQA&amp;oe=66B2573C&amp;_nc_sid=201bca</t>
  </si>
  <si>
    <t>216366476725210</t>
  </si>
  <si>
    <t>https://scontent-dus1-1.xx.fbcdn.net/m1/v/t6/An-BW0NT1YZhShP4PCGDHFRerhjyl2d3JWFtgPVA2YCNtMAfP3swUncmM5eZ9bmOD5Qtv3Y35MzQTpe6pT1pVVbG08HWP4dhdIMOcmBn1zz0wmurLZWR6IACbCKtllUJx-_i1SH10-UqiXA1Kieakw?ccb=10-5&amp;oh=00_AYBpY09IoACfVXajPJPOn-oprwMkvUhVa1Ybzw_gXUSGeg&amp;oe=66B254C8&amp;_nc_sid=201bca</t>
  </si>
  <si>
    <t>1214316582351726</t>
  </si>
  <si>
    <t>https://scontent-dus1-1.xx.fbcdn.net/m1/v/t6/An8eQwGcfepl-hRtSK7Ng3nz4aoPFcciqQPytsWqSRQOh0LerwLoWQsyKUTA_61aqhF6oPNU6G0MQmzCv-OiDQUMEmspPhpUdCK9TLq8OdLTfNrBcMuOTcRMUcad3jgEP6eECJOXmCjQ-4CmiPldAlM?ccb=10-5&amp;oh=00_AYAxN_BKQZrZ-5e4IBgxfR39eytfVE8vxgUgGpmwpcRxHQ&amp;oe=66B24EF0&amp;_nc_sid=201bca</t>
  </si>
  <si>
    <t>821615408447044</t>
  </si>
  <si>
    <t>https://scontent-dus1-1.xx.fbcdn.net/m1/v/t6/An_0AMpYr3nKJHwCWG1-BiY3CxeU6eMNZa0PofqtxMShK4SXvKnH_v2KrcpSeEmXnHz0Z23OpoW1XMtV1gu-z5h8hi6ButzhPJm6DuIjGk0SJQl8NeFVn8627FTdp0P4BPxZ0DnZhvllyVX8T6zj7A?ccb=10-5&amp;oh=00_AYCc_FW9q7QrVN5A6uqx5tV_hplw5g_aMws2ShKrmbA-DQ&amp;oe=66B25DB9&amp;_nc_sid=201bca</t>
  </si>
  <si>
    <t>2863272973884611</t>
  </si>
  <si>
    <t>https://scontent-dus1-1.xx.fbcdn.net/m1/v/t6/An8tjFWIZ5yRV6_zptravOD80zSHvpdq-3vMTcyw8v2M38fmKisCt-tuf0AgUau4jo-P3-jExqnfF2Y5vi19vlPqpBhGPrJ0c9Cts3hQjyO78LoAP8EFamGN9RIS4k8qrxeKzT-zwcI0p_KXLXNAKA?ccb=10-5&amp;oh=00_AYA20dHqmPrIwwt1ikh2IUtIm_P5cRk6o4rFMDZ-rsDgmg&amp;oe=66B2548C&amp;_nc_sid=201bca</t>
  </si>
  <si>
    <t>1100773370445019</t>
  </si>
  <si>
    <t>https://scontent-dus1-1.xx.fbcdn.net/m1/v/t6/An_zMPGS3NsKw73AVS7EAe6R-5GOhxHr13kIPolw90dXEzUBSLs_7uudyXe2d_0VzITEg09E1ZxUfNuuY30ZjuxamAH5Y01Tbfwf4py_xczbclEhte-_ynIzZpdP0-49wmqAm6VBjI6orM0jsfWv_g?ccb=10-5&amp;oh=00_AYCSOAOfS11DBbl0IR-FungL-h706APGRMpsNJweL8Nfig&amp;oe=66B26280&amp;_nc_sid=201bca</t>
  </si>
  <si>
    <t>VIRB Ultra 30</t>
  </si>
  <si>
    <t>479939846414080</t>
  </si>
  <si>
    <t>https://scontent-dus1-1.xx.fbcdn.net/m1/v/t6/An98ECnANiA0SKZIBO0Fm5NqU_M8SAL4VTc4rtJhEf7ucTcpx9ch8RJ6sGOvsM4-s8aKo82gnB3mwqUA3v0oA_hgmrmGkRBxs4gGuuYLh32HE2faAwT4pddll0rwoi0VtGLJFIT0by7bYSA8a5578A?ccb=10-5&amp;oh=00_AYBQXHeE-1wiqs-jJ_JyH6dAMpiD1sD4KTJ1MJL6o3Iqkg&amp;oe=66B255CC&amp;_nc_sid=201bca</t>
  </si>
  <si>
    <t>474396240343231</t>
  </si>
  <si>
    <t>https://scontent-dus1-1.xx.fbcdn.net/m1/v/t6/An-ZOenbDQdA0YHahUSYinfUYOX24wSRSLLNi58nGo7m7i_CvwiY_7lvd0qnkPnJqe3zAE49LoidxFpvGx5SiLaLbonLSdgWlTRI0y7x5ztGut3Nz3wOFe4ex6LIQaOV2F_HH7zfneYSmOZwF2G7Bp8?ccb=10-5&amp;oh=00_AYC-3eMqSDPIcJ_f1-nmU7L58MKmFl9yLDhQ2ep_NR7Duw&amp;oe=66B24C42&amp;_nc_sid=201bca</t>
  </si>
  <si>
    <t>557385345436936</t>
  </si>
  <si>
    <t>https://scontent-dus1-1.xx.fbcdn.net/m1/v/t6/An9fhSR3d14n1W5iNhI32_oopUxO9ubXtcciYHf6LpjRYN3j3mSR5DpDvSydtkDsVfVp3sp2o_pjHm80Ef2m_QNA9PowV0AzZE1xAIWlwDu2L7CYqyUSn4DiWroxjgpwTwY16I0Oj-Bvc3YnfQB43Q?ccb=10-5&amp;oh=00_AYByFl1I1gc475_NuSeZd-LqQrhWii2V9p-HzLVqdfF_LA&amp;oe=66B26E2E&amp;_nc_sid=201bca</t>
  </si>
  <si>
    <t>809416940003140</t>
  </si>
  <si>
    <t>https://scontent-dus1-1.xx.fbcdn.net/m1/v/t6/An8-9IJCXxzyPt0cTCqEvxnN5_b00SH0Fk0f4ft_GYq928fvRv1eFji1dq9nvqoOtwIjQHMkANsBgI_l_ncp8U8GGfKRlkhcerxLFHOMeXGEdyiEoNIH7jlLLChGCeoc3fgtWuR3i1yKIJ1MA3jcxQ?ccb=10-5&amp;oh=00_AYCABTQeyF1mzjf46dPqZZEZ-DMqYGAJjKa_Db5nDHt9Rg&amp;oe=66B237AB&amp;_nc_sid=201bca</t>
  </si>
  <si>
    <t>pKey</t>
  </si>
  <si>
    <t>exif</t>
  </si>
  <si>
    <t>username</t>
  </si>
  <si>
    <t>make</t>
  </si>
  <si>
    <t>model</t>
  </si>
  <si>
    <t>https://www.mapillary.com/app/?lat=52.517716899726&amp;lng=13.433440279487&amp;z=17&amp;pKey=1535570403577157&amp;focus=photo</t>
  </si>
  <si>
    <t>https://www.mapillary.com/app/?lat=52.52192716491&amp;lng=13.429767639982&amp;z=17&amp;pKey=207782612045458&amp;focus=photo</t>
  </si>
  <si>
    <t>https://www.mapillary.com/app/?lat=52.531702218687&amp;lng=13.470499636058&amp;z=17&amp;pKey=779144829455566&amp;focus=photo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</si>
  <si>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</si>
  <si>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</si>
  <si>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</si>
  <si>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</si>
  <si>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</si>
  <si>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</si>
  <si>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</si>
  <si>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</si>
  <si>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</si>
  <si>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https://www.mapillary.com/app/?lat=52.533317375683&amp;lng=13.48253827637&amp;z=17&amp;pKey=3985106311602736&amp;focus=photo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</si>
  <si>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</si>
  <si>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</si>
  <si>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</si>
  <si>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</si>
  <si>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</si>
  <si>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</si>
  <si>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</si>
  <si>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</si>
  <si>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</si>
  <si>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</si>
  <si>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</si>
  <si>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</si>
  <si>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</si>
  <si>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</si>
  <si>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https://www.mapillary.com/app/?lat=52.534481802956&amp;lng=13.504573121466&amp;z=17&amp;pKey=470535547378020&amp;focus=photo</t>
  </si>
  <si>
    <t>05201</t>
  </si>
  <si>
    <t>05202</t>
  </si>
  <si>
    <t>05203</t>
  </si>
  <si>
    <t>05204</t>
  </si>
  <si>
    <t>05205</t>
  </si>
  <si>
    <t>05206</t>
  </si>
  <si>
    <t>https://www.mapillary.com/app/?lat=52.537031481144&amp;lng=13.526996739151&amp;z=17&amp;pKey=504219340731983&amp;focus=photo</t>
  </si>
  <si>
    <t>05301</t>
  </si>
  <si>
    <t>05302</t>
  </si>
  <si>
    <t>05303</t>
  </si>
  <si>
    <t>https://www.mapillary.com/app/?lat=52.538366546673&amp;lng=13.534749760465&amp;z=17&amp;pKey=1301524176911068&amp;focus=photo</t>
  </si>
  <si>
    <t>05401</t>
  </si>
  <si>
    <t>05402</t>
  </si>
  <si>
    <t>05403</t>
  </si>
  <si>
    <t>https://www.mapillary.com/app/?lat=52.544225232335&amp;lng=13.55672293636&amp;z=17&amp;pKey=216366476725210&amp;focus=photo</t>
  </si>
  <si>
    <t>05501</t>
  </si>
  <si>
    <t>05502</t>
  </si>
  <si>
    <t>05503</t>
  </si>
  <si>
    <t>https://www.mapillary.com/app/?lat=52.543526252234&amp;lng=13.562074500996&amp;z=17&amp;pKey=1214316582351726&amp;focus=photo</t>
  </si>
  <si>
    <t>05601</t>
  </si>
  <si>
    <t>05602</t>
  </si>
  <si>
    <t>05603</t>
  </si>
  <si>
    <t>https://www.mapillary.com/app/?lat=52.541323421997&amp;lng=13.567016864953&amp;z=17&amp;pKey=821615408447044&amp;focus=photo</t>
  </si>
  <si>
    <t>05701</t>
  </si>
  <si>
    <t>05702</t>
  </si>
  <si>
    <t>05703</t>
  </si>
  <si>
    <t>05704</t>
  </si>
  <si>
    <t>05705</t>
  </si>
  <si>
    <t>https://www.mapillary.com/app/?lat=52.541535511392&amp;lng=13.574494974683&amp;z=17&amp;pKey=2863272973884611&amp;focus=photo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</si>
  <si>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</si>
  <si>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</si>
  <si>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</si>
  <si>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</si>
  <si>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</si>
  <si>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</si>
  <si>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</si>
  <si>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</si>
  <si>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</si>
  <si>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https://www.mapillary.com/app/?lat=52.528808865873&amp;lng=13.596013986872&amp;z=17&amp;pKey=1100773370445019&amp;focus=photo</t>
  </si>
  <si>
    <t>05901</t>
  </si>
  <si>
    <t>05902</t>
  </si>
  <si>
    <t>05903</t>
  </si>
  <si>
    <t>05904</t>
  </si>
  <si>
    <t>05905</t>
  </si>
  <si>
    <t>05906</t>
  </si>
  <si>
    <t>05907</t>
  </si>
  <si>
    <t>05909</t>
  </si>
  <si>
    <t>05910</t>
  </si>
  <si>
    <t>https://www.mapillary.com/app/?lat=52.549161067856&amp;lng=13.593578554435&amp;z=17&amp;pKey=479939846414080&amp;focus=photo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</si>
  <si>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</si>
  <si>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</si>
  <si>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</si>
  <si>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</si>
  <si>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</si>
  <si>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</si>
  <si>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</si>
  <si>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</si>
  <si>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</si>
  <si>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</si>
  <si>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https://www.mapillary.com/app/?lat=52.552235654001&amp;lng=13.570908655173&amp;z=17&amp;pKey=474396240343231&amp;focus=photo</t>
  </si>
  <si>
    <t>06101</t>
  </si>
  <si>
    <t>06102</t>
  </si>
  <si>
    <t>06103</t>
  </si>
  <si>
    <t>06104</t>
  </si>
  <si>
    <t>06105</t>
  </si>
  <si>
    <t>06106</t>
  </si>
  <si>
    <t>https://www.mapillary.com/app/?lat=52.553700904868&amp;lng=13.569679630527&amp;z=17&amp;pKey=557385345436936&amp;focus=photo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</si>
  <si>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</si>
  <si>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</si>
  <si>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</si>
  <si>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</si>
  <si>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</si>
  <si>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</si>
  <si>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</si>
  <si>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</si>
  <si>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https://www.mapillary.com/app/?lat=52.556776528638&amp;lng=13.564041691621&amp;z=17&amp;pKey=809416940003140&amp;focus=photo</t>
  </si>
  <si>
    <t>06301</t>
  </si>
  <si>
    <t>06302</t>
  </si>
  <si>
    <t>06303</t>
  </si>
  <si>
    <t>06304</t>
  </si>
  <si>
    <t>06305</t>
  </si>
  <si>
    <t>06306</t>
  </si>
  <si>
    <t>06307</t>
  </si>
  <si>
    <t>length</t>
  </si>
  <si>
    <t>050011</t>
  </si>
  <si>
    <t>050012</t>
  </si>
  <si>
    <t>050021</t>
  </si>
  <si>
    <t>050022</t>
  </si>
  <si>
    <t>050031</t>
  </si>
  <si>
    <t>050032</t>
  </si>
  <si>
    <t>050041</t>
  </si>
  <si>
    <t>050042</t>
  </si>
  <si>
    <t>050051</t>
  </si>
  <si>
    <t>050052</t>
  </si>
  <si>
    <t>050061</t>
  </si>
  <si>
    <t>050062</t>
  </si>
  <si>
    <t>050071</t>
  </si>
  <si>
    <t>050072</t>
  </si>
  <si>
    <t>050081</t>
  </si>
  <si>
    <t>050082</t>
  </si>
  <si>
    <t>050091</t>
  </si>
  <si>
    <t>050092</t>
  </si>
  <si>
    <t>052011</t>
  </si>
  <si>
    <t>052012</t>
  </si>
  <si>
    <t>052021</t>
  </si>
  <si>
    <t>052022</t>
  </si>
  <si>
    <t>052031</t>
  </si>
  <si>
    <t>052032</t>
  </si>
  <si>
    <t>052041</t>
  </si>
  <si>
    <t>052042</t>
  </si>
  <si>
    <t>052051</t>
  </si>
  <si>
    <t>052052</t>
  </si>
  <si>
    <t>052061</t>
  </si>
  <si>
    <t>052062</t>
  </si>
  <si>
    <t>053011</t>
  </si>
  <si>
    <t>053012</t>
  </si>
  <si>
    <t>053021</t>
  </si>
  <si>
    <t>053022</t>
  </si>
  <si>
    <t>053031</t>
  </si>
  <si>
    <t>053032</t>
  </si>
  <si>
    <t>054011</t>
  </si>
  <si>
    <t>054012</t>
  </si>
  <si>
    <t>054021</t>
  </si>
  <si>
    <t>054022</t>
  </si>
  <si>
    <t>054031</t>
  </si>
  <si>
    <t>054032</t>
  </si>
  <si>
    <t>055011</t>
  </si>
  <si>
    <t>055012</t>
  </si>
  <si>
    <t>055021</t>
  </si>
  <si>
    <t>055022</t>
  </si>
  <si>
    <t>055031</t>
  </si>
  <si>
    <t>055032</t>
  </si>
  <si>
    <t>056011</t>
  </si>
  <si>
    <t>056012</t>
  </si>
  <si>
    <t>056021</t>
  </si>
  <si>
    <t>056022</t>
  </si>
  <si>
    <t>056031</t>
  </si>
  <si>
    <t>056032</t>
  </si>
  <si>
    <t>057011</t>
  </si>
  <si>
    <t>057012</t>
  </si>
  <si>
    <t>057021</t>
  </si>
  <si>
    <t>057022</t>
  </si>
  <si>
    <t>057031</t>
  </si>
  <si>
    <t>057032</t>
  </si>
  <si>
    <t>057041</t>
  </si>
  <si>
    <t>057042</t>
  </si>
  <si>
    <t>057051</t>
  </si>
  <si>
    <t>057052</t>
  </si>
  <si>
    <t>058011</t>
  </si>
  <si>
    <t>058012</t>
  </si>
  <si>
    <t>058021</t>
  </si>
  <si>
    <t>058022</t>
  </si>
  <si>
    <t>058031</t>
  </si>
  <si>
    <t>058032</t>
  </si>
  <si>
    <t>058041</t>
  </si>
  <si>
    <t>058042</t>
  </si>
  <si>
    <t>058051</t>
  </si>
  <si>
    <t>058052</t>
  </si>
  <si>
    <t>058061</t>
  </si>
  <si>
    <t>058062</t>
  </si>
  <si>
    <t>058071</t>
  </si>
  <si>
    <t>058072</t>
  </si>
  <si>
    <t>058081</t>
  </si>
  <si>
    <t>058082</t>
  </si>
  <si>
    <t>058091</t>
  </si>
  <si>
    <t>058092</t>
  </si>
  <si>
    <t>059011</t>
  </si>
  <si>
    <t>059012</t>
  </si>
  <si>
    <t>059021</t>
  </si>
  <si>
    <t>059022</t>
  </si>
  <si>
    <t>059031</t>
  </si>
  <si>
    <t>059032</t>
  </si>
  <si>
    <t>059041</t>
  </si>
  <si>
    <t>059042</t>
  </si>
  <si>
    <t>059051</t>
  </si>
  <si>
    <t>059052</t>
  </si>
  <si>
    <t>059061</t>
  </si>
  <si>
    <t>059062</t>
  </si>
  <si>
    <t>059071</t>
  </si>
  <si>
    <t>059072</t>
  </si>
  <si>
    <t>059081</t>
  </si>
  <si>
    <t>059082</t>
  </si>
  <si>
    <t>059091</t>
  </si>
  <si>
    <t>059092</t>
  </si>
  <si>
    <t>059101</t>
  </si>
  <si>
    <t>059102</t>
  </si>
  <si>
    <t>060011</t>
  </si>
  <si>
    <t>060012</t>
  </si>
  <si>
    <t>060021</t>
  </si>
  <si>
    <t>060022</t>
  </si>
  <si>
    <t>060031</t>
  </si>
  <si>
    <t>060032</t>
  </si>
  <si>
    <t>060041</t>
  </si>
  <si>
    <t>060042</t>
  </si>
  <si>
    <t>060051</t>
  </si>
  <si>
    <t>060052</t>
  </si>
  <si>
    <t>060061</t>
  </si>
  <si>
    <t>060062</t>
  </si>
  <si>
    <t>060071</t>
  </si>
  <si>
    <t>060072</t>
  </si>
  <si>
    <t>060081</t>
  </si>
  <si>
    <t>060082</t>
  </si>
  <si>
    <t>060091</t>
  </si>
  <si>
    <t>060092</t>
  </si>
  <si>
    <t>060101</t>
  </si>
  <si>
    <t>060102</t>
  </si>
  <si>
    <t>061011</t>
  </si>
  <si>
    <t>061012</t>
  </si>
  <si>
    <t>061021</t>
  </si>
  <si>
    <t>061022</t>
  </si>
  <si>
    <t>061031</t>
  </si>
  <si>
    <t>061032</t>
  </si>
  <si>
    <t>061041</t>
  </si>
  <si>
    <t>061042</t>
  </si>
  <si>
    <t>061051</t>
  </si>
  <si>
    <t>061052</t>
  </si>
  <si>
    <t>061061</t>
  </si>
  <si>
    <t>061062</t>
  </si>
  <si>
    <t>062011</t>
  </si>
  <si>
    <t>062012</t>
  </si>
  <si>
    <t>062021</t>
  </si>
  <si>
    <t>062022</t>
  </si>
  <si>
    <t>062031</t>
  </si>
  <si>
    <t>062032</t>
  </si>
  <si>
    <t>062041</t>
  </si>
  <si>
    <t>062042</t>
  </si>
  <si>
    <t>062051</t>
  </si>
  <si>
    <t>062052</t>
  </si>
  <si>
    <t>062061</t>
  </si>
  <si>
    <t>062062</t>
  </si>
  <si>
    <t>062071</t>
  </si>
  <si>
    <t>062072</t>
  </si>
  <si>
    <t>062081</t>
  </si>
  <si>
    <t>062082</t>
  </si>
  <si>
    <t>063011</t>
  </si>
  <si>
    <t>063012</t>
  </si>
  <si>
    <t>063021</t>
  </si>
  <si>
    <t>063022</t>
  </si>
  <si>
    <t>063031</t>
  </si>
  <si>
    <t>063032</t>
  </si>
  <si>
    <t>063041</t>
  </si>
  <si>
    <t>063042</t>
  </si>
  <si>
    <t>063051</t>
  </si>
  <si>
    <t>063052</t>
  </si>
  <si>
    <t>063061</t>
  </si>
  <si>
    <t>063062</t>
  </si>
  <si>
    <t>063071</t>
  </si>
  <si>
    <t>063072</t>
  </si>
  <si>
    <t>051011</t>
  </si>
  <si>
    <t>051012</t>
  </si>
  <si>
    <t>051021</t>
  </si>
  <si>
    <t>051022</t>
  </si>
  <si>
    <t>051031</t>
  </si>
  <si>
    <t>051032</t>
  </si>
  <si>
    <t>051041</t>
  </si>
  <si>
    <t>051042</t>
  </si>
  <si>
    <t>051051</t>
  </si>
  <si>
    <t>051052</t>
  </si>
  <si>
    <t>051061</t>
  </si>
  <si>
    <t>051062</t>
  </si>
  <si>
    <t>051071</t>
  </si>
  <si>
    <t>051072</t>
  </si>
  <si>
    <t>051081</t>
  </si>
  <si>
    <t>051082</t>
  </si>
  <si>
    <t>051091</t>
  </si>
  <si>
    <t>051092</t>
  </si>
  <si>
    <t>051101</t>
  </si>
  <si>
    <t>051102</t>
  </si>
  <si>
    <t>051111</t>
  </si>
  <si>
    <t>051112</t>
  </si>
  <si>
    <t>051121</t>
  </si>
  <si>
    <t>051122</t>
  </si>
  <si>
    <t>051131</t>
  </si>
  <si>
    <t>051132</t>
  </si>
  <si>
    <t>051141</t>
  </si>
  <si>
    <t>051142</t>
  </si>
  <si>
    <t>x_point</t>
  </si>
  <si>
    <t>y_point</t>
  </si>
  <si>
    <t>05908</t>
  </si>
  <si>
    <t>004071</t>
  </si>
  <si>
    <t>004072</t>
  </si>
  <si>
    <t>trainTarget*RMSE</t>
  </si>
  <si>
    <t>distance</t>
  </si>
  <si>
    <t>RMSE</t>
  </si>
  <si>
    <t>trainOutput</t>
  </si>
  <si>
    <t>trainTarget</t>
  </si>
  <si>
    <t>1736439493205421</t>
  </si>
  <si>
    <t>https://scontent-dus1-1.xx.fbcdn.net/m1/v/t6/An9C4aWVje5W1QNTbZYegOd2jTeRsd_JTYmTU6Obu-4AQlkTfgV5Vs2xbOAsRpC2PMVIaxxW8P5o7wcy9YwP2nENS--aCXzQ6R2ch19SNNSbpAf862iQoNGT0Rnp5EFINvEB1RO3RUaj4F9nzuboJg?ccb=10-5&amp;oh=00_AYD0OeqbLw3cWvxmOWAf0n6fZ0KlH0-sap92PB_0JjB_7A&amp;oe=66BE5C61&amp;_nc_sid=201bca</t>
  </si>
  <si>
    <t>286195612952012</t>
  </si>
  <si>
    <t>https://scontent-dus1-1.xx.fbcdn.net/m1/v/t6/An_DcWOXAO3c8uVnGXqok59XpctZK_WeM7iC7kfTYmMMpZep9pXf5bpQVDgIxUG_8LEvirHLXzTDNojSIHrkHB4Bc0JDB_hALUJWUaky972cwbBPs8zZnmqK6UG9wT0uVTD1WxZ76agCMFD38t9DiPs?ccb=10-5&amp;oh=00_AYAQcAUNouCCowhu-CaG7C0O96L9d1xQVox4SpK4P_DnLA&amp;oe=66BE4836&amp;_nc_sid=201bca</t>
  </si>
  <si>
    <t>1814077122095667</t>
  </si>
  <si>
    <t>https://scontent-dus1-1.xx.fbcdn.net/m1/v/t6/An-WPlrIbkAqOwZ4Bnqea-S84psNcataEAThrw9vKbEYyZjN5be_RFoiNrdiz2SR9a95n1pLDsvd7UChNF5_LR4dYtXEBE_NXU2me_FSSd3ReQnPMpjrwAEQmzC2GroJxgyDyXz3myqWUsKB2JMBQQ?ccb=10-5&amp;oh=00_AYAm9nA_Qeepz3lYdBFN2cv40QGzIppFawae9KjZOYhZYA&amp;oe=66BE57BC&amp;_nc_sid=201bca</t>
  </si>
  <si>
    <t>301797328311868</t>
  </si>
  <si>
    <t>https://scontent-dus1-1.xx.fbcdn.net/m1/v/t6/An9fKU1n1Rob67lg0IGRxCZDCW_nI2ulfERsQO_XONL3bKLt9m1u23aVdCqIrV9XMyK8WUxryudOwaLQvpSiybVaiEFnQUts1diG9AbMq38G-cTjDNpIKN-GBHiZX_HM-4YBnFI1t8ZDql3c99ZuBQ?ccb=10-5&amp;oh=00_AYDK650MEIt2S_2ZtSEAB1AYepxcNQ1sHmLj0kgvB48CfA&amp;oe=66BE6507&amp;_nc_sid=201bca</t>
  </si>
  <si>
    <t>142229467843470</t>
  </si>
  <si>
    <t>https://scontent-dus1-1.xx.fbcdn.net/m1/v/t6/An9FSh0ZHR9SF84TY7ADZpZmlc0Nc-ezbuBTxoSvh57rfqlb66omE0zUhiSHaOjcGyACXpOrbvEwxT8Uy0oY5pHbAmbUAd7DThGgt_4bQMvqZSxKElRqv4ps1-8W9oGwUWUJRBFJlLCX1B6Vfa09zg?ccb=10-5&amp;oh=00_AYDmaEZyhhrClFX3wTLhpwN2-upY_V8FKLgKUQs8JbNvMQ&amp;oe=66BE6B2D&amp;_nc_sid=201bca</t>
  </si>
  <si>
    <t>1124381688062513</t>
  </si>
  <si>
    <t>https://scontent-dus1-1.xx.fbcdn.net/m1/v/t6/An92SYJlstIwvfD8eYUagTK-l4pPkOVJ4Y5K88ou3uTSJ1slLLfAn5Dsk3g-BbumqJm_n9VZeDTogg9bseo43lpFpA51WimlU66GITRJ7mL91FLVHjMetLeHMsA4DfPCWMdjnrjZhlV8Pb39DNpDnA?ccb=10-5&amp;oh=00_AYBdgfU0cfp0Kh8WOQITyDe9GPYDeJ40vF5M1t9kzv9m_g&amp;oe=66BE6AED&amp;_nc_sid=201bca</t>
  </si>
  <si>
    <t>310643220557341</t>
  </si>
  <si>
    <t>https://scontent-dus1-1.xx.fbcdn.net/m1/v/t6/An94LHhfx8SOyh0yMMtEQfXeaaD7cbNyBaRqIKjlR1G8YU-8sj_NdhR4mvgkzGDLJPdRlErEcwlk_y3m9Jx7B1qK3ghmTfK193hpX8YED7WWvnOlWC0q45g3Z_uIXVW5OpGlS31BnAvQGAMjrUJgGZo?ccb=10-5&amp;oh=00_AYBsaf1n_8sTp9YMe71YOUlbTE6l56la4gd5IM3X_i-uIQ&amp;oe=66BE6A74&amp;_nc_sid=201bca</t>
  </si>
  <si>
    <t>1217443828691975</t>
  </si>
  <si>
    <t>https://scontent-dus1-1.xx.fbcdn.net/m1/v/t6/An9o19pJTr6DfsDEO9IbKR0w7NKxSNgbVmW2Nm5m7_wqIWjFxotcNwM0VpBiWL9XKP3ge14y9JA2LQyX4uGZ6Q6GEi7lJcSnXbO0zi8z-kFt5XhoqVhJFEaY9Y_rlIQGoK-hPSLoSaUNSJ1AX9ewRJQ?ccb=10-5&amp;oh=00_AYCkSJPadVibmisPT7YhujLwNJwWrrVCpNNxc5lsZiMMkg&amp;oe=66BE4304&amp;_nc_sid=201bca</t>
  </si>
  <si>
    <t>498226291501817</t>
  </si>
  <si>
    <t>https://scontent-dus1-1.xx.fbcdn.net/m1/v/t6/An88Bi5244bP9-cTc-2sIogMeH8Fh8hyeGWa716xfBSpl2PkeGeuMDM3RTzi9PNyKfR5kpAm7UkFOxF9szvzc_TgdaphDoeb3BH45CuoLpmJ_-rz39PXUZwUGdmrLDsKe7dxHBKTNSY8h5LcPuHbow?ccb=10-5&amp;oh=00_AYDb4-PZa4yaURpUYi1ZJk4uwJOoLjckO_VOYTwSO6gPLA&amp;oe=66BE52E9&amp;_nc_sid=201bca</t>
  </si>
  <si>
    <t>1103475646813110</t>
  </si>
  <si>
    <t>https://scontent-dus1-1.xx.fbcdn.net/m1/v/t6/An_ByfDb5_n7GrxlmQ_NAo_LYaBXiBDvz3m09uEzrnWVLrfUmFXbrEnHBShpER915HQ5wLHjsu0ckZVQxuXsBtp_1HDVI0Y86K5UgAN8vS_rM-xrgTA3q9kkSWn8Xhc-yxD4Xi7TmkeOcoPw0-JAjA?ccb=10-5&amp;oh=00_AYAGAQ2Wrz44YQSyaBKRvAHaZAEJOk563PxXcE-OiA7Hjg&amp;oe=66BE4A2C&amp;_nc_sid=201bca</t>
  </si>
  <si>
    <t>289222322904249</t>
  </si>
  <si>
    <t>https://scontent-dus1-1.xx.fbcdn.net/m1/v/t6/An9jFP7q-_oluWLFDFC_yKJBAvDnDViXXQjwMvOhg0GEQlg0LCKcmyXoEli2PoO2RXfj58ybwVd1EBUjHu6R78AGPDgmE1Ph-xYYXcTKnanhI73HYGpZ3JR3B2o_NVTtwh3Wnor8Csj5tEJuUH5RLQ?ccb=10-5&amp;oh=00_AYDAR_b9uC0r6jil9-lTM7OZRdrvVn_R8Ntm-nuw_5ohOw&amp;oe=66BE37FC&amp;_nc_sid=201bca</t>
  </si>
  <si>
    <t>064011</t>
  </si>
  <si>
    <t>064012</t>
  </si>
  <si>
    <t>064021</t>
  </si>
  <si>
    <t>064022</t>
  </si>
  <si>
    <t>064031</t>
  </si>
  <si>
    <t>064032</t>
  </si>
  <si>
    <t>064041</t>
  </si>
  <si>
    <t>064042</t>
  </si>
  <si>
    <t>064051</t>
  </si>
  <si>
    <t>064052</t>
  </si>
  <si>
    <t>065011</t>
  </si>
  <si>
    <t>065012</t>
  </si>
  <si>
    <t>065021</t>
  </si>
  <si>
    <t>065022</t>
  </si>
  <si>
    <t>065031</t>
  </si>
  <si>
    <t>065032</t>
  </si>
  <si>
    <t>065041</t>
  </si>
  <si>
    <t>065042</t>
  </si>
  <si>
    <t>065051</t>
  </si>
  <si>
    <t>065052</t>
  </si>
  <si>
    <t>065061</t>
  </si>
  <si>
    <t>065062</t>
  </si>
  <si>
    <t>065071</t>
  </si>
  <si>
    <t>065072</t>
  </si>
  <si>
    <t>066011</t>
  </si>
  <si>
    <t>066012</t>
  </si>
  <si>
    <t>066021</t>
  </si>
  <si>
    <t>066022</t>
  </si>
  <si>
    <t>066031</t>
  </si>
  <si>
    <t>066032</t>
  </si>
  <si>
    <t>066041</t>
  </si>
  <si>
    <t>066042</t>
  </si>
  <si>
    <t>066051</t>
  </si>
  <si>
    <t>066052</t>
  </si>
  <si>
    <t>066061</t>
  </si>
  <si>
    <t>066062</t>
  </si>
  <si>
    <t>066071</t>
  </si>
  <si>
    <t>066072</t>
  </si>
  <si>
    <t>066081</t>
  </si>
  <si>
    <t>066082</t>
  </si>
  <si>
    <t>066091</t>
  </si>
  <si>
    <t>066092</t>
  </si>
  <si>
    <t>067011</t>
  </si>
  <si>
    <t>067012</t>
  </si>
  <si>
    <t>067021</t>
  </si>
  <si>
    <t>067022</t>
  </si>
  <si>
    <t>067031</t>
  </si>
  <si>
    <t>067032</t>
  </si>
  <si>
    <t>067041</t>
  </si>
  <si>
    <t>067042</t>
  </si>
  <si>
    <t>068011</t>
  </si>
  <si>
    <t>068012</t>
  </si>
  <si>
    <t>068021</t>
  </si>
  <si>
    <t>068022</t>
  </si>
  <si>
    <t>068031</t>
  </si>
  <si>
    <t>068032</t>
  </si>
  <si>
    <t>069011</t>
  </si>
  <si>
    <t>069012</t>
  </si>
  <si>
    <t>069021</t>
  </si>
  <si>
    <t>069022</t>
  </si>
  <si>
    <t>069031</t>
  </si>
  <si>
    <t>069032</t>
  </si>
  <si>
    <t>069041</t>
  </si>
  <si>
    <t>069042</t>
  </si>
  <si>
    <t>069051</t>
  </si>
  <si>
    <t>069052</t>
  </si>
  <si>
    <t>069061</t>
  </si>
  <si>
    <t>069062</t>
  </si>
  <si>
    <t>070011</t>
  </si>
  <si>
    <t>070012</t>
  </si>
  <si>
    <t>070021</t>
  </si>
  <si>
    <t>070022</t>
  </si>
  <si>
    <t>070031</t>
  </si>
  <si>
    <t>070032</t>
  </si>
  <si>
    <t>070041</t>
  </si>
  <si>
    <t>070042</t>
  </si>
  <si>
    <t>070051</t>
  </si>
  <si>
    <t>070052</t>
  </si>
  <si>
    <t>071011</t>
  </si>
  <si>
    <t>071012</t>
  </si>
  <si>
    <t>071021</t>
  </si>
  <si>
    <t>071022</t>
  </si>
  <si>
    <t>071031</t>
  </si>
  <si>
    <t>071032</t>
  </si>
  <si>
    <t>071041</t>
  </si>
  <si>
    <t>071042</t>
  </si>
  <si>
    <t>071051</t>
  </si>
  <si>
    <t>071052</t>
  </si>
  <si>
    <t>071061</t>
  </si>
  <si>
    <t>071062</t>
  </si>
  <si>
    <t>071071</t>
  </si>
  <si>
    <t>071072</t>
  </si>
  <si>
    <t>071081</t>
  </si>
  <si>
    <t>071082</t>
  </si>
  <si>
    <t>071091</t>
  </si>
  <si>
    <t>071092</t>
  </si>
  <si>
    <t>071101</t>
  </si>
  <si>
    <t>071102</t>
  </si>
  <si>
    <t>072011</t>
  </si>
  <si>
    <t>072012</t>
  </si>
  <si>
    <t>072021</t>
  </si>
  <si>
    <t>072022</t>
  </si>
  <si>
    <t>072031</t>
  </si>
  <si>
    <t>072032</t>
  </si>
  <si>
    <t>072041</t>
  </si>
  <si>
    <t>072042</t>
  </si>
  <si>
    <t>072051</t>
  </si>
  <si>
    <t>072052</t>
  </si>
  <si>
    <t>072061</t>
  </si>
  <si>
    <t>072062</t>
  </si>
  <si>
    <t>072071</t>
  </si>
  <si>
    <t>072072</t>
  </si>
  <si>
    <t>072081</t>
  </si>
  <si>
    <t>072082</t>
  </si>
  <si>
    <t>074011</t>
  </si>
  <si>
    <t>074012</t>
  </si>
  <si>
    <t>074021</t>
  </si>
  <si>
    <t>074022</t>
  </si>
  <si>
    <t>074031</t>
  </si>
  <si>
    <t>074032</t>
  </si>
  <si>
    <t>075011</t>
  </si>
  <si>
    <t>075012</t>
  </si>
  <si>
    <t>075021</t>
  </si>
  <si>
    <t>075022</t>
  </si>
  <si>
    <t>075031</t>
  </si>
  <si>
    <t>075032</t>
  </si>
  <si>
    <t>075041</t>
  </si>
  <si>
    <t>075042</t>
  </si>
  <si>
    <t>075051</t>
  </si>
  <si>
    <t>075052</t>
  </si>
  <si>
    <t>075061</t>
  </si>
  <si>
    <t>075062</t>
  </si>
  <si>
    <t>075071</t>
  </si>
  <si>
    <t>075072</t>
  </si>
  <si>
    <t>https://www.mapillary.com/app/?lat=52.523157052691&amp;lng=13.559245209556&amp;z=17&amp;pKey=1736439493205421&amp;focus=photo</t>
  </si>
  <si>
    <t>06401</t>
  </si>
  <si>
    <t>06402</t>
  </si>
  <si>
    <t>06403</t>
  </si>
  <si>
    <t>06404</t>
  </si>
  <si>
    <t>06405</t>
  </si>
  <si>
    <t>https://www.mapillary.com/app/?lat=52.530589143878&amp;lng=13.560045536547&amp;z=17&amp;pKey=286195612952012&amp;focus=photo</t>
  </si>
  <si>
    <t>06501</t>
  </si>
  <si>
    <t>06502</t>
  </si>
  <si>
    <t>06503</t>
  </si>
  <si>
    <t>06504</t>
  </si>
  <si>
    <t>06505</t>
  </si>
  <si>
    <t>06506</t>
  </si>
  <si>
    <t>06507</t>
  </si>
  <si>
    <t>https://www.mapillary.com/app/?lat=52.530549618739&amp;lng=13.560693606769&amp;z=17&amp;pKey=1814077122095667&amp;focus=photo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</si>
  <si>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</si>
  <si>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</si>
  <si>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</si>
  <si>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</si>
  <si>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</si>
  <si>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</si>
  <si>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</si>
  <si>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</si>
  <si>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</si>
  <si>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https://www.mapillary.com/app/?lat=52.530446585959&amp;lng=13.562228831945&amp;z=17&amp;pKey=301797328311868&amp;focus=photo</t>
  </si>
  <si>
    <t>06701</t>
  </si>
  <si>
    <t>06702</t>
  </si>
  <si>
    <t>06703</t>
  </si>
  <si>
    <t>06704</t>
  </si>
  <si>
    <t>https://www.mapillary.com/app/?lat=52.531904285299&amp;lng=13.561973966662&amp;z=17&amp;pKey=142229467843470&amp;focus=photo</t>
  </si>
  <si>
    <t>06801</t>
  </si>
  <si>
    <t>06802</t>
  </si>
  <si>
    <t>06803</t>
  </si>
  <si>
    <t>https://www.mapillary.com/app/?lat=52.532339169726&amp;lng=13.562063261266&amp;z=17&amp;pKey=1124381688062513&amp;focus=photo</t>
  </si>
  <si>
    <t>06901</t>
  </si>
  <si>
    <t>06903</t>
  </si>
  <si>
    <t>06904</t>
  </si>
  <si>
    <t>06905</t>
  </si>
  <si>
    <t>06906</t>
  </si>
  <si>
    <t>https://www.mapillary.com/app/?lat=52.532734925758&amp;lng=13.562158152568&amp;z=17&amp;pKey=310643220557341&amp;focus=photo</t>
  </si>
  <si>
    <t>07001</t>
  </si>
  <si>
    <t>07002</t>
  </si>
  <si>
    <t>07003</t>
  </si>
  <si>
    <t>07004</t>
  </si>
  <si>
    <t>07005</t>
  </si>
  <si>
    <t>https://www.mapillary.com/app/?lat=52.532792363945&amp;lng=13.560258158698&amp;z=17&amp;pKey=1217443828691975&amp;focus=photo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</si>
  <si>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</si>
  <si>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</si>
  <si>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</si>
  <si>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</si>
  <si>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</si>
  <si>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</si>
  <si>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</si>
  <si>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</si>
  <si>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</si>
  <si>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</si>
  <si>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https://www.mapillary.com/app/?lat=52.521374850766&amp;lng=13.571565395357&amp;z=17&amp;pKey=498226291501817&amp;focus=photo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</si>
  <si>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</si>
  <si>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</si>
  <si>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</si>
  <si>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</si>
  <si>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</si>
  <si>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</si>
  <si>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</si>
  <si>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</si>
  <si>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https://www.mapillary.com/app/?lat=52.513361790856&amp;lng=13.479731667116&amp;z=17&amp;pKey=1103475646813110&amp;focus=photo</t>
  </si>
  <si>
    <t>07401</t>
  </si>
  <si>
    <t>07402</t>
  </si>
  <si>
    <t>07403</t>
  </si>
  <si>
    <t>https://www.mapillary.com/app/?lat=52.518134920861&amp;lng=13.501903062618&amp;z=17&amp;pKey=289222322904249&amp;focus=photo</t>
  </si>
  <si>
    <t>07501</t>
  </si>
  <si>
    <t>07502</t>
  </si>
  <si>
    <t>07503</t>
  </si>
  <si>
    <t>07504</t>
  </si>
  <si>
    <t>07505</t>
  </si>
  <si>
    <t>07506</t>
  </si>
  <si>
    <t>07507</t>
  </si>
  <si>
    <t>06902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</si>
</sst>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</cellXfs>
  <cellStyles count="2">
    <cellStyle name="Звичайний" xfId="0" builtinId="0"/>
    <cellStyle name="Звичайний 2" xfId="1" xr:uid="{3A1C73E2-D5A9-43A1-BBA2-10ECC2C83BB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mse_bayes!$D$1</c:f>
              <c:strCache>
                <c:ptCount val="1"/>
                <c:pt idx="0">
                  <c:v>RMSE sort,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mse_bayes!$A:$A</c:f>
              <c:strCache>
                <c:ptCount val="3001"/>
                <c:pt idx="0">
                  <c:v>#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</c:strCache>
            </c:strRef>
          </c:cat>
          <c:val>
            <c:numRef>
              <c:f>mse_bayes!$D$2:$D$3001</c:f>
              <c:numCache>
                <c:formatCode>General</c:formatCode>
                <c:ptCount val="3000"/>
                <c:pt idx="0">
                  <c:v>0.42851641368350524</c:v>
                </c:pt>
                <c:pt idx="1">
                  <c:v>0.43291737044772527</c:v>
                </c:pt>
                <c:pt idx="2">
                  <c:v>0.61859210903767436</c:v>
                </c:pt>
                <c:pt idx="3">
                  <c:v>0.62776751570522027</c:v>
                </c:pt>
                <c:pt idx="4">
                  <c:v>0.69543770168435937</c:v>
                </c:pt>
                <c:pt idx="5">
                  <c:v>0.7200034670592802</c:v>
                </c:pt>
                <c:pt idx="6">
                  <c:v>0.7218955597546608</c:v>
                </c:pt>
                <c:pt idx="7">
                  <c:v>0.72273320953833575</c:v>
                </c:pt>
                <c:pt idx="8">
                  <c:v>0.72708739117356924</c:v>
                </c:pt>
                <c:pt idx="9">
                  <c:v>0.72913931198284943</c:v>
                </c:pt>
                <c:pt idx="10">
                  <c:v>0.73232021568276406</c:v>
                </c:pt>
                <c:pt idx="11">
                  <c:v>0.74166544095482967</c:v>
                </c:pt>
                <c:pt idx="12">
                  <c:v>0.74359607724826926</c:v>
                </c:pt>
                <c:pt idx="13">
                  <c:v>0.75092741265748508</c:v>
                </c:pt>
                <c:pt idx="14">
                  <c:v>0.75517668563186258</c:v>
                </c:pt>
                <c:pt idx="15">
                  <c:v>0.77616235175165571</c:v>
                </c:pt>
                <c:pt idx="16">
                  <c:v>0.78060124831454381</c:v>
                </c:pt>
                <c:pt idx="17">
                  <c:v>0.78962217326117434</c:v>
                </c:pt>
                <c:pt idx="18">
                  <c:v>0.79749076599404212</c:v>
                </c:pt>
                <c:pt idx="19">
                  <c:v>0.80369861808678444</c:v>
                </c:pt>
                <c:pt idx="20">
                  <c:v>0.82122332435890233</c:v>
                </c:pt>
                <c:pt idx="21">
                  <c:v>0.83536357347766788</c:v>
                </c:pt>
                <c:pt idx="22">
                  <c:v>0.83679158400236919</c:v>
                </c:pt>
                <c:pt idx="23">
                  <c:v>0.87176618765607783</c:v>
                </c:pt>
                <c:pt idx="24">
                  <c:v>0.87228780642324177</c:v>
                </c:pt>
                <c:pt idx="25">
                  <c:v>0.90361902191339527</c:v>
                </c:pt>
                <c:pt idx="26">
                  <c:v>0.91591492321470114</c:v>
                </c:pt>
                <c:pt idx="27">
                  <c:v>0.91923356229833941</c:v>
                </c:pt>
                <c:pt idx="28">
                  <c:v>0.9197396315079388</c:v>
                </c:pt>
                <c:pt idx="29">
                  <c:v>0.94668031830142318</c:v>
                </c:pt>
                <c:pt idx="30">
                  <c:v>0.9544963221764079</c:v>
                </c:pt>
                <c:pt idx="31">
                  <c:v>0.95464454513570285</c:v>
                </c:pt>
                <c:pt idx="32">
                  <c:v>0.95937666733851468</c:v>
                </c:pt>
                <c:pt idx="33">
                  <c:v>0.9596187633656732</c:v>
                </c:pt>
                <c:pt idx="34">
                  <c:v>0.97291882237525551</c:v>
                </c:pt>
                <c:pt idx="35">
                  <c:v>0.98463464412794</c:v>
                </c:pt>
                <c:pt idx="36">
                  <c:v>0.98779568609641943</c:v>
                </c:pt>
                <c:pt idx="37">
                  <c:v>1.0031211951898436</c:v>
                </c:pt>
                <c:pt idx="38">
                  <c:v>1.0040020018582831</c:v>
                </c:pt>
                <c:pt idx="39">
                  <c:v>1.0209841870203524</c:v>
                </c:pt>
                <c:pt idx="40">
                  <c:v>1.0232012484393527</c:v>
                </c:pt>
                <c:pt idx="41">
                  <c:v>1.0255348555708821</c:v>
                </c:pt>
                <c:pt idx="42">
                  <c:v>1.0312076470923255</c:v>
                </c:pt>
                <c:pt idx="43">
                  <c:v>1.0440104365729492</c:v>
                </c:pt>
                <c:pt idx="44">
                  <c:v>1.0474765146946494</c:v>
                </c:pt>
                <c:pt idx="45">
                  <c:v>1.0567998721028027</c:v>
                </c:pt>
                <c:pt idx="46">
                  <c:v>1.0589191368472288</c:v>
                </c:pt>
                <c:pt idx="47">
                  <c:v>1.0682770428394266</c:v>
                </c:pt>
                <c:pt idx="48">
                  <c:v>1.0697795647415125</c:v>
                </c:pt>
                <c:pt idx="49">
                  <c:v>1.075163347840806</c:v>
                </c:pt>
                <c:pt idx="50">
                  <c:v>1.0762193576702244</c:v>
                </c:pt>
                <c:pt idx="51">
                  <c:v>1.0853330726487975</c:v>
                </c:pt>
                <c:pt idx="52">
                  <c:v>1.0857568583225159</c:v>
                </c:pt>
                <c:pt idx="53">
                  <c:v>1.0895579080609024</c:v>
                </c:pt>
                <c:pt idx="54">
                  <c:v>1.0916895312913648</c:v>
                </c:pt>
                <c:pt idx="55">
                  <c:v>1.0971192752368768</c:v>
                </c:pt>
                <c:pt idx="56">
                  <c:v>1.0981769631696798</c:v>
                </c:pt>
                <c:pt idx="57">
                  <c:v>1.0982738534693794</c:v>
                </c:pt>
                <c:pt idx="58">
                  <c:v>1.1043641150146133</c:v>
                </c:pt>
                <c:pt idx="59">
                  <c:v>1.1084011089117558</c:v>
                </c:pt>
                <c:pt idx="60">
                  <c:v>1.1179761170477078</c:v>
                </c:pt>
                <c:pt idx="61">
                  <c:v>1.1199988450649714</c:v>
                </c:pt>
                <c:pt idx="62">
                  <c:v>1.1267087204326636</c:v>
                </c:pt>
                <c:pt idx="63">
                  <c:v>1.1287671453167034</c:v>
                </c:pt>
                <c:pt idx="64">
                  <c:v>1.1473976958756062</c:v>
                </c:pt>
                <c:pt idx="65">
                  <c:v>1.1487870973099976</c:v>
                </c:pt>
                <c:pt idx="66">
                  <c:v>1.1544426620913617</c:v>
                </c:pt>
                <c:pt idx="67">
                  <c:v>1.1588152762267245</c:v>
                </c:pt>
                <c:pt idx="68">
                  <c:v>1.1652058713465445</c:v>
                </c:pt>
                <c:pt idx="69">
                  <c:v>1.1663820696689871</c:v>
                </c:pt>
                <c:pt idx="70">
                  <c:v>1.170537440183961</c:v>
                </c:pt>
                <c:pt idx="71">
                  <c:v>1.1738491627712353</c:v>
                </c:pt>
                <c:pt idx="72">
                  <c:v>1.1765134904932752</c:v>
                </c:pt>
                <c:pt idx="73">
                  <c:v>1.1780435748417755</c:v>
                </c:pt>
                <c:pt idx="74">
                  <c:v>1.1841277845696849</c:v>
                </c:pt>
                <c:pt idx="75">
                  <c:v>1.184858933521894</c:v>
                </c:pt>
                <c:pt idx="76">
                  <c:v>1.1880425109621668</c:v>
                </c:pt>
                <c:pt idx="77">
                  <c:v>1.1897633679626087</c:v>
                </c:pt>
                <c:pt idx="78">
                  <c:v>1.1963533299130404</c:v>
                </c:pt>
                <c:pt idx="79">
                  <c:v>1.1964322339843114</c:v>
                </c:pt>
                <c:pt idx="80">
                  <c:v>1.2054658759598631</c:v>
                </c:pt>
                <c:pt idx="81">
                  <c:v>1.2157165372930772</c:v>
                </c:pt>
                <c:pt idx="82">
                  <c:v>1.22463588499011</c:v>
                </c:pt>
                <c:pt idx="83">
                  <c:v>1.2264127961488986</c:v>
                </c:pt>
                <c:pt idx="84">
                  <c:v>1.2274620417262523</c:v>
                </c:pt>
                <c:pt idx="85">
                  <c:v>1.2291639271125596</c:v>
                </c:pt>
                <c:pt idx="86">
                  <c:v>1.2365282990143047</c:v>
                </c:pt>
                <c:pt idx="87">
                  <c:v>1.2383147380872765</c:v>
                </c:pt>
                <c:pt idx="88">
                  <c:v>1.2390679425477724</c:v>
                </c:pt>
                <c:pt idx="89">
                  <c:v>1.2425836944677127</c:v>
                </c:pt>
                <c:pt idx="90">
                  <c:v>1.2434126721953134</c:v>
                </c:pt>
                <c:pt idx="91">
                  <c:v>1.2471809165819128</c:v>
                </c:pt>
                <c:pt idx="92">
                  <c:v>1.2506149209657424</c:v>
                </c:pt>
                <c:pt idx="93">
                  <c:v>1.2579930646854616</c:v>
                </c:pt>
                <c:pt idx="94">
                  <c:v>1.2638079008434984</c:v>
                </c:pt>
                <c:pt idx="95">
                  <c:v>1.2703630457161252</c:v>
                </c:pt>
                <c:pt idx="96">
                  <c:v>1.2710976099888198</c:v>
                </c:pt>
                <c:pt idx="97">
                  <c:v>1.2771316542203861</c:v>
                </c:pt>
                <c:pt idx="98">
                  <c:v>1.2771732373019644</c:v>
                </c:pt>
                <c:pt idx="99">
                  <c:v>1.2803374029460828</c:v>
                </c:pt>
                <c:pt idx="100">
                  <c:v>1.28441216833367</c:v>
                </c:pt>
                <c:pt idx="101">
                  <c:v>1.2873514066945124</c:v>
                </c:pt>
                <c:pt idx="102">
                  <c:v>1.2897545868989069</c:v>
                </c:pt>
                <c:pt idx="103">
                  <c:v>1.2904458922060236</c:v>
                </c:pt>
                <c:pt idx="104">
                  <c:v>1.2966015361382732</c:v>
                </c:pt>
                <c:pt idx="105">
                  <c:v>1.3040953018179346</c:v>
                </c:pt>
                <c:pt idx="106">
                  <c:v>1.3075609908105472</c:v>
                </c:pt>
                <c:pt idx="107">
                  <c:v>1.3113304909551444</c:v>
                </c:pt>
                <c:pt idx="108">
                  <c:v>1.3146465534142324</c:v>
                </c:pt>
                <c:pt idx="109">
                  <c:v>1.3164152071444899</c:v>
                </c:pt>
                <c:pt idx="110">
                  <c:v>1.3192309813328635</c:v>
                </c:pt>
                <c:pt idx="111">
                  <c:v>1.3199284078996216</c:v>
                </c:pt>
                <c:pt idx="112">
                  <c:v>1.3209720594230561</c:v>
                </c:pt>
                <c:pt idx="113">
                  <c:v>1.3239455372094504</c:v>
                </c:pt>
                <c:pt idx="114">
                  <c:v>1.3271849737097954</c:v>
                </c:pt>
                <c:pt idx="115">
                  <c:v>1.3281061479611034</c:v>
                </c:pt>
                <c:pt idx="116">
                  <c:v>1.3293973325737982</c:v>
                </c:pt>
                <c:pt idx="117">
                  <c:v>1.3311150356560586</c:v>
                </c:pt>
                <c:pt idx="118">
                  <c:v>1.3339031253208271</c:v>
                </c:pt>
                <c:pt idx="119">
                  <c:v>1.3357742813427349</c:v>
                </c:pt>
                <c:pt idx="120">
                  <c:v>1.3359895497077774</c:v>
                </c:pt>
                <c:pt idx="121">
                  <c:v>1.3376312134453652</c:v>
                </c:pt>
                <c:pt idx="122">
                  <c:v>1.3379286684615253</c:v>
                </c:pt>
                <c:pt idx="123">
                  <c:v>1.3404664535818493</c:v>
                </c:pt>
                <c:pt idx="124">
                  <c:v>1.3449959525390514</c:v>
                </c:pt>
                <c:pt idx="125">
                  <c:v>1.3451372633431207</c:v>
                </c:pt>
                <c:pt idx="126">
                  <c:v>1.3466534596413511</c:v>
                </c:pt>
                <c:pt idx="127">
                  <c:v>1.3507330820546264</c:v>
                </c:pt>
                <c:pt idx="128">
                  <c:v>1.3529224230705175</c:v>
                </c:pt>
                <c:pt idx="129">
                  <c:v>1.3531161895210144</c:v>
                </c:pt>
                <c:pt idx="130">
                  <c:v>1.3532458173123241</c:v>
                </c:pt>
                <c:pt idx="131">
                  <c:v>1.3536957253300537</c:v>
                </c:pt>
                <c:pt idx="132">
                  <c:v>1.3545169039975729</c:v>
                </c:pt>
                <c:pt idx="133">
                  <c:v>1.3568528317690389</c:v>
                </c:pt>
                <c:pt idx="134">
                  <c:v>1.3576322690338058</c:v>
                </c:pt>
                <c:pt idx="135">
                  <c:v>1.3577210727555495</c:v>
                </c:pt>
                <c:pt idx="136">
                  <c:v>1.3613967593104848</c:v>
                </c:pt>
                <c:pt idx="137">
                  <c:v>1.3660645158891764</c:v>
                </c:pt>
                <c:pt idx="138">
                  <c:v>1.3690265113529796</c:v>
                </c:pt>
                <c:pt idx="139">
                  <c:v>1.3697547955428628</c:v>
                </c:pt>
                <c:pt idx="140">
                  <c:v>1.376030434629478</c:v>
                </c:pt>
                <c:pt idx="141">
                  <c:v>1.3785418007534846</c:v>
                </c:pt>
                <c:pt idx="142">
                  <c:v>1.3805702451003752</c:v>
                </c:pt>
                <c:pt idx="143">
                  <c:v>1.3811779527207166</c:v>
                </c:pt>
                <c:pt idx="144">
                  <c:v>1.3835951545106611</c:v>
                </c:pt>
                <c:pt idx="145">
                  <c:v>1.3871166732937392</c:v>
                </c:pt>
                <c:pt idx="146">
                  <c:v>1.387120331371291</c:v>
                </c:pt>
                <c:pt idx="147">
                  <c:v>1.387625739622846</c:v>
                </c:pt>
                <c:pt idx="148">
                  <c:v>1.3978199639194455</c:v>
                </c:pt>
                <c:pt idx="149">
                  <c:v>1.4028508748598334</c:v>
                </c:pt>
                <c:pt idx="150">
                  <c:v>1.4117348289566494</c:v>
                </c:pt>
                <c:pt idx="151">
                  <c:v>1.413480201010902</c:v>
                </c:pt>
                <c:pt idx="152">
                  <c:v>1.4162503934615693</c:v>
                </c:pt>
                <c:pt idx="153">
                  <c:v>1.4178425268140289</c:v>
                </c:pt>
                <c:pt idx="154">
                  <c:v>1.4225008085531481</c:v>
                </c:pt>
                <c:pt idx="155">
                  <c:v>1.4227821009558597</c:v>
                </c:pt>
                <c:pt idx="156">
                  <c:v>1.4237076348822431</c:v>
                </c:pt>
                <c:pt idx="157">
                  <c:v>1.424550901979887</c:v>
                </c:pt>
                <c:pt idx="158">
                  <c:v>1.4246246815866521</c:v>
                </c:pt>
                <c:pt idx="159">
                  <c:v>1.4253938249211899</c:v>
                </c:pt>
                <c:pt idx="160">
                  <c:v>1.4260738793322316</c:v>
                </c:pt>
                <c:pt idx="161">
                  <c:v>1.4270167846116806</c:v>
                </c:pt>
                <c:pt idx="162">
                  <c:v>1.4290854751486699</c:v>
                </c:pt>
                <c:pt idx="163">
                  <c:v>1.4291190672434644</c:v>
                </c:pt>
                <c:pt idx="164">
                  <c:v>1.4291655021931087</c:v>
                </c:pt>
                <c:pt idx="165">
                  <c:v>1.4294029101354453</c:v>
                </c:pt>
                <c:pt idx="166">
                  <c:v>1.4307068896855812</c:v>
                </c:pt>
                <c:pt idx="167">
                  <c:v>1.4309435381012592</c:v>
                </c:pt>
                <c:pt idx="168">
                  <c:v>1.4320664384176316</c:v>
                </c:pt>
                <c:pt idx="169">
                  <c:v>1.4324905261738663</c:v>
                </c:pt>
                <c:pt idx="170">
                  <c:v>1.4337848729345557</c:v>
                </c:pt>
                <c:pt idx="171">
                  <c:v>1.4375635584537401</c:v>
                </c:pt>
                <c:pt idx="172">
                  <c:v>1.4393050904544942</c:v>
                </c:pt>
                <c:pt idx="173">
                  <c:v>1.4407895647103153</c:v>
                </c:pt>
                <c:pt idx="174">
                  <c:v>1.4414670617064582</c:v>
                </c:pt>
                <c:pt idx="175">
                  <c:v>1.4418895144530111</c:v>
                </c:pt>
                <c:pt idx="176">
                  <c:v>1.4455434581714794</c:v>
                </c:pt>
                <c:pt idx="177">
                  <c:v>1.4528689053107784</c:v>
                </c:pt>
                <c:pt idx="178">
                  <c:v>1.4567125008732575</c:v>
                </c:pt>
                <c:pt idx="179">
                  <c:v>1.457634066284244</c:v>
                </c:pt>
                <c:pt idx="180">
                  <c:v>1.4662580785969366</c:v>
                </c:pt>
                <c:pt idx="181">
                  <c:v>1.4667094835130847</c:v>
                </c:pt>
                <c:pt idx="182">
                  <c:v>1.467220564973617</c:v>
                </c:pt>
                <c:pt idx="183">
                  <c:v>1.4674910573960511</c:v>
                </c:pt>
                <c:pt idx="184">
                  <c:v>1.4687115165862084</c:v>
                </c:pt>
                <c:pt idx="185">
                  <c:v>1.4752049354960721</c:v>
                </c:pt>
                <c:pt idx="186">
                  <c:v>1.4756032539007327</c:v>
                </c:pt>
                <c:pt idx="187">
                  <c:v>1.4776202165171672</c:v>
                </c:pt>
                <c:pt idx="188">
                  <c:v>1.4798036959112313</c:v>
                </c:pt>
                <c:pt idx="189">
                  <c:v>1.484731849967404</c:v>
                </c:pt>
                <c:pt idx="190">
                  <c:v>1.4894788136801913</c:v>
                </c:pt>
                <c:pt idx="191">
                  <c:v>1.491958187846439</c:v>
                </c:pt>
                <c:pt idx="192">
                  <c:v>1.493728098818627</c:v>
                </c:pt>
                <c:pt idx="193">
                  <c:v>1.4960260367951355</c:v>
                </c:pt>
                <c:pt idx="194">
                  <c:v>1.4963379734542661</c:v>
                </c:pt>
                <c:pt idx="195">
                  <c:v>1.4984091237591288</c:v>
                </c:pt>
                <c:pt idx="196">
                  <c:v>1.4989833230615042</c:v>
                </c:pt>
                <c:pt idx="197">
                  <c:v>1.500461073951747</c:v>
                </c:pt>
                <c:pt idx="198">
                  <c:v>1.5017983462346867</c:v>
                </c:pt>
                <c:pt idx="199">
                  <c:v>1.5031258529740847</c:v>
                </c:pt>
                <c:pt idx="200">
                  <c:v>1.5071004942490596</c:v>
                </c:pt>
                <c:pt idx="201">
                  <c:v>1.5119756978870991</c:v>
                </c:pt>
                <c:pt idx="202">
                  <c:v>1.5128206913603708</c:v>
                </c:pt>
                <c:pt idx="203">
                  <c:v>1.5133678434783562</c:v>
                </c:pt>
                <c:pt idx="204">
                  <c:v>1.5139036279801235</c:v>
                </c:pt>
                <c:pt idx="205">
                  <c:v>1.5165133241789008</c:v>
                </c:pt>
                <c:pt idx="206">
                  <c:v>1.5170505994157875</c:v>
                </c:pt>
                <c:pt idx="207">
                  <c:v>1.5173909967852584</c:v>
                </c:pt>
                <c:pt idx="208">
                  <c:v>1.5190680468497981</c:v>
                </c:pt>
                <c:pt idx="209">
                  <c:v>1.519370380263249</c:v>
                </c:pt>
                <c:pt idx="210">
                  <c:v>1.5214256318892587</c:v>
                </c:pt>
                <c:pt idx="211">
                  <c:v>1.5274564879340327</c:v>
                </c:pt>
                <c:pt idx="212">
                  <c:v>1.5275858024665228</c:v>
                </c:pt>
                <c:pt idx="213">
                  <c:v>1.5305432813341444</c:v>
                </c:pt>
                <c:pt idx="214">
                  <c:v>1.5311911933216473</c:v>
                </c:pt>
                <c:pt idx="215">
                  <c:v>1.5330965341850005</c:v>
                </c:pt>
                <c:pt idx="216">
                  <c:v>1.533098307376572</c:v>
                </c:pt>
                <c:pt idx="217">
                  <c:v>1.5340563209787899</c:v>
                </c:pt>
                <c:pt idx="218">
                  <c:v>1.5361803429572713</c:v>
                </c:pt>
                <c:pt idx="219">
                  <c:v>1.5406770203354954</c:v>
                </c:pt>
                <c:pt idx="220">
                  <c:v>1.5424600719488883</c:v>
                </c:pt>
                <c:pt idx="221">
                  <c:v>1.5440767882596449</c:v>
                </c:pt>
                <c:pt idx="222">
                  <c:v>1.5452893269579033</c:v>
                </c:pt>
                <c:pt idx="223">
                  <c:v>1.555603065648101</c:v>
                </c:pt>
                <c:pt idx="224">
                  <c:v>1.558763327087034</c:v>
                </c:pt>
                <c:pt idx="225">
                  <c:v>1.5599890529357505</c:v>
                </c:pt>
                <c:pt idx="226">
                  <c:v>1.56076204917899</c:v>
                </c:pt>
                <c:pt idx="227">
                  <c:v>1.5684823654704794</c:v>
                </c:pt>
                <c:pt idx="228">
                  <c:v>1.5700994254737914</c:v>
                </c:pt>
                <c:pt idx="229">
                  <c:v>1.5704157665471492</c:v>
                </c:pt>
                <c:pt idx="230">
                  <c:v>1.5727883304694723</c:v>
                </c:pt>
                <c:pt idx="231">
                  <c:v>1.5752899055183969</c:v>
                </c:pt>
                <c:pt idx="232">
                  <c:v>1.5811997629937813</c:v>
                </c:pt>
                <c:pt idx="233">
                  <c:v>1.5865814527836288</c:v>
                </c:pt>
                <c:pt idx="234">
                  <c:v>1.5908803022511466</c:v>
                </c:pt>
                <c:pt idx="235">
                  <c:v>1.5923466512294708</c:v>
                </c:pt>
                <c:pt idx="236">
                  <c:v>1.5961999045928583</c:v>
                </c:pt>
                <c:pt idx="237">
                  <c:v>1.5965964054999184</c:v>
                </c:pt>
                <c:pt idx="238">
                  <c:v>1.5990671102160097</c:v>
                </c:pt>
                <c:pt idx="239">
                  <c:v>1.6009801997808248</c:v>
                </c:pt>
                <c:pt idx="240">
                  <c:v>1.6026592727790894</c:v>
                </c:pt>
                <c:pt idx="241">
                  <c:v>1.6030886247141578</c:v>
                </c:pt>
                <c:pt idx="242">
                  <c:v>1.6099966792235971</c:v>
                </c:pt>
                <c:pt idx="243">
                  <c:v>1.613140209124055</c:v>
                </c:pt>
                <c:pt idx="244">
                  <c:v>1.6162884586478645</c:v>
                </c:pt>
                <c:pt idx="245">
                  <c:v>1.6169359611531404</c:v>
                </c:pt>
                <c:pt idx="246">
                  <c:v>1.621301986310129</c:v>
                </c:pt>
                <c:pt idx="247">
                  <c:v>1.6320061066037559</c:v>
                </c:pt>
                <c:pt idx="248">
                  <c:v>1.633567736539985</c:v>
                </c:pt>
                <c:pt idx="249">
                  <c:v>1.634508631987895</c:v>
                </c:pt>
                <c:pt idx="250">
                  <c:v>1.6369511896696616</c:v>
                </c:pt>
                <c:pt idx="251">
                  <c:v>1.6372270429595646</c:v>
                </c:pt>
                <c:pt idx="252">
                  <c:v>1.640561045725236</c:v>
                </c:pt>
                <c:pt idx="253">
                  <c:v>1.640710006010599</c:v>
                </c:pt>
                <c:pt idx="254">
                  <c:v>1.6421806915108428</c:v>
                </c:pt>
                <c:pt idx="255">
                  <c:v>1.6455352462808173</c:v>
                </c:pt>
                <c:pt idx="256">
                  <c:v>1.6462205580073013</c:v>
                </c:pt>
                <c:pt idx="257">
                  <c:v>1.6477184856366758</c:v>
                </c:pt>
                <c:pt idx="258">
                  <c:v>1.651451164765501</c:v>
                </c:pt>
                <c:pt idx="259">
                  <c:v>1.65215275402003</c:v>
                </c:pt>
                <c:pt idx="260">
                  <c:v>1.6529168901965943</c:v>
                </c:pt>
                <c:pt idx="261">
                  <c:v>1.6537686477962601</c:v>
                </c:pt>
                <c:pt idx="262">
                  <c:v>1.65650432444185</c:v>
                </c:pt>
                <c:pt idx="263">
                  <c:v>1.6586684300814916</c:v>
                </c:pt>
                <c:pt idx="264">
                  <c:v>1.6590102807993596</c:v>
                </c:pt>
                <c:pt idx="265">
                  <c:v>1.6596024454310465</c:v>
                </c:pt>
                <c:pt idx="266">
                  <c:v>1.6612159025333433</c:v>
                </c:pt>
                <c:pt idx="267">
                  <c:v>1.66203720876993</c:v>
                </c:pt>
                <c:pt idx="268">
                  <c:v>1.662188652204746</c:v>
                </c:pt>
                <c:pt idx="269">
                  <c:v>1.6631098263418986</c:v>
                </c:pt>
                <c:pt idx="270">
                  <c:v>1.6632330169530847</c:v>
                </c:pt>
                <c:pt idx="271">
                  <c:v>1.6647266292084024</c:v>
                </c:pt>
                <c:pt idx="272">
                  <c:v>1.6659781242883382</c:v>
                </c:pt>
                <c:pt idx="273">
                  <c:v>1.6683797053621245</c:v>
                </c:pt>
                <c:pt idx="274">
                  <c:v>1.6683910001733258</c:v>
                </c:pt>
                <c:pt idx="275">
                  <c:v>1.6695766955753066</c:v>
                </c:pt>
                <c:pt idx="276">
                  <c:v>1.6741463045847278</c:v>
                </c:pt>
                <c:pt idx="277">
                  <c:v>1.6753474595146853</c:v>
                </c:pt>
                <c:pt idx="278">
                  <c:v>1.6768404007809956</c:v>
                </c:pt>
                <c:pt idx="279">
                  <c:v>1.6779186686093639</c:v>
                </c:pt>
                <c:pt idx="280">
                  <c:v>1.6785595153167998</c:v>
                </c:pt>
                <c:pt idx="281">
                  <c:v>1.6792200840203764</c:v>
                </c:pt>
                <c:pt idx="282">
                  <c:v>1.6807590689389422</c:v>
                </c:pt>
                <c:pt idx="283">
                  <c:v>1.6831289122626794</c:v>
                </c:pt>
                <c:pt idx="284">
                  <c:v>1.6838353089262383</c:v>
                </c:pt>
                <c:pt idx="285">
                  <c:v>1.6838560324829139</c:v>
                </c:pt>
                <c:pt idx="286">
                  <c:v>1.6838654386948619</c:v>
                </c:pt>
                <c:pt idx="287">
                  <c:v>1.6870562919688099</c:v>
                </c:pt>
                <c:pt idx="288">
                  <c:v>1.6906271494483283</c:v>
                </c:pt>
                <c:pt idx="289">
                  <c:v>1.6924165671116227</c:v>
                </c:pt>
                <c:pt idx="290">
                  <c:v>1.6925199392884385</c:v>
                </c:pt>
                <c:pt idx="291">
                  <c:v>1.6925471650242632</c:v>
                </c:pt>
                <c:pt idx="292">
                  <c:v>1.6929806828912077</c:v>
                </c:pt>
                <c:pt idx="293">
                  <c:v>1.6934132122449232</c:v>
                </c:pt>
                <c:pt idx="294">
                  <c:v>1.6975751160488481</c:v>
                </c:pt>
                <c:pt idx="295">
                  <c:v>1.6985560925683643</c:v>
                </c:pt>
                <c:pt idx="296">
                  <c:v>1.699750621808011</c:v>
                </c:pt>
                <c:pt idx="297">
                  <c:v>1.7039773353070076</c:v>
                </c:pt>
                <c:pt idx="298">
                  <c:v>1.7050800913034818</c:v>
                </c:pt>
                <c:pt idx="299">
                  <c:v>1.7117988626591327</c:v>
                </c:pt>
                <c:pt idx="300">
                  <c:v>1.7122451339631484</c:v>
                </c:pt>
                <c:pt idx="301">
                  <c:v>1.7126816768813258</c:v>
                </c:pt>
                <c:pt idx="302">
                  <c:v>1.713415218712423</c:v>
                </c:pt>
                <c:pt idx="303">
                  <c:v>1.7177831855100951</c:v>
                </c:pt>
                <c:pt idx="304">
                  <c:v>1.7183801656215572</c:v>
                </c:pt>
                <c:pt idx="305">
                  <c:v>1.7223729435417494</c:v>
                </c:pt>
                <c:pt idx="306">
                  <c:v>1.7257634684699552</c:v>
                </c:pt>
                <c:pt idx="307">
                  <c:v>1.7272435545040283</c:v>
                </c:pt>
                <c:pt idx="308">
                  <c:v>1.7295055600729041</c:v>
                </c:pt>
                <c:pt idx="309">
                  <c:v>1.7333007164207399</c:v>
                </c:pt>
                <c:pt idx="310">
                  <c:v>1.7342645753293124</c:v>
                </c:pt>
                <c:pt idx="311">
                  <c:v>1.7345285038226612</c:v>
                </c:pt>
                <c:pt idx="312">
                  <c:v>1.7407889886841827</c:v>
                </c:pt>
                <c:pt idx="313">
                  <c:v>1.7416080578075051</c:v>
                </c:pt>
                <c:pt idx="314">
                  <c:v>1.7423963514514256</c:v>
                </c:pt>
                <c:pt idx="315">
                  <c:v>1.7458305050924561</c:v>
                </c:pt>
                <c:pt idx="316">
                  <c:v>1.7477326174123833</c:v>
                </c:pt>
                <c:pt idx="317">
                  <c:v>1.756552166645033</c:v>
                </c:pt>
                <c:pt idx="318">
                  <c:v>1.7567311574831876</c:v>
                </c:pt>
                <c:pt idx="319">
                  <c:v>1.7586032604612474</c:v>
                </c:pt>
                <c:pt idx="320">
                  <c:v>1.7596484583019245</c:v>
                </c:pt>
                <c:pt idx="321">
                  <c:v>1.7648652541211893</c:v>
                </c:pt>
                <c:pt idx="322">
                  <c:v>1.7650647356557407</c:v>
                </c:pt>
                <c:pt idx="323">
                  <c:v>1.7652776258753438</c:v>
                </c:pt>
                <c:pt idx="324">
                  <c:v>1.7653711278776965</c:v>
                </c:pt>
                <c:pt idx="325">
                  <c:v>1.7669320566841329</c:v>
                </c:pt>
                <c:pt idx="326">
                  <c:v>1.7687806042626004</c:v>
                </c:pt>
                <c:pt idx="327">
                  <c:v>1.7699676174433503</c:v>
                </c:pt>
                <c:pt idx="328">
                  <c:v>1.7743002374718237</c:v>
                </c:pt>
                <c:pt idx="329">
                  <c:v>1.777421349694011</c:v>
                </c:pt>
                <c:pt idx="330">
                  <c:v>1.7775313094344696</c:v>
                </c:pt>
                <c:pt idx="331">
                  <c:v>1.7788099893170011</c:v>
                </c:pt>
                <c:pt idx="332">
                  <c:v>1.779637106734359</c:v>
                </c:pt>
                <c:pt idx="333">
                  <c:v>1.7801644729348043</c:v>
                </c:pt>
                <c:pt idx="334">
                  <c:v>1.7850534754532426</c:v>
                </c:pt>
                <c:pt idx="335">
                  <c:v>1.7853840751957211</c:v>
                </c:pt>
                <c:pt idx="336">
                  <c:v>1.7861814493050643</c:v>
                </c:pt>
                <c:pt idx="337">
                  <c:v>1.7872736565584746</c:v>
                </c:pt>
                <c:pt idx="338">
                  <c:v>1.7898672833987552</c:v>
                </c:pt>
                <c:pt idx="339">
                  <c:v>1.7952617541160842</c:v>
                </c:pt>
                <c:pt idx="340">
                  <c:v>1.795698223490314</c:v>
                </c:pt>
                <c:pt idx="341">
                  <c:v>1.7957268666898594</c:v>
                </c:pt>
                <c:pt idx="342">
                  <c:v>1.7974405347552447</c:v>
                </c:pt>
                <c:pt idx="343">
                  <c:v>1.8046315393781911</c:v>
                </c:pt>
                <c:pt idx="344">
                  <c:v>1.8070028613872253</c:v>
                </c:pt>
                <c:pt idx="345">
                  <c:v>1.8130683703340864</c:v>
                </c:pt>
                <c:pt idx="346">
                  <c:v>1.8136236798890586</c:v>
                </c:pt>
                <c:pt idx="347">
                  <c:v>1.8136867567214301</c:v>
                </c:pt>
                <c:pt idx="348">
                  <c:v>1.8155786888985506</c:v>
                </c:pt>
                <c:pt idx="349">
                  <c:v>1.817151486724109</c:v>
                </c:pt>
                <c:pt idx="350">
                  <c:v>1.8178759821323758</c:v>
                </c:pt>
                <c:pt idx="351">
                  <c:v>1.8211073546079211</c:v>
                </c:pt>
                <c:pt idx="352">
                  <c:v>1.8223573900868293</c:v>
                </c:pt>
                <c:pt idx="353">
                  <c:v>1.8243698502848951</c:v>
                </c:pt>
                <c:pt idx="354">
                  <c:v>1.8248487213379305</c:v>
                </c:pt>
                <c:pt idx="355">
                  <c:v>1.8264116972976245</c:v>
                </c:pt>
                <c:pt idx="356">
                  <c:v>1.8277621815601448</c:v>
                </c:pt>
                <c:pt idx="357">
                  <c:v>1.828002105744307</c:v>
                </c:pt>
                <c:pt idx="358">
                  <c:v>1.8287429114282794</c:v>
                </c:pt>
                <c:pt idx="359">
                  <c:v>1.8305673343686022</c:v>
                </c:pt>
                <c:pt idx="360">
                  <c:v>1.8356207260595392</c:v>
                </c:pt>
                <c:pt idx="361">
                  <c:v>1.8356565809743717</c:v>
                </c:pt>
                <c:pt idx="362">
                  <c:v>1.8381393446430225</c:v>
                </c:pt>
                <c:pt idx="363">
                  <c:v>1.8386351276257995</c:v>
                </c:pt>
                <c:pt idx="364">
                  <c:v>1.8403995081910747</c:v>
                </c:pt>
                <c:pt idx="365">
                  <c:v>1.8422883144247726</c:v>
                </c:pt>
                <c:pt idx="366">
                  <c:v>1.8424169891370656</c:v>
                </c:pt>
                <c:pt idx="367">
                  <c:v>1.843073522617066</c:v>
                </c:pt>
                <c:pt idx="368">
                  <c:v>1.848923720572804</c:v>
                </c:pt>
                <c:pt idx="369">
                  <c:v>1.8547187128438991</c:v>
                </c:pt>
                <c:pt idx="370">
                  <c:v>1.8557102686760021</c:v>
                </c:pt>
                <c:pt idx="371">
                  <c:v>1.8579464869304525</c:v>
                </c:pt>
                <c:pt idx="372">
                  <c:v>1.859327089719824</c:v>
                </c:pt>
                <c:pt idx="373">
                  <c:v>1.8615585439191322</c:v>
                </c:pt>
                <c:pt idx="374">
                  <c:v>1.8634197186058512</c:v>
                </c:pt>
                <c:pt idx="375">
                  <c:v>1.8634258068488425</c:v>
                </c:pt>
                <c:pt idx="376">
                  <c:v>1.8649674661235516</c:v>
                </c:pt>
                <c:pt idx="377">
                  <c:v>1.8714363997348882</c:v>
                </c:pt>
                <c:pt idx="378">
                  <c:v>1.8718323357351454</c:v>
                </c:pt>
                <c:pt idx="379">
                  <c:v>1.8720866519090429</c:v>
                </c:pt>
                <c:pt idx="380">
                  <c:v>1.8739449637819303</c:v>
                </c:pt>
                <c:pt idx="381">
                  <c:v>1.8767008831139793</c:v>
                </c:pt>
                <c:pt idx="382">
                  <c:v>1.883549537112279</c:v>
                </c:pt>
                <c:pt idx="383">
                  <c:v>1.885441554847328</c:v>
                </c:pt>
                <c:pt idx="384">
                  <c:v>1.8858204190173224</c:v>
                </c:pt>
                <c:pt idx="385">
                  <c:v>1.8898259654999294</c:v>
                </c:pt>
                <c:pt idx="386">
                  <c:v>1.8899970140298978</c:v>
                </c:pt>
                <c:pt idx="387">
                  <c:v>1.8927959620371024</c:v>
                </c:pt>
                <c:pt idx="388">
                  <c:v>1.8929952370424232</c:v>
                </c:pt>
                <c:pt idx="389">
                  <c:v>1.8933736474438241</c:v>
                </c:pt>
                <c:pt idx="390">
                  <c:v>1.8942595991709081</c:v>
                </c:pt>
                <c:pt idx="391">
                  <c:v>1.8945812804626065</c:v>
                </c:pt>
                <c:pt idx="392">
                  <c:v>1.8950931754803377</c:v>
                </c:pt>
                <c:pt idx="393">
                  <c:v>1.8992877787633</c:v>
                </c:pt>
                <c:pt idx="394">
                  <c:v>1.9017182440909302</c:v>
                </c:pt>
                <c:pt idx="395">
                  <c:v>1.903666209703148</c:v>
                </c:pt>
                <c:pt idx="396">
                  <c:v>1.9070010364609034</c:v>
                </c:pt>
                <c:pt idx="397">
                  <c:v>1.9122035899946115</c:v>
                </c:pt>
                <c:pt idx="398">
                  <c:v>1.9123322582795073</c:v>
                </c:pt>
                <c:pt idx="399">
                  <c:v>1.9129332398370675</c:v>
                </c:pt>
                <c:pt idx="400">
                  <c:v>1.9130414059455221</c:v>
                </c:pt>
                <c:pt idx="401">
                  <c:v>1.9131644911140233</c:v>
                </c:pt>
                <c:pt idx="402">
                  <c:v>1.9133038100459869</c:v>
                </c:pt>
                <c:pt idx="403">
                  <c:v>1.9166114067392326</c:v>
                </c:pt>
                <c:pt idx="404">
                  <c:v>1.9204180854268869</c:v>
                </c:pt>
                <c:pt idx="405">
                  <c:v>1.921293899819114</c:v>
                </c:pt>
                <c:pt idx="406">
                  <c:v>1.9239782919275701</c:v>
                </c:pt>
                <c:pt idx="407">
                  <c:v>1.924781214465457</c:v>
                </c:pt>
                <c:pt idx="408">
                  <c:v>1.9256570662259909</c:v>
                </c:pt>
                <c:pt idx="409">
                  <c:v>1.9283549832194513</c:v>
                </c:pt>
                <c:pt idx="410">
                  <c:v>1.9285151613257698</c:v>
                </c:pt>
                <c:pt idx="411">
                  <c:v>1.9306852741664655</c:v>
                </c:pt>
                <c:pt idx="412">
                  <c:v>1.9324022316604197</c:v>
                </c:pt>
                <c:pt idx="413">
                  <c:v>1.9324957682266293</c:v>
                </c:pt>
                <c:pt idx="414">
                  <c:v>1.9351006374870481</c:v>
                </c:pt>
                <c:pt idx="415">
                  <c:v>1.9362207707965278</c:v>
                </c:pt>
                <c:pt idx="416">
                  <c:v>1.9362955048332473</c:v>
                </c:pt>
                <c:pt idx="417">
                  <c:v>1.93828929111815</c:v>
                </c:pt>
                <c:pt idx="418">
                  <c:v>1.9383280155882234</c:v>
                </c:pt>
                <c:pt idx="419">
                  <c:v>1.9407835259953645</c:v>
                </c:pt>
                <c:pt idx="420">
                  <c:v>1.9428295455497042</c:v>
                </c:pt>
                <c:pt idx="421">
                  <c:v>1.9443675153702527</c:v>
                </c:pt>
                <c:pt idx="422">
                  <c:v>1.9474821764359462</c:v>
                </c:pt>
                <c:pt idx="423">
                  <c:v>1.9481428785648782</c:v>
                </c:pt>
                <c:pt idx="424">
                  <c:v>1.9518594812507304</c:v>
                </c:pt>
                <c:pt idx="425">
                  <c:v>1.9526127942650715</c:v>
                </c:pt>
                <c:pt idx="426">
                  <c:v>1.9543706302971553</c:v>
                </c:pt>
                <c:pt idx="427">
                  <c:v>1.9558770958133003</c:v>
                </c:pt>
                <c:pt idx="428">
                  <c:v>1.9564269572910256</c:v>
                </c:pt>
                <c:pt idx="429">
                  <c:v>1.9575517318490256</c:v>
                </c:pt>
                <c:pt idx="430">
                  <c:v>1.9597810177948785</c:v>
                </c:pt>
                <c:pt idx="431">
                  <c:v>1.9612276136969773</c:v>
                </c:pt>
                <c:pt idx="432">
                  <c:v>1.9615985831657812</c:v>
                </c:pt>
                <c:pt idx="433">
                  <c:v>1.9628152037450164</c:v>
                </c:pt>
                <c:pt idx="434">
                  <c:v>1.9651194865978276</c:v>
                </c:pt>
                <c:pt idx="435">
                  <c:v>1.9654732262758148</c:v>
                </c:pt>
                <c:pt idx="436">
                  <c:v>1.966539669842813</c:v>
                </c:pt>
                <c:pt idx="437">
                  <c:v>1.9680753940634845</c:v>
                </c:pt>
                <c:pt idx="438">
                  <c:v>1.9690931080254281</c:v>
                </c:pt>
                <c:pt idx="439">
                  <c:v>1.970001884125929</c:v>
                </c:pt>
                <c:pt idx="440">
                  <c:v>1.9710853162149071</c:v>
                </c:pt>
                <c:pt idx="441">
                  <c:v>1.9717065166288821</c:v>
                </c:pt>
                <c:pt idx="442">
                  <c:v>1.9733684494366504</c:v>
                </c:pt>
                <c:pt idx="443">
                  <c:v>1.9741424052373044</c:v>
                </c:pt>
                <c:pt idx="444">
                  <c:v>1.9770582285557501</c:v>
                </c:pt>
                <c:pt idx="445">
                  <c:v>1.9777262290578366</c:v>
                </c:pt>
                <c:pt idx="446">
                  <c:v>1.978196829582054</c:v>
                </c:pt>
                <c:pt idx="447">
                  <c:v>1.9813305153512173</c:v>
                </c:pt>
                <c:pt idx="448">
                  <c:v>1.9820755494838762</c:v>
                </c:pt>
                <c:pt idx="449">
                  <c:v>1.9822250192019724</c:v>
                </c:pt>
                <c:pt idx="450">
                  <c:v>1.9839805000566311</c:v>
                </c:pt>
                <c:pt idx="451">
                  <c:v>1.9870908299042724</c:v>
                </c:pt>
                <c:pt idx="452">
                  <c:v>1.9891146246286966</c:v>
                </c:pt>
                <c:pt idx="453">
                  <c:v>1.9917742691181273</c:v>
                </c:pt>
                <c:pt idx="454">
                  <c:v>1.9920320960487912</c:v>
                </c:pt>
                <c:pt idx="455">
                  <c:v>1.9934204062643686</c:v>
                </c:pt>
                <c:pt idx="456">
                  <c:v>1.9977861276081432</c:v>
                </c:pt>
                <c:pt idx="457">
                  <c:v>1.9989561855219689</c:v>
                </c:pt>
                <c:pt idx="458">
                  <c:v>2.0005715478384771</c:v>
                </c:pt>
                <c:pt idx="459">
                  <c:v>2.0008332743207515</c:v>
                </c:pt>
                <c:pt idx="460">
                  <c:v>2.0013223320136366</c:v>
                </c:pt>
                <c:pt idx="461">
                  <c:v>2.0044496350097898</c:v>
                </c:pt>
                <c:pt idx="462">
                  <c:v>2.0046468660778558</c:v>
                </c:pt>
                <c:pt idx="463">
                  <c:v>2.0067773330181553</c:v>
                </c:pt>
                <c:pt idx="464">
                  <c:v>2.0070357834877308</c:v>
                </c:pt>
                <c:pt idx="465">
                  <c:v>2.0081824225627711</c:v>
                </c:pt>
                <c:pt idx="466">
                  <c:v>2.0088117502454206</c:v>
                </c:pt>
                <c:pt idx="467">
                  <c:v>2.0124501559568553</c:v>
                </c:pt>
                <c:pt idx="468">
                  <c:v>2.0148017727658893</c:v>
                </c:pt>
                <c:pt idx="469">
                  <c:v>2.0154325831688094</c:v>
                </c:pt>
                <c:pt idx="470">
                  <c:v>2.0178682310854095</c:v>
                </c:pt>
                <c:pt idx="471">
                  <c:v>2.02185742357553</c:v>
                </c:pt>
                <c:pt idx="472">
                  <c:v>2.0257342462832755</c:v>
                </c:pt>
                <c:pt idx="473">
                  <c:v>2.031713356019242</c:v>
                </c:pt>
                <c:pt idx="474">
                  <c:v>2.0320174264302211</c:v>
                </c:pt>
                <c:pt idx="475">
                  <c:v>2.0330984574793174</c:v>
                </c:pt>
                <c:pt idx="476">
                  <c:v>2.0335788472066971</c:v>
                </c:pt>
                <c:pt idx="477">
                  <c:v>2.034566215798542</c:v>
                </c:pt>
                <c:pt idx="478">
                  <c:v>2.036314984318826</c:v>
                </c:pt>
                <c:pt idx="479">
                  <c:v>2.0395336134578979</c:v>
                </c:pt>
                <c:pt idx="480">
                  <c:v>2.0396771483438303</c:v>
                </c:pt>
                <c:pt idx="481">
                  <c:v>2.041143324943175</c:v>
                </c:pt>
                <c:pt idx="482">
                  <c:v>2.0415628372508032</c:v>
                </c:pt>
                <c:pt idx="483">
                  <c:v>2.0421053471375856</c:v>
                </c:pt>
                <c:pt idx="484">
                  <c:v>2.0423978709174788</c:v>
                </c:pt>
                <c:pt idx="485">
                  <c:v>2.0445524986906523</c:v>
                </c:pt>
                <c:pt idx="486">
                  <c:v>2.0485297932196005</c:v>
                </c:pt>
                <c:pt idx="487">
                  <c:v>2.049632925011359</c:v>
                </c:pt>
                <c:pt idx="488">
                  <c:v>2.0516065844375917</c:v>
                </c:pt>
                <c:pt idx="489">
                  <c:v>2.0540761274402732</c:v>
                </c:pt>
                <c:pt idx="490">
                  <c:v>2.0552711776748267</c:v>
                </c:pt>
                <c:pt idx="491">
                  <c:v>2.0552975774778504</c:v>
                </c:pt>
                <c:pt idx="492">
                  <c:v>2.0593736312840174</c:v>
                </c:pt>
                <c:pt idx="493">
                  <c:v>2.0596697770175929</c:v>
                </c:pt>
                <c:pt idx="494">
                  <c:v>2.060610905327231</c:v>
                </c:pt>
                <c:pt idx="495">
                  <c:v>2.0612525328396445</c:v>
                </c:pt>
                <c:pt idx="496">
                  <c:v>2.0626137086024761</c:v>
                </c:pt>
                <c:pt idx="497">
                  <c:v>2.063076543766416</c:v>
                </c:pt>
                <c:pt idx="498">
                  <c:v>2.0638553429144109</c:v>
                </c:pt>
                <c:pt idx="499">
                  <c:v>2.0671131578151183</c:v>
                </c:pt>
                <c:pt idx="500">
                  <c:v>2.068994809640532</c:v>
                </c:pt>
                <c:pt idx="501">
                  <c:v>2.0694515792352597</c:v>
                </c:pt>
                <c:pt idx="502">
                  <c:v>2.0716303437516741</c:v>
                </c:pt>
                <c:pt idx="503">
                  <c:v>2.0755292156931087</c:v>
                </c:pt>
                <c:pt idx="504">
                  <c:v>2.0764418070617174</c:v>
                </c:pt>
                <c:pt idx="505">
                  <c:v>2.0766519843213187</c:v>
                </c:pt>
                <c:pt idx="506">
                  <c:v>2.0780378372380905</c:v>
                </c:pt>
                <c:pt idx="507">
                  <c:v>2.085668578430147</c:v>
                </c:pt>
                <c:pt idx="508">
                  <c:v>2.0861081052757671</c:v>
                </c:pt>
                <c:pt idx="509">
                  <c:v>2.0909946916316695</c:v>
                </c:pt>
                <c:pt idx="510">
                  <c:v>2.0923251116947577</c:v>
                </c:pt>
                <c:pt idx="511">
                  <c:v>2.0938486477831701</c:v>
                </c:pt>
                <c:pt idx="512">
                  <c:v>2.0952506391588308</c:v>
                </c:pt>
                <c:pt idx="513">
                  <c:v>2.0954916535071191</c:v>
                </c:pt>
                <c:pt idx="514">
                  <c:v>2.1008146307228799</c:v>
                </c:pt>
                <c:pt idx="515">
                  <c:v>2.1025675224459666</c:v>
                </c:pt>
                <c:pt idx="516">
                  <c:v>2.103547333387219</c:v>
                </c:pt>
                <c:pt idx="517">
                  <c:v>2.1043541794402434</c:v>
                </c:pt>
                <c:pt idx="518">
                  <c:v>2.1046041792232595</c:v>
                </c:pt>
                <c:pt idx="519">
                  <c:v>2.1049088972463252</c:v>
                </c:pt>
                <c:pt idx="520">
                  <c:v>2.1062313573596185</c:v>
                </c:pt>
                <c:pt idx="521">
                  <c:v>2.1070620722827509</c:v>
                </c:pt>
                <c:pt idx="522">
                  <c:v>2.1072106471351457</c:v>
                </c:pt>
                <c:pt idx="523">
                  <c:v>2.1089515115178799</c:v>
                </c:pt>
                <c:pt idx="524">
                  <c:v>2.1102566739553557</c:v>
                </c:pt>
                <c:pt idx="525">
                  <c:v>2.1113753237149502</c:v>
                </c:pt>
                <c:pt idx="526">
                  <c:v>2.1117942611056955</c:v>
                </c:pt>
                <c:pt idx="527">
                  <c:v>2.113170729153719</c:v>
                </c:pt>
                <c:pt idx="528">
                  <c:v>2.1133474721823977</c:v>
                </c:pt>
                <c:pt idx="529">
                  <c:v>2.1142744361737198</c:v>
                </c:pt>
                <c:pt idx="530">
                  <c:v>2.1175786953283531</c:v>
                </c:pt>
                <c:pt idx="531">
                  <c:v>2.1185339279947253</c:v>
                </c:pt>
                <c:pt idx="532">
                  <c:v>2.1217945796943658</c:v>
                </c:pt>
                <c:pt idx="533">
                  <c:v>2.1252560804094713</c:v>
                </c:pt>
                <c:pt idx="534">
                  <c:v>2.1300221945793312</c:v>
                </c:pt>
                <c:pt idx="535">
                  <c:v>2.1345932761596882</c:v>
                </c:pt>
                <c:pt idx="536">
                  <c:v>2.1370872132447869</c:v>
                </c:pt>
                <c:pt idx="537">
                  <c:v>2.1387345000378657</c:v>
                </c:pt>
                <c:pt idx="538">
                  <c:v>2.1402148094611415</c:v>
                </c:pt>
                <c:pt idx="539">
                  <c:v>2.1416130525135793</c:v>
                </c:pt>
                <c:pt idx="540">
                  <c:v>2.1417541786302974</c:v>
                </c:pt>
                <c:pt idx="541">
                  <c:v>2.1440804705830052</c:v>
                </c:pt>
                <c:pt idx="542">
                  <c:v>2.1472812481110712</c:v>
                </c:pt>
                <c:pt idx="543">
                  <c:v>2.1480734475580974</c:v>
                </c:pt>
                <c:pt idx="544">
                  <c:v>2.1498171589860497</c:v>
                </c:pt>
                <c:pt idx="545">
                  <c:v>2.1523628200120837</c:v>
                </c:pt>
                <c:pt idx="546">
                  <c:v>2.1525739227153546</c:v>
                </c:pt>
                <c:pt idx="547">
                  <c:v>2.1552513799273902</c:v>
                </c:pt>
                <c:pt idx="548">
                  <c:v>2.1588126133281254</c:v>
                </c:pt>
                <c:pt idx="549">
                  <c:v>2.160726742122911</c:v>
                </c:pt>
                <c:pt idx="550">
                  <c:v>2.1626147977026493</c:v>
                </c:pt>
                <c:pt idx="551">
                  <c:v>2.1643310987584083</c:v>
                </c:pt>
                <c:pt idx="552">
                  <c:v>2.1647149897074787</c:v>
                </c:pt>
                <c:pt idx="553">
                  <c:v>2.1651499087245138</c:v>
                </c:pt>
                <c:pt idx="554">
                  <c:v>2.1679764520511631</c:v>
                </c:pt>
                <c:pt idx="555">
                  <c:v>2.1708457757458359</c:v>
                </c:pt>
                <c:pt idx="556">
                  <c:v>2.1710712095777769</c:v>
                </c:pt>
                <c:pt idx="557">
                  <c:v>2.1722553244451261</c:v>
                </c:pt>
                <c:pt idx="558">
                  <c:v>2.1732142302044455</c:v>
                </c:pt>
                <c:pt idx="559">
                  <c:v>2.174158404206</c:v>
                </c:pt>
                <c:pt idx="560">
                  <c:v>2.174637026338706</c:v>
                </c:pt>
                <c:pt idx="561">
                  <c:v>2.1770742403180101</c:v>
                </c:pt>
                <c:pt idx="562">
                  <c:v>2.1792753263467812</c:v>
                </c:pt>
                <c:pt idx="563">
                  <c:v>2.1815530688902687</c:v>
                </c:pt>
                <c:pt idx="564">
                  <c:v>2.1819821254148164</c:v>
                </c:pt>
                <c:pt idx="565">
                  <c:v>2.1826752137043455</c:v>
                </c:pt>
                <c:pt idx="566">
                  <c:v>2.1837716538917249</c:v>
                </c:pt>
                <c:pt idx="567">
                  <c:v>2.18518603946278</c:v>
                </c:pt>
                <c:pt idx="568">
                  <c:v>2.185221535810745</c:v>
                </c:pt>
                <c:pt idx="569">
                  <c:v>2.1857352320462744</c:v>
                </c:pt>
                <c:pt idx="570">
                  <c:v>2.186317693283883</c:v>
                </c:pt>
                <c:pt idx="571">
                  <c:v>2.1866152455835777</c:v>
                </c:pt>
                <c:pt idx="572">
                  <c:v>2.1887252287217325</c:v>
                </c:pt>
                <c:pt idx="573">
                  <c:v>2.1903420427150366</c:v>
                </c:pt>
                <c:pt idx="574">
                  <c:v>2.1906076176891469</c:v>
                </c:pt>
                <c:pt idx="575">
                  <c:v>2.1924639936913422</c:v>
                </c:pt>
                <c:pt idx="576">
                  <c:v>2.1954925738990441</c:v>
                </c:pt>
                <c:pt idx="577">
                  <c:v>2.1955690457080417</c:v>
                </c:pt>
                <c:pt idx="578">
                  <c:v>2.1999863787868188</c:v>
                </c:pt>
                <c:pt idx="579">
                  <c:v>2.2001837064688781</c:v>
                </c:pt>
                <c:pt idx="580">
                  <c:v>2.2022613572112282</c:v>
                </c:pt>
                <c:pt idx="581">
                  <c:v>2.2027838141073945</c:v>
                </c:pt>
                <c:pt idx="582">
                  <c:v>2.2037857291260803</c:v>
                </c:pt>
                <c:pt idx="583">
                  <c:v>2.2059254580004963</c:v>
                </c:pt>
                <c:pt idx="584">
                  <c:v>2.2060888136574399</c:v>
                </c:pt>
                <c:pt idx="585">
                  <c:v>2.2068895522076719</c:v>
                </c:pt>
                <c:pt idx="586">
                  <c:v>2.2109670427912964</c:v>
                </c:pt>
                <c:pt idx="587">
                  <c:v>2.2116419052844565</c:v>
                </c:pt>
                <c:pt idx="588">
                  <c:v>2.2128441393561271</c:v>
                </c:pt>
                <c:pt idx="589">
                  <c:v>2.2152878923689761</c:v>
                </c:pt>
                <c:pt idx="590">
                  <c:v>2.2157711931119173</c:v>
                </c:pt>
                <c:pt idx="591">
                  <c:v>2.2161231118091838</c:v>
                </c:pt>
                <c:pt idx="592">
                  <c:v>2.2193562941264502</c:v>
                </c:pt>
                <c:pt idx="593">
                  <c:v>2.2215523485549538</c:v>
                </c:pt>
                <c:pt idx="594">
                  <c:v>2.2218287356440976</c:v>
                </c:pt>
                <c:pt idx="595">
                  <c:v>2.2229212291601312</c:v>
                </c:pt>
                <c:pt idx="596">
                  <c:v>2.2233549194792337</c:v>
                </c:pt>
                <c:pt idx="597">
                  <c:v>2.2238730369428983</c:v>
                </c:pt>
                <c:pt idx="598">
                  <c:v>2.2244446442473071</c:v>
                </c:pt>
                <c:pt idx="599">
                  <c:v>2.2257897973923546</c:v>
                </c:pt>
                <c:pt idx="600">
                  <c:v>2.2281715663778292</c:v>
                </c:pt>
                <c:pt idx="601">
                  <c:v>2.2289590669872785</c:v>
                </c:pt>
                <c:pt idx="602">
                  <c:v>2.2304992088295057</c:v>
                </c:pt>
                <c:pt idx="603">
                  <c:v>2.2349216442822732</c:v>
                </c:pt>
                <c:pt idx="604">
                  <c:v>2.2394957834850726</c:v>
                </c:pt>
                <c:pt idx="605">
                  <c:v>2.2428408069098595</c:v>
                </c:pt>
                <c:pt idx="606">
                  <c:v>2.2434838173583045</c:v>
                </c:pt>
                <c:pt idx="607">
                  <c:v>2.2471639563599939</c:v>
                </c:pt>
                <c:pt idx="608">
                  <c:v>2.2473286324609045</c:v>
                </c:pt>
                <c:pt idx="609">
                  <c:v>2.2489786180424414</c:v>
                </c:pt>
                <c:pt idx="610">
                  <c:v>2.2511373191186008</c:v>
                </c:pt>
                <c:pt idx="611">
                  <c:v>2.2530134361795029</c:v>
                </c:pt>
                <c:pt idx="612">
                  <c:v>2.2547291259196833</c:v>
                </c:pt>
                <c:pt idx="613">
                  <c:v>2.2570823190236595</c:v>
                </c:pt>
                <c:pt idx="614">
                  <c:v>2.2572297520694078</c:v>
                </c:pt>
                <c:pt idx="615">
                  <c:v>2.2594019047033642</c:v>
                </c:pt>
                <c:pt idx="616">
                  <c:v>2.2595869111535496</c:v>
                </c:pt>
                <c:pt idx="617">
                  <c:v>2.2597806379456613</c:v>
                </c:pt>
                <c:pt idx="618">
                  <c:v>2.2598379088655274</c:v>
                </c:pt>
                <c:pt idx="619">
                  <c:v>2.2627398996957053</c:v>
                </c:pt>
                <c:pt idx="620">
                  <c:v>2.2632403438980648</c:v>
                </c:pt>
                <c:pt idx="621">
                  <c:v>2.2661723360673456</c:v>
                </c:pt>
                <c:pt idx="622">
                  <c:v>2.2672452240471697</c:v>
                </c:pt>
                <c:pt idx="623">
                  <c:v>2.2678432639867618</c:v>
                </c:pt>
                <c:pt idx="624">
                  <c:v>2.2691170695274736</c:v>
                </c:pt>
                <c:pt idx="625">
                  <c:v>2.2695611898473591</c:v>
                </c:pt>
                <c:pt idx="626">
                  <c:v>2.2735430231690339</c:v>
                </c:pt>
                <c:pt idx="627">
                  <c:v>2.2741884982082601</c:v>
                </c:pt>
                <c:pt idx="628">
                  <c:v>2.2742216886270872</c:v>
                </c:pt>
                <c:pt idx="629">
                  <c:v>2.2752577286325191</c:v>
                </c:pt>
                <c:pt idx="630">
                  <c:v>2.275794468937951</c:v>
                </c:pt>
                <c:pt idx="631">
                  <c:v>2.2762901089141012</c:v>
                </c:pt>
                <c:pt idx="632">
                  <c:v>2.2806990286087991</c:v>
                </c:pt>
                <c:pt idx="633">
                  <c:v>2.2813386327451126</c:v>
                </c:pt>
                <c:pt idx="634">
                  <c:v>2.281725924316345</c:v>
                </c:pt>
                <c:pt idx="635">
                  <c:v>2.2827960441371409</c:v>
                </c:pt>
                <c:pt idx="636">
                  <c:v>2.2836806558913727</c:v>
                </c:pt>
                <c:pt idx="637">
                  <c:v>2.2841192850817444</c:v>
                </c:pt>
                <c:pt idx="638">
                  <c:v>2.2846440283589105</c:v>
                </c:pt>
                <c:pt idx="639">
                  <c:v>2.2892476078781061</c:v>
                </c:pt>
                <c:pt idx="640">
                  <c:v>2.2895775950218633</c:v>
                </c:pt>
                <c:pt idx="641">
                  <c:v>2.291078593564662</c:v>
                </c:pt>
                <c:pt idx="642">
                  <c:v>2.2923499144442565</c:v>
                </c:pt>
                <c:pt idx="643">
                  <c:v>2.2939219537070001</c:v>
                </c:pt>
                <c:pt idx="644">
                  <c:v>2.2952480920059233</c:v>
                </c:pt>
                <c:pt idx="645">
                  <c:v>2.2961315934320838</c:v>
                </c:pt>
                <c:pt idx="646">
                  <c:v>2.2963846790981273</c:v>
                </c:pt>
                <c:pt idx="647">
                  <c:v>2.2965544671894547</c:v>
                </c:pt>
                <c:pt idx="648">
                  <c:v>2.2987423451989395</c:v>
                </c:pt>
                <c:pt idx="649">
                  <c:v>2.2990418906324392</c:v>
                </c:pt>
                <c:pt idx="650">
                  <c:v>2.3007795588821498</c:v>
                </c:pt>
                <c:pt idx="651">
                  <c:v>2.3026529331925989</c:v>
                </c:pt>
                <c:pt idx="652">
                  <c:v>2.3045679615894974</c:v>
                </c:pt>
                <c:pt idx="653">
                  <c:v>2.3049210159330253</c:v>
                </c:pt>
                <c:pt idx="654">
                  <c:v>2.3062245492172289</c:v>
                </c:pt>
                <c:pt idx="655">
                  <c:v>2.3082156969651124</c:v>
                </c:pt>
                <c:pt idx="656">
                  <c:v>2.3097726844062514</c:v>
                </c:pt>
                <c:pt idx="657">
                  <c:v>2.3097834101170136</c:v>
                </c:pt>
                <c:pt idx="658">
                  <c:v>2.3132133639454553</c:v>
                </c:pt>
                <c:pt idx="659">
                  <c:v>2.3134738648750997</c:v>
                </c:pt>
                <c:pt idx="660">
                  <c:v>2.3138489147907864</c:v>
                </c:pt>
                <c:pt idx="661">
                  <c:v>2.3141798689370083</c:v>
                </c:pt>
                <c:pt idx="662">
                  <c:v>2.3165874384609766</c:v>
                </c:pt>
                <c:pt idx="663">
                  <c:v>2.3186492410078503</c:v>
                </c:pt>
                <c:pt idx="664">
                  <c:v>2.3193192767691082</c:v>
                </c:pt>
                <c:pt idx="665">
                  <c:v>2.3246713942031678</c:v>
                </c:pt>
                <c:pt idx="666">
                  <c:v>2.3259233787503577</c:v>
                </c:pt>
                <c:pt idx="667">
                  <c:v>2.3282632558749388</c:v>
                </c:pt>
                <c:pt idx="668">
                  <c:v>2.3288346943869587</c:v>
                </c:pt>
                <c:pt idx="669">
                  <c:v>2.3289193238504353</c:v>
                </c:pt>
                <c:pt idx="670">
                  <c:v>2.3295834996773199</c:v>
                </c:pt>
                <c:pt idx="671">
                  <c:v>2.329724486895957</c:v>
                </c:pt>
                <c:pt idx="672">
                  <c:v>2.3297530736609726</c:v>
                </c:pt>
                <c:pt idx="673">
                  <c:v>2.3299700793879756</c:v>
                </c:pt>
                <c:pt idx="674">
                  <c:v>2.3303458306223241</c:v>
                </c:pt>
                <c:pt idx="675">
                  <c:v>2.3317320815798563</c:v>
                </c:pt>
                <c:pt idx="676">
                  <c:v>2.3358115010379281</c:v>
                </c:pt>
                <c:pt idx="677">
                  <c:v>2.3401602008237066</c:v>
                </c:pt>
                <c:pt idx="678">
                  <c:v>2.3402849721439973</c:v>
                </c:pt>
                <c:pt idx="679">
                  <c:v>2.3437077318159298</c:v>
                </c:pt>
                <c:pt idx="680">
                  <c:v>2.3472435116570374</c:v>
                </c:pt>
                <c:pt idx="681">
                  <c:v>2.3474791524996061</c:v>
                </c:pt>
                <c:pt idx="682">
                  <c:v>2.3486865626763311</c:v>
                </c:pt>
                <c:pt idx="683">
                  <c:v>2.349976448774719</c:v>
                </c:pt>
                <c:pt idx="684">
                  <c:v>2.3505586702890762</c:v>
                </c:pt>
                <c:pt idx="685">
                  <c:v>2.3507095885940101</c:v>
                </c:pt>
                <c:pt idx="686">
                  <c:v>2.3514068126136576</c:v>
                </c:pt>
                <c:pt idx="687">
                  <c:v>2.3537492799660504</c:v>
                </c:pt>
                <c:pt idx="688">
                  <c:v>2.3539165812483138</c:v>
                </c:pt>
                <c:pt idx="689">
                  <c:v>2.3543326824030988</c:v>
                </c:pt>
                <c:pt idx="690">
                  <c:v>2.3577524170240567</c:v>
                </c:pt>
                <c:pt idx="691">
                  <c:v>2.3581669704931052</c:v>
                </c:pt>
                <c:pt idx="692">
                  <c:v>2.3586724855839756</c:v>
                </c:pt>
                <c:pt idx="693">
                  <c:v>2.3620573656649007</c:v>
                </c:pt>
                <c:pt idx="694">
                  <c:v>2.3620842549845849</c:v>
                </c:pt>
                <c:pt idx="695">
                  <c:v>2.362148064784297</c:v>
                </c:pt>
                <c:pt idx="696">
                  <c:v>2.3632639262946151</c:v>
                </c:pt>
                <c:pt idx="697">
                  <c:v>2.3642577767901791</c:v>
                </c:pt>
                <c:pt idx="698">
                  <c:v>2.3643906302332236</c:v>
                </c:pt>
                <c:pt idx="699">
                  <c:v>2.36444717563097</c:v>
                </c:pt>
                <c:pt idx="700">
                  <c:v>2.3647293158387894</c:v>
                </c:pt>
                <c:pt idx="701">
                  <c:v>2.3647327959873712</c:v>
                </c:pt>
                <c:pt idx="702">
                  <c:v>2.366110131109</c:v>
                </c:pt>
                <c:pt idx="703">
                  <c:v>2.3663855200296315</c:v>
                </c:pt>
                <c:pt idx="704">
                  <c:v>2.3672390216521357</c:v>
                </c:pt>
                <c:pt idx="705">
                  <c:v>2.3689445321329283</c:v>
                </c:pt>
                <c:pt idx="706">
                  <c:v>2.3689530764154849</c:v>
                </c:pt>
                <c:pt idx="707">
                  <c:v>2.3699865099507362</c:v>
                </c:pt>
                <c:pt idx="708">
                  <c:v>2.3702054336191112</c:v>
                </c:pt>
                <c:pt idx="709">
                  <c:v>2.3716831682596116</c:v>
                </c:pt>
                <c:pt idx="710">
                  <c:v>2.3732234974188544</c:v>
                </c:pt>
                <c:pt idx="711">
                  <c:v>2.3736414922928946</c:v>
                </c:pt>
                <c:pt idx="712">
                  <c:v>2.373759897553219</c:v>
                </c:pt>
                <c:pt idx="713">
                  <c:v>2.3744331001172889</c:v>
                </c:pt>
                <c:pt idx="714">
                  <c:v>2.3751482421078793</c:v>
                </c:pt>
                <c:pt idx="715">
                  <c:v>2.3753627425007173</c:v>
                </c:pt>
                <c:pt idx="716">
                  <c:v>2.3760431251585925</c:v>
                </c:pt>
                <c:pt idx="717">
                  <c:v>2.3800841116992211</c:v>
                </c:pt>
                <c:pt idx="718">
                  <c:v>2.3814732636935316</c:v>
                </c:pt>
                <c:pt idx="719">
                  <c:v>2.3842303750818856</c:v>
                </c:pt>
                <c:pt idx="720">
                  <c:v>2.3843681009402031</c:v>
                </c:pt>
                <c:pt idx="721">
                  <c:v>2.3845313219607225</c:v>
                </c:pt>
                <c:pt idx="722">
                  <c:v>2.3852283235150948</c:v>
                </c:pt>
                <c:pt idx="723">
                  <c:v>2.3879864191245814</c:v>
                </c:pt>
                <c:pt idx="724">
                  <c:v>2.3921356462870746</c:v>
                </c:pt>
                <c:pt idx="725">
                  <c:v>2.3940191510862356</c:v>
                </c:pt>
                <c:pt idx="726">
                  <c:v>2.3978761616968649</c:v>
                </c:pt>
                <c:pt idx="727">
                  <c:v>2.4005664077736113</c:v>
                </c:pt>
                <c:pt idx="728">
                  <c:v>2.4013199110521573</c:v>
                </c:pt>
                <c:pt idx="729">
                  <c:v>2.4022232443082201</c:v>
                </c:pt>
                <c:pt idx="730">
                  <c:v>2.4039742979294245</c:v>
                </c:pt>
                <c:pt idx="731">
                  <c:v>2.404698373839842</c:v>
                </c:pt>
                <c:pt idx="732">
                  <c:v>2.4057240104936768</c:v>
                </c:pt>
                <c:pt idx="733">
                  <c:v>2.4083692130661651</c:v>
                </c:pt>
                <c:pt idx="734">
                  <c:v>2.4109160586963889</c:v>
                </c:pt>
                <c:pt idx="735">
                  <c:v>2.4112383935362822</c:v>
                </c:pt>
                <c:pt idx="736">
                  <c:v>2.4122556791986729</c:v>
                </c:pt>
                <c:pt idx="737">
                  <c:v>2.4127287849205472</c:v>
                </c:pt>
                <c:pt idx="738">
                  <c:v>2.4135776253527892</c:v>
                </c:pt>
                <c:pt idx="739">
                  <c:v>2.4140951315424317</c:v>
                </c:pt>
                <c:pt idx="740">
                  <c:v>2.4155355133739018</c:v>
                </c:pt>
                <c:pt idx="741">
                  <c:v>2.417036349243451</c:v>
                </c:pt>
                <c:pt idx="742">
                  <c:v>2.4194674143355539</c:v>
                </c:pt>
                <c:pt idx="743">
                  <c:v>2.4220598559852728</c:v>
                </c:pt>
                <c:pt idx="744">
                  <c:v>2.4245946809060106</c:v>
                </c:pt>
                <c:pt idx="745">
                  <c:v>2.4263251894732329</c:v>
                </c:pt>
                <c:pt idx="746">
                  <c:v>2.4283892503276099</c:v>
                </c:pt>
                <c:pt idx="747">
                  <c:v>2.4291797245346545</c:v>
                </c:pt>
                <c:pt idx="748">
                  <c:v>2.4299691139992294</c:v>
                </c:pt>
                <c:pt idx="749">
                  <c:v>2.4321619834966626</c:v>
                </c:pt>
                <c:pt idx="750">
                  <c:v>2.4332504265403654</c:v>
                </c:pt>
                <c:pt idx="751">
                  <c:v>2.4348039987981989</c:v>
                </c:pt>
                <c:pt idx="752">
                  <c:v>2.4357954852893151</c:v>
                </c:pt>
                <c:pt idx="753">
                  <c:v>2.4376498762306413</c:v>
                </c:pt>
                <c:pt idx="754">
                  <c:v>2.4377903973774817</c:v>
                </c:pt>
                <c:pt idx="755">
                  <c:v>2.4396033523489655</c:v>
                </c:pt>
                <c:pt idx="756">
                  <c:v>2.4404270032136117</c:v>
                </c:pt>
                <c:pt idx="757">
                  <c:v>2.4412075898666585</c:v>
                </c:pt>
                <c:pt idx="758">
                  <c:v>2.4419101629977362</c:v>
                </c:pt>
                <c:pt idx="759">
                  <c:v>2.4419954880945705</c:v>
                </c:pt>
                <c:pt idx="760">
                  <c:v>2.4437667336509761</c:v>
                </c:pt>
                <c:pt idx="761">
                  <c:v>2.4443064144091142</c:v>
                </c:pt>
                <c:pt idx="762">
                  <c:v>2.4444211886742022</c:v>
                </c:pt>
                <c:pt idx="763">
                  <c:v>2.4452156857388325</c:v>
                </c:pt>
                <c:pt idx="764">
                  <c:v>2.4455005414893471</c:v>
                </c:pt>
                <c:pt idx="765">
                  <c:v>2.4460998937824923</c:v>
                </c:pt>
                <c:pt idx="766">
                  <c:v>2.446756227658387</c:v>
                </c:pt>
                <c:pt idx="767">
                  <c:v>2.4493102481530733</c:v>
                </c:pt>
                <c:pt idx="768">
                  <c:v>2.4493745733520851</c:v>
                </c:pt>
                <c:pt idx="769">
                  <c:v>2.4495516539038689</c:v>
                </c:pt>
                <c:pt idx="770">
                  <c:v>2.4533513924801662</c:v>
                </c:pt>
                <c:pt idx="771">
                  <c:v>2.4601914292790936</c:v>
                </c:pt>
                <c:pt idx="772">
                  <c:v>2.4636042987063811</c:v>
                </c:pt>
                <c:pt idx="773">
                  <c:v>2.4641006009599122</c:v>
                </c:pt>
                <c:pt idx="774">
                  <c:v>2.46460912165431</c:v>
                </c:pt>
                <c:pt idx="775">
                  <c:v>2.4661354408647083</c:v>
                </c:pt>
                <c:pt idx="776">
                  <c:v>2.4662226437914159</c:v>
                </c:pt>
                <c:pt idx="777">
                  <c:v>2.4662879401067812</c:v>
                </c:pt>
                <c:pt idx="778">
                  <c:v>2.4714545954532241</c:v>
                </c:pt>
                <c:pt idx="779">
                  <c:v>2.4722285799305066</c:v>
                </c:pt>
                <c:pt idx="780">
                  <c:v>2.4769723152774961</c:v>
                </c:pt>
                <c:pt idx="781">
                  <c:v>2.4774715584195288</c:v>
                </c:pt>
                <c:pt idx="782">
                  <c:v>2.4780742012351245</c:v>
                </c:pt>
                <c:pt idx="783">
                  <c:v>2.4802527542109596</c:v>
                </c:pt>
                <c:pt idx="784">
                  <c:v>2.4877529260688309</c:v>
                </c:pt>
                <c:pt idx="785">
                  <c:v>2.4882887229517903</c:v>
                </c:pt>
                <c:pt idx="786">
                  <c:v>2.4885812053634981</c:v>
                </c:pt>
                <c:pt idx="787">
                  <c:v>2.4895852918572845</c:v>
                </c:pt>
                <c:pt idx="788">
                  <c:v>2.4912993750234453</c:v>
                </c:pt>
                <c:pt idx="789">
                  <c:v>2.4928949833708338</c:v>
                </c:pt>
                <c:pt idx="790">
                  <c:v>2.493556638983073</c:v>
                </c:pt>
                <c:pt idx="791">
                  <c:v>2.4938565244684283</c:v>
                </c:pt>
                <c:pt idx="792">
                  <c:v>2.4954459541115148</c:v>
                </c:pt>
                <c:pt idx="793">
                  <c:v>2.4966444220576705</c:v>
                </c:pt>
                <c:pt idx="794">
                  <c:v>2.496831635026683</c:v>
                </c:pt>
                <c:pt idx="795">
                  <c:v>2.4971516681374784</c:v>
                </c:pt>
                <c:pt idx="796">
                  <c:v>2.497726784547349</c:v>
                </c:pt>
                <c:pt idx="797">
                  <c:v>2.4982658924536656</c:v>
                </c:pt>
                <c:pt idx="798">
                  <c:v>2.4990037423337408</c:v>
                </c:pt>
                <c:pt idx="799">
                  <c:v>2.4999333993199682</c:v>
                </c:pt>
                <c:pt idx="800">
                  <c:v>2.501144505233782</c:v>
                </c:pt>
                <c:pt idx="801">
                  <c:v>2.5017531594273885</c:v>
                </c:pt>
                <c:pt idx="802">
                  <c:v>2.5024575239466262</c:v>
                </c:pt>
                <c:pt idx="803">
                  <c:v>2.503384672182086</c:v>
                </c:pt>
                <c:pt idx="804">
                  <c:v>2.50349277743641</c:v>
                </c:pt>
                <c:pt idx="805">
                  <c:v>2.504226240691747</c:v>
                </c:pt>
                <c:pt idx="806">
                  <c:v>2.5048858009152313</c:v>
                </c:pt>
                <c:pt idx="807">
                  <c:v>2.5049046738633347</c:v>
                </c:pt>
                <c:pt idx="808">
                  <c:v>2.505215761594815</c:v>
                </c:pt>
                <c:pt idx="809">
                  <c:v>2.5056240625716399</c:v>
                </c:pt>
                <c:pt idx="810">
                  <c:v>2.506730900456509</c:v>
                </c:pt>
                <c:pt idx="811">
                  <c:v>2.5072610362513554</c:v>
                </c:pt>
                <c:pt idx="812">
                  <c:v>2.5091678311741346</c:v>
                </c:pt>
                <c:pt idx="813">
                  <c:v>2.5099430301134427</c:v>
                </c:pt>
                <c:pt idx="814">
                  <c:v>2.5103543110959117</c:v>
                </c:pt>
                <c:pt idx="815">
                  <c:v>2.5120454880415282</c:v>
                </c:pt>
                <c:pt idx="816">
                  <c:v>2.5134072610079627</c:v>
                </c:pt>
                <c:pt idx="817">
                  <c:v>2.5147792946768868</c:v>
                </c:pt>
                <c:pt idx="818">
                  <c:v>2.5156848363792852</c:v>
                </c:pt>
                <c:pt idx="819">
                  <c:v>2.5176181896104244</c:v>
                </c:pt>
                <c:pt idx="820">
                  <c:v>2.5176248382080799</c:v>
                </c:pt>
                <c:pt idx="821">
                  <c:v>2.5185753117713277</c:v>
                </c:pt>
                <c:pt idx="822">
                  <c:v>2.5240596898529222</c:v>
                </c:pt>
                <c:pt idx="823">
                  <c:v>2.5254530315815495</c:v>
                </c:pt>
                <c:pt idx="824">
                  <c:v>2.5268596918591699</c:v>
                </c:pt>
                <c:pt idx="825">
                  <c:v>2.5282092644047327</c:v>
                </c:pt>
                <c:pt idx="826">
                  <c:v>2.5286799407041571</c:v>
                </c:pt>
                <c:pt idx="827">
                  <c:v>2.5288625715148285</c:v>
                </c:pt>
                <c:pt idx="828">
                  <c:v>2.5301077186985892</c:v>
                </c:pt>
                <c:pt idx="829">
                  <c:v>2.5310513057144415</c:v>
                </c:pt>
                <c:pt idx="830">
                  <c:v>2.5313980764899267</c:v>
                </c:pt>
                <c:pt idx="831">
                  <c:v>2.5323832038783882</c:v>
                </c:pt>
                <c:pt idx="832">
                  <c:v>2.5325018283844734</c:v>
                </c:pt>
                <c:pt idx="833">
                  <c:v>2.5364932239548659</c:v>
                </c:pt>
                <c:pt idx="834">
                  <c:v>2.5404881105342789</c:v>
                </c:pt>
                <c:pt idx="835">
                  <c:v>2.5412156502252521</c:v>
                </c:pt>
                <c:pt idx="836">
                  <c:v>2.5424175171678627</c:v>
                </c:pt>
                <c:pt idx="837">
                  <c:v>2.5426107556583353</c:v>
                </c:pt>
                <c:pt idx="838">
                  <c:v>2.5434419056283613</c:v>
                </c:pt>
                <c:pt idx="839">
                  <c:v>2.544324952116062</c:v>
                </c:pt>
                <c:pt idx="840">
                  <c:v>2.5445311766836225</c:v>
                </c:pt>
                <c:pt idx="841">
                  <c:v>2.5446376507730997</c:v>
                </c:pt>
                <c:pt idx="842">
                  <c:v>2.5456466273265539</c:v>
                </c:pt>
                <c:pt idx="843">
                  <c:v>2.5459301374046834</c:v>
                </c:pt>
                <c:pt idx="844">
                  <c:v>2.5465908418756515</c:v>
                </c:pt>
                <c:pt idx="845">
                  <c:v>2.5468191614488433</c:v>
                </c:pt>
                <c:pt idx="846">
                  <c:v>2.5492698984131477</c:v>
                </c:pt>
                <c:pt idx="847">
                  <c:v>2.5494158188072245</c:v>
                </c:pt>
                <c:pt idx="848">
                  <c:v>2.5504724357823827</c:v>
                </c:pt>
                <c:pt idx="849">
                  <c:v>2.55089806324448</c:v>
                </c:pt>
                <c:pt idx="850">
                  <c:v>2.5516491348625068</c:v>
                </c:pt>
                <c:pt idx="851">
                  <c:v>2.5522780717119322</c:v>
                </c:pt>
                <c:pt idx="852">
                  <c:v>2.5528982963524771</c:v>
                </c:pt>
                <c:pt idx="853">
                  <c:v>2.5537029328102672</c:v>
                </c:pt>
                <c:pt idx="854">
                  <c:v>2.5544272488605895</c:v>
                </c:pt>
                <c:pt idx="855">
                  <c:v>2.5553625336884296</c:v>
                </c:pt>
                <c:pt idx="856">
                  <c:v>2.5577037671488445</c:v>
                </c:pt>
                <c:pt idx="857">
                  <c:v>2.5585970609259538</c:v>
                </c:pt>
                <c:pt idx="858">
                  <c:v>2.5594559869894873</c:v>
                </c:pt>
                <c:pt idx="859">
                  <c:v>2.560054185609367</c:v>
                </c:pt>
                <c:pt idx="860">
                  <c:v>2.5612987843747437</c:v>
                </c:pt>
                <c:pt idx="861">
                  <c:v>2.5614505335146314</c:v>
                </c:pt>
                <c:pt idx="862">
                  <c:v>2.5623763087201379</c:v>
                </c:pt>
                <c:pt idx="863">
                  <c:v>2.5631076356261904</c:v>
                </c:pt>
                <c:pt idx="864">
                  <c:v>2.5632181776678844</c:v>
                </c:pt>
                <c:pt idx="865">
                  <c:v>2.563351921778894</c:v>
                </c:pt>
                <c:pt idx="866">
                  <c:v>2.5637197507225862</c:v>
                </c:pt>
                <c:pt idx="867">
                  <c:v>2.5651812159337224</c:v>
                </c:pt>
                <c:pt idx="868">
                  <c:v>2.5660457761168134</c:v>
                </c:pt>
                <c:pt idx="869">
                  <c:v>2.5681438285847698</c:v>
                </c:pt>
                <c:pt idx="870">
                  <c:v>2.5701151348328075</c:v>
                </c:pt>
                <c:pt idx="871">
                  <c:v>2.5702804812871416</c:v>
                </c:pt>
                <c:pt idx="872">
                  <c:v>2.5713135604023849</c:v>
                </c:pt>
                <c:pt idx="873">
                  <c:v>2.5726207480029117</c:v>
                </c:pt>
                <c:pt idx="874">
                  <c:v>2.5775274085063637</c:v>
                </c:pt>
                <c:pt idx="875">
                  <c:v>2.5787240635110207</c:v>
                </c:pt>
                <c:pt idx="876">
                  <c:v>2.579672859606712</c:v>
                </c:pt>
                <c:pt idx="877">
                  <c:v>2.5802730991407654</c:v>
                </c:pt>
                <c:pt idx="878">
                  <c:v>2.5823551514457845</c:v>
                </c:pt>
                <c:pt idx="879">
                  <c:v>2.582568280611889</c:v>
                </c:pt>
                <c:pt idx="880">
                  <c:v>2.5836280938378748</c:v>
                </c:pt>
                <c:pt idx="881">
                  <c:v>2.5838748074458446</c:v>
                </c:pt>
                <c:pt idx="882">
                  <c:v>2.5854585173668441</c:v>
                </c:pt>
                <c:pt idx="883">
                  <c:v>2.5860279419835934</c:v>
                </c:pt>
                <c:pt idx="884">
                  <c:v>2.5866705920248658</c:v>
                </c:pt>
                <c:pt idx="885">
                  <c:v>2.5867808793301337</c:v>
                </c:pt>
                <c:pt idx="886">
                  <c:v>2.587026557522746</c:v>
                </c:pt>
                <c:pt idx="887">
                  <c:v>2.5889531000219859</c:v>
                </c:pt>
                <c:pt idx="888">
                  <c:v>2.5905139839482763</c:v>
                </c:pt>
                <c:pt idx="889">
                  <c:v>2.5912670332173331</c:v>
                </c:pt>
                <c:pt idx="890">
                  <c:v>2.5934228209424472</c:v>
                </c:pt>
                <c:pt idx="891">
                  <c:v>2.5946211828050507</c:v>
                </c:pt>
                <c:pt idx="892">
                  <c:v>2.5965574917655512</c:v>
                </c:pt>
                <c:pt idx="893">
                  <c:v>2.5967697375261136</c:v>
                </c:pt>
                <c:pt idx="894">
                  <c:v>2.5975600855099388</c:v>
                </c:pt>
                <c:pt idx="895">
                  <c:v>2.5976148590263897</c:v>
                </c:pt>
                <c:pt idx="896">
                  <c:v>2.5987754281088487</c:v>
                </c:pt>
                <c:pt idx="897">
                  <c:v>2.5999721360869446</c:v>
                </c:pt>
                <c:pt idx="898">
                  <c:v>2.6012634741852736</c:v>
                </c:pt>
                <c:pt idx="899">
                  <c:v>2.6029660450833161</c:v>
                </c:pt>
                <c:pt idx="900">
                  <c:v>2.6038310481803708</c:v>
                </c:pt>
                <c:pt idx="901">
                  <c:v>2.6042428479841662</c:v>
                </c:pt>
                <c:pt idx="902">
                  <c:v>2.6049571811114514</c:v>
                </c:pt>
                <c:pt idx="903">
                  <c:v>2.6052455706787567</c:v>
                </c:pt>
                <c:pt idx="904">
                  <c:v>2.6053452201162806</c:v>
                </c:pt>
                <c:pt idx="905">
                  <c:v>2.6096882683696188</c:v>
                </c:pt>
                <c:pt idx="906">
                  <c:v>2.6126820877393291</c:v>
                </c:pt>
                <c:pt idx="907">
                  <c:v>2.613287989056583</c:v>
                </c:pt>
                <c:pt idx="908">
                  <c:v>2.6136493280695041</c:v>
                </c:pt>
                <c:pt idx="909">
                  <c:v>2.6147262848200192</c:v>
                </c:pt>
                <c:pt idx="910">
                  <c:v>2.6185171158221192</c:v>
                </c:pt>
                <c:pt idx="911">
                  <c:v>2.6195000847186569</c:v>
                </c:pt>
                <c:pt idx="912">
                  <c:v>2.6205267654853346</c:v>
                </c:pt>
                <c:pt idx="913">
                  <c:v>2.6206482823398356</c:v>
                </c:pt>
                <c:pt idx="914">
                  <c:v>2.6211611128158472</c:v>
                </c:pt>
                <c:pt idx="915">
                  <c:v>2.6247027795975986</c:v>
                </c:pt>
                <c:pt idx="916">
                  <c:v>2.6255623013457137</c:v>
                </c:pt>
                <c:pt idx="917">
                  <c:v>2.6255985923746494</c:v>
                </c:pt>
                <c:pt idx="918">
                  <c:v>2.6268549579048344</c:v>
                </c:pt>
                <c:pt idx="919">
                  <c:v>2.6279408186445714</c:v>
                </c:pt>
                <c:pt idx="920">
                  <c:v>2.6301257263809594</c:v>
                </c:pt>
                <c:pt idx="921">
                  <c:v>2.6307608446265749</c:v>
                </c:pt>
                <c:pt idx="922">
                  <c:v>2.6308297635463815</c:v>
                </c:pt>
                <c:pt idx="923">
                  <c:v>2.631055455020519</c:v>
                </c:pt>
                <c:pt idx="924">
                  <c:v>2.6320805155945095</c:v>
                </c:pt>
                <c:pt idx="925">
                  <c:v>2.6347213736853923</c:v>
                </c:pt>
                <c:pt idx="926">
                  <c:v>2.6349147286701688</c:v>
                </c:pt>
                <c:pt idx="927">
                  <c:v>2.636056111748259</c:v>
                </c:pt>
                <c:pt idx="928">
                  <c:v>2.6361590015734313</c:v>
                </c:pt>
                <c:pt idx="929">
                  <c:v>2.6392513002769347</c:v>
                </c:pt>
                <c:pt idx="930">
                  <c:v>2.640385492128011</c:v>
                </c:pt>
                <c:pt idx="931">
                  <c:v>2.6419434354961369</c:v>
                </c:pt>
                <c:pt idx="932">
                  <c:v>2.6425320080579571</c:v>
                </c:pt>
                <c:pt idx="933">
                  <c:v>2.6451026794967847</c:v>
                </c:pt>
                <c:pt idx="934">
                  <c:v>2.6456505389678244</c:v>
                </c:pt>
                <c:pt idx="935">
                  <c:v>2.6459296321849304</c:v>
                </c:pt>
                <c:pt idx="936">
                  <c:v>2.6474457345908093</c:v>
                </c:pt>
                <c:pt idx="937">
                  <c:v>2.6504602254855345</c:v>
                </c:pt>
                <c:pt idx="938">
                  <c:v>2.6523181208536055</c:v>
                </c:pt>
                <c:pt idx="939">
                  <c:v>2.6524680203186803</c:v>
                </c:pt>
                <c:pt idx="940">
                  <c:v>2.6531484871358311</c:v>
                </c:pt>
                <c:pt idx="941">
                  <c:v>2.6571543379621345</c:v>
                </c:pt>
                <c:pt idx="942">
                  <c:v>2.657923388759674</c:v>
                </c:pt>
                <c:pt idx="943">
                  <c:v>2.658409565386199</c:v>
                </c:pt>
                <c:pt idx="944">
                  <c:v>2.661098189116339</c:v>
                </c:pt>
                <c:pt idx="945">
                  <c:v>2.6632892320760244</c:v>
                </c:pt>
                <c:pt idx="946">
                  <c:v>2.6639688939909059</c:v>
                </c:pt>
                <c:pt idx="947">
                  <c:v>2.664539297191661</c:v>
                </c:pt>
                <c:pt idx="948">
                  <c:v>2.6658434296370501</c:v>
                </c:pt>
                <c:pt idx="949">
                  <c:v>2.6693629830784218</c:v>
                </c:pt>
                <c:pt idx="950">
                  <c:v>2.6695334845979981</c:v>
                </c:pt>
                <c:pt idx="951">
                  <c:v>2.6747102202376056</c:v>
                </c:pt>
                <c:pt idx="952">
                  <c:v>2.6747200527087394</c:v>
                </c:pt>
                <c:pt idx="953">
                  <c:v>2.6747894387936837</c:v>
                </c:pt>
                <c:pt idx="954">
                  <c:v>2.6755128750230055</c:v>
                </c:pt>
                <c:pt idx="955">
                  <c:v>2.6765293490127844</c:v>
                </c:pt>
                <c:pt idx="956">
                  <c:v>2.6804785596969078</c:v>
                </c:pt>
                <c:pt idx="957">
                  <c:v>2.6808163193464059</c:v>
                </c:pt>
                <c:pt idx="958">
                  <c:v>2.6810160319476495</c:v>
                </c:pt>
                <c:pt idx="959">
                  <c:v>2.6826532027566907</c:v>
                </c:pt>
                <c:pt idx="960">
                  <c:v>2.6832235906244937</c:v>
                </c:pt>
                <c:pt idx="961">
                  <c:v>2.6838225823195132</c:v>
                </c:pt>
                <c:pt idx="962">
                  <c:v>2.6842432128935916</c:v>
                </c:pt>
                <c:pt idx="963">
                  <c:v>2.6843366382307043</c:v>
                </c:pt>
                <c:pt idx="964">
                  <c:v>2.6853317128317573</c:v>
                </c:pt>
                <c:pt idx="965">
                  <c:v>2.6858292375413408</c:v>
                </c:pt>
                <c:pt idx="966">
                  <c:v>2.6926254183815002</c:v>
                </c:pt>
                <c:pt idx="967">
                  <c:v>2.6972960440400513</c:v>
                </c:pt>
                <c:pt idx="968">
                  <c:v>2.6995729904847323</c:v>
                </c:pt>
                <c:pt idx="969">
                  <c:v>2.6998190707430378</c:v>
                </c:pt>
                <c:pt idx="970">
                  <c:v>2.7018266752534217</c:v>
                </c:pt>
                <c:pt idx="971">
                  <c:v>2.7021632503401363</c:v>
                </c:pt>
                <c:pt idx="972">
                  <c:v>2.7047346198276441</c:v>
                </c:pt>
                <c:pt idx="973">
                  <c:v>2.7056581361428829</c:v>
                </c:pt>
                <c:pt idx="974">
                  <c:v>2.7063668312820326</c:v>
                </c:pt>
                <c:pt idx="975">
                  <c:v>2.7064050065048728</c:v>
                </c:pt>
                <c:pt idx="976">
                  <c:v>2.7074256024485255</c:v>
                </c:pt>
                <c:pt idx="977">
                  <c:v>2.7077159265998918</c:v>
                </c:pt>
                <c:pt idx="978">
                  <c:v>2.7079401656625057</c:v>
                </c:pt>
                <c:pt idx="979">
                  <c:v>2.7087203731486702</c:v>
                </c:pt>
                <c:pt idx="980">
                  <c:v>2.7087476564511488</c:v>
                </c:pt>
                <c:pt idx="981">
                  <c:v>2.7092467073906281</c:v>
                </c:pt>
                <c:pt idx="982">
                  <c:v>2.7101557683247339</c:v>
                </c:pt>
                <c:pt idx="983">
                  <c:v>2.7103315993874331</c:v>
                </c:pt>
                <c:pt idx="984">
                  <c:v>2.712067124736274</c:v>
                </c:pt>
                <c:pt idx="985">
                  <c:v>2.7147500059298002</c:v>
                </c:pt>
                <c:pt idx="986">
                  <c:v>2.716297378835427</c:v>
                </c:pt>
                <c:pt idx="987">
                  <c:v>2.7181764968963882</c:v>
                </c:pt>
                <c:pt idx="988">
                  <c:v>2.718228734008286</c:v>
                </c:pt>
                <c:pt idx="989">
                  <c:v>2.7199942669177468</c:v>
                </c:pt>
                <c:pt idx="990">
                  <c:v>2.720263271381695</c:v>
                </c:pt>
                <c:pt idx="991">
                  <c:v>2.7214497195937408</c:v>
                </c:pt>
                <c:pt idx="992">
                  <c:v>2.723916992536854</c:v>
                </c:pt>
                <c:pt idx="993">
                  <c:v>2.724823180652884</c:v>
                </c:pt>
                <c:pt idx="994">
                  <c:v>2.7263689032817457</c:v>
                </c:pt>
                <c:pt idx="995">
                  <c:v>2.7278404399348708</c:v>
                </c:pt>
                <c:pt idx="996">
                  <c:v>2.7283535839207151</c:v>
                </c:pt>
                <c:pt idx="997">
                  <c:v>2.7305164712649548</c:v>
                </c:pt>
                <c:pt idx="998">
                  <c:v>2.7310232122199696</c:v>
                </c:pt>
                <c:pt idx="999">
                  <c:v>2.7310582330995872</c:v>
                </c:pt>
                <c:pt idx="1000">
                  <c:v>2.7312497993170912</c:v>
                </c:pt>
                <c:pt idx="1001">
                  <c:v>2.7338382131834154</c:v>
                </c:pt>
                <c:pt idx="1002">
                  <c:v>2.7340528570127369</c:v>
                </c:pt>
                <c:pt idx="1003">
                  <c:v>2.7352811201799132</c:v>
                </c:pt>
                <c:pt idx="1004">
                  <c:v>2.7356322685451291</c:v>
                </c:pt>
                <c:pt idx="1005">
                  <c:v>2.7364190005374449</c:v>
                </c:pt>
                <c:pt idx="1006">
                  <c:v>2.7373765351222055</c:v>
                </c:pt>
                <c:pt idx="1007">
                  <c:v>2.7378767098801089</c:v>
                </c:pt>
                <c:pt idx="1008">
                  <c:v>2.7391774117443086</c:v>
                </c:pt>
                <c:pt idx="1009">
                  <c:v>2.7399625996178085</c:v>
                </c:pt>
                <c:pt idx="1010">
                  <c:v>2.7433125565549235</c:v>
                </c:pt>
                <c:pt idx="1011">
                  <c:v>2.743324245379851</c:v>
                </c:pt>
                <c:pt idx="1012">
                  <c:v>2.7449089951166941</c:v>
                </c:pt>
                <c:pt idx="1013">
                  <c:v>2.7460582741707706</c:v>
                </c:pt>
                <c:pt idx="1014">
                  <c:v>2.7469337858930674</c:v>
                </c:pt>
                <c:pt idx="1015">
                  <c:v>2.7489230261159516</c:v>
                </c:pt>
                <c:pt idx="1016">
                  <c:v>2.749770866648221</c:v>
                </c:pt>
                <c:pt idx="1017">
                  <c:v>2.752152751233178</c:v>
                </c:pt>
                <c:pt idx="1018">
                  <c:v>2.7543408415036965</c:v>
                </c:pt>
                <c:pt idx="1019">
                  <c:v>2.757089947176925</c:v>
                </c:pt>
                <c:pt idx="1020">
                  <c:v>2.7576512299188272</c:v>
                </c:pt>
                <c:pt idx="1021">
                  <c:v>2.7604656953284619</c:v>
                </c:pt>
                <c:pt idx="1022">
                  <c:v>2.7607077489336715</c:v>
                </c:pt>
                <c:pt idx="1023">
                  <c:v>2.7610329714621282</c:v>
                </c:pt>
                <c:pt idx="1024">
                  <c:v>2.7615566345613121</c:v>
                </c:pt>
                <c:pt idx="1025">
                  <c:v>2.7629691029967653</c:v>
                </c:pt>
                <c:pt idx="1026">
                  <c:v>2.7642821269082902</c:v>
                </c:pt>
                <c:pt idx="1027">
                  <c:v>2.7656287097146408</c:v>
                </c:pt>
                <c:pt idx="1028">
                  <c:v>2.7657019762107757</c:v>
                </c:pt>
                <c:pt idx="1029">
                  <c:v>2.7661856032141316</c:v>
                </c:pt>
                <c:pt idx="1030">
                  <c:v>2.7678105216509241</c:v>
                </c:pt>
                <c:pt idx="1031">
                  <c:v>2.7682807955550337</c:v>
                </c:pt>
                <c:pt idx="1032">
                  <c:v>2.7695193931588906</c:v>
                </c:pt>
                <c:pt idx="1033">
                  <c:v>2.7699897030810261</c:v>
                </c:pt>
                <c:pt idx="1034">
                  <c:v>2.770173891951953</c:v>
                </c:pt>
                <c:pt idx="1035">
                  <c:v>2.7713321668561495</c:v>
                </c:pt>
                <c:pt idx="1036">
                  <c:v>2.7724352563063435</c:v>
                </c:pt>
                <c:pt idx="1037">
                  <c:v>2.7725713759812423</c:v>
                </c:pt>
                <c:pt idx="1038">
                  <c:v>2.7727496099627151</c:v>
                </c:pt>
                <c:pt idx="1039">
                  <c:v>2.7729338891107735</c:v>
                </c:pt>
                <c:pt idx="1040">
                  <c:v>2.7756979654171525</c:v>
                </c:pt>
                <c:pt idx="1041">
                  <c:v>2.7855681129482543</c:v>
                </c:pt>
                <c:pt idx="1042">
                  <c:v>2.7871140846181093</c:v>
                </c:pt>
                <c:pt idx="1043">
                  <c:v>2.7873614602978263</c:v>
                </c:pt>
                <c:pt idx="1044">
                  <c:v>2.78780142932411</c:v>
                </c:pt>
                <c:pt idx="1045">
                  <c:v>2.7911918943125964</c:v>
                </c:pt>
                <c:pt idx="1046">
                  <c:v>2.7921809500689565</c:v>
                </c:pt>
                <c:pt idx="1047">
                  <c:v>2.7926279967734673</c:v>
                </c:pt>
                <c:pt idx="1048">
                  <c:v>2.7936402559597524</c:v>
                </c:pt>
                <c:pt idx="1049">
                  <c:v>2.7943032652987991</c:v>
                </c:pt>
                <c:pt idx="1050">
                  <c:v>2.7945656697189083</c:v>
                </c:pt>
                <c:pt idx="1051">
                  <c:v>2.7952982118528014</c:v>
                </c:pt>
                <c:pt idx="1052">
                  <c:v>2.7959951764879944</c:v>
                </c:pt>
                <c:pt idx="1053">
                  <c:v>2.7962360386799179</c:v>
                </c:pt>
                <c:pt idx="1054">
                  <c:v>2.7962508899302421</c:v>
                </c:pt>
                <c:pt idx="1055">
                  <c:v>2.7989341055034807</c:v>
                </c:pt>
                <c:pt idx="1056">
                  <c:v>2.800220266958044</c:v>
                </c:pt>
                <c:pt idx="1057">
                  <c:v>2.8012283899520547</c:v>
                </c:pt>
                <c:pt idx="1058">
                  <c:v>2.8014425743490174</c:v>
                </c:pt>
                <c:pt idx="1059">
                  <c:v>2.8019624534294389</c:v>
                </c:pt>
                <c:pt idx="1060">
                  <c:v>2.8047873165238948</c:v>
                </c:pt>
                <c:pt idx="1061">
                  <c:v>2.8051462385901167</c:v>
                </c:pt>
                <c:pt idx="1062">
                  <c:v>2.8067343795841371</c:v>
                </c:pt>
                <c:pt idx="1063">
                  <c:v>2.8074125739549327</c:v>
                </c:pt>
                <c:pt idx="1064">
                  <c:v>2.8091632756833449</c:v>
                </c:pt>
                <c:pt idx="1065">
                  <c:v>2.8095437996659012</c:v>
                </c:pt>
                <c:pt idx="1066">
                  <c:v>2.8108831806604453</c:v>
                </c:pt>
                <c:pt idx="1067">
                  <c:v>2.8109970589466826</c:v>
                </c:pt>
                <c:pt idx="1068">
                  <c:v>2.8115182844498929</c:v>
                </c:pt>
                <c:pt idx="1069">
                  <c:v>2.8130254547671214</c:v>
                </c:pt>
                <c:pt idx="1070">
                  <c:v>2.8144685854831883</c:v>
                </c:pt>
                <c:pt idx="1071">
                  <c:v>2.8147168501845137</c:v>
                </c:pt>
                <c:pt idx="1072">
                  <c:v>2.8162074767769187</c:v>
                </c:pt>
                <c:pt idx="1073">
                  <c:v>2.8205406966845823</c:v>
                </c:pt>
                <c:pt idx="1074">
                  <c:v>2.8205590193388366</c:v>
                </c:pt>
                <c:pt idx="1075">
                  <c:v>2.8212329059323729</c:v>
                </c:pt>
                <c:pt idx="1076">
                  <c:v>2.8245739849191045</c:v>
                </c:pt>
                <c:pt idx="1077">
                  <c:v>2.8270193780519475</c:v>
                </c:pt>
                <c:pt idx="1078">
                  <c:v>2.8271138070170698</c:v>
                </c:pt>
                <c:pt idx="1079">
                  <c:v>2.8271893670713837</c:v>
                </c:pt>
                <c:pt idx="1080">
                  <c:v>2.8276089408213045</c:v>
                </c:pt>
                <c:pt idx="1081">
                  <c:v>2.8280267952595639</c:v>
                </c:pt>
                <c:pt idx="1082">
                  <c:v>2.8291812868845061</c:v>
                </c:pt>
                <c:pt idx="1083">
                  <c:v>2.8297850797844508</c:v>
                </c:pt>
                <c:pt idx="1084">
                  <c:v>2.8309581736271574</c:v>
                </c:pt>
                <c:pt idx="1085">
                  <c:v>2.8310301396929702</c:v>
                </c:pt>
                <c:pt idx="1086">
                  <c:v>2.8323391583449484</c:v>
                </c:pt>
                <c:pt idx="1087">
                  <c:v>2.835084517278351</c:v>
                </c:pt>
                <c:pt idx="1088">
                  <c:v>2.8375973660976799</c:v>
                </c:pt>
                <c:pt idx="1089">
                  <c:v>2.8386910443391584</c:v>
                </c:pt>
                <c:pt idx="1090">
                  <c:v>2.8397858425223563</c:v>
                </c:pt>
                <c:pt idx="1091">
                  <c:v>2.8419212907397275</c:v>
                </c:pt>
                <c:pt idx="1092">
                  <c:v>2.8467520524463419</c:v>
                </c:pt>
                <c:pt idx="1093">
                  <c:v>2.8484936708617292</c:v>
                </c:pt>
                <c:pt idx="1094">
                  <c:v>2.8497377532748991</c:v>
                </c:pt>
                <c:pt idx="1095">
                  <c:v>2.8504610483788584</c:v>
                </c:pt>
                <c:pt idx="1096">
                  <c:v>2.8546256414970403</c:v>
                </c:pt>
                <c:pt idx="1097">
                  <c:v>2.8561469778504294</c:v>
                </c:pt>
                <c:pt idx="1098">
                  <c:v>2.8572389173520736</c:v>
                </c:pt>
                <c:pt idx="1099">
                  <c:v>2.8584633018917578</c:v>
                </c:pt>
                <c:pt idx="1100">
                  <c:v>2.8585612733390167</c:v>
                </c:pt>
                <c:pt idx="1101">
                  <c:v>2.8590663609207079</c:v>
                </c:pt>
                <c:pt idx="1102">
                  <c:v>2.8601627582988578</c:v>
                </c:pt>
                <c:pt idx="1103">
                  <c:v>2.860207026411564</c:v>
                </c:pt>
                <c:pt idx="1104">
                  <c:v>2.8611169033437989</c:v>
                </c:pt>
                <c:pt idx="1105">
                  <c:v>2.8630358313080015</c:v>
                </c:pt>
                <c:pt idx="1106">
                  <c:v>2.863119852437821</c:v>
                </c:pt>
                <c:pt idx="1107">
                  <c:v>2.8636800204285624</c:v>
                </c:pt>
                <c:pt idx="1108">
                  <c:v>2.8643294096674512</c:v>
                </c:pt>
                <c:pt idx="1109">
                  <c:v>2.8644562121882244</c:v>
                </c:pt>
                <c:pt idx="1110">
                  <c:v>2.8662315730248418</c:v>
                </c:pt>
                <c:pt idx="1111">
                  <c:v>2.8662897225568735</c:v>
                </c:pt>
                <c:pt idx="1112">
                  <c:v>2.8663041090725194</c:v>
                </c:pt>
                <c:pt idx="1113">
                  <c:v>2.8678745355462638</c:v>
                </c:pt>
                <c:pt idx="1114">
                  <c:v>2.8695014780448971</c:v>
                </c:pt>
                <c:pt idx="1115">
                  <c:v>2.8698879401940141</c:v>
                </c:pt>
                <c:pt idx="1116">
                  <c:v>2.8711963969697929</c:v>
                </c:pt>
                <c:pt idx="1117">
                  <c:v>2.8720661616150349</c:v>
                </c:pt>
                <c:pt idx="1118">
                  <c:v>2.8745230540457682</c:v>
                </c:pt>
                <c:pt idx="1119">
                  <c:v>2.8752215637731955</c:v>
                </c:pt>
                <c:pt idx="1120">
                  <c:v>2.8757170429166079</c:v>
                </c:pt>
                <c:pt idx="1121">
                  <c:v>2.8770076256772472</c:v>
                </c:pt>
                <c:pt idx="1122">
                  <c:v>2.878267575031618</c:v>
                </c:pt>
                <c:pt idx="1123">
                  <c:v>2.8786918488281703</c:v>
                </c:pt>
                <c:pt idx="1124">
                  <c:v>2.8795205947994713</c:v>
                </c:pt>
                <c:pt idx="1125">
                  <c:v>2.8800216101731477</c:v>
                </c:pt>
                <c:pt idx="1126">
                  <c:v>2.8806606007036892</c:v>
                </c:pt>
                <c:pt idx="1127">
                  <c:v>2.8813382023274015</c:v>
                </c:pt>
                <c:pt idx="1128">
                  <c:v>2.8814749551638066</c:v>
                </c:pt>
                <c:pt idx="1129">
                  <c:v>2.883037419665345</c:v>
                </c:pt>
                <c:pt idx="1130">
                  <c:v>2.883151135026456</c:v>
                </c:pt>
                <c:pt idx="1131">
                  <c:v>2.8834397824702789</c:v>
                </c:pt>
                <c:pt idx="1132">
                  <c:v>2.8837777220846044</c:v>
                </c:pt>
                <c:pt idx="1133">
                  <c:v>2.8840431897084362</c:v>
                </c:pt>
                <c:pt idx="1134">
                  <c:v>2.8857654755197815</c:v>
                </c:pt>
                <c:pt idx="1135">
                  <c:v>2.8858824072423723</c:v>
                </c:pt>
                <c:pt idx="1136">
                  <c:v>2.8860898690725811</c:v>
                </c:pt>
                <c:pt idx="1137">
                  <c:v>2.8880066464141581</c:v>
                </c:pt>
                <c:pt idx="1138">
                  <c:v>2.8881556424244503</c:v>
                </c:pt>
                <c:pt idx="1139">
                  <c:v>2.8911875211328373</c:v>
                </c:pt>
                <c:pt idx="1140">
                  <c:v>2.8920890374107864</c:v>
                </c:pt>
                <c:pt idx="1141">
                  <c:v>2.8946664997098508</c:v>
                </c:pt>
                <c:pt idx="1142">
                  <c:v>2.8994476548409374</c:v>
                </c:pt>
                <c:pt idx="1143">
                  <c:v>2.8998157741946398</c:v>
                </c:pt>
                <c:pt idx="1144">
                  <c:v>2.8999030038826041</c:v>
                </c:pt>
                <c:pt idx="1145">
                  <c:v>2.9020658216664157</c:v>
                </c:pt>
                <c:pt idx="1146">
                  <c:v>2.9022940501546892</c:v>
                </c:pt>
                <c:pt idx="1147">
                  <c:v>2.9025953803526061</c:v>
                </c:pt>
                <c:pt idx="1148">
                  <c:v>2.9033274144326815</c:v>
                </c:pt>
                <c:pt idx="1149">
                  <c:v>2.9040294391944927</c:v>
                </c:pt>
                <c:pt idx="1150">
                  <c:v>2.9054081451502731</c:v>
                </c:pt>
                <c:pt idx="1151">
                  <c:v>2.9059321650512731</c:v>
                </c:pt>
                <c:pt idx="1152">
                  <c:v>2.9066063823098354</c:v>
                </c:pt>
                <c:pt idx="1153">
                  <c:v>2.9071024658513225</c:v>
                </c:pt>
                <c:pt idx="1154">
                  <c:v>2.9075161449689113</c:v>
                </c:pt>
                <c:pt idx="1155">
                  <c:v>2.907759152289068</c:v>
                </c:pt>
                <c:pt idx="1156">
                  <c:v>2.9081215703547505</c:v>
                </c:pt>
                <c:pt idx="1157">
                  <c:v>2.9084644374498478</c:v>
                </c:pt>
                <c:pt idx="1158">
                  <c:v>2.9097168855798259</c:v>
                </c:pt>
                <c:pt idx="1159">
                  <c:v>2.9104498963879601</c:v>
                </c:pt>
                <c:pt idx="1160">
                  <c:v>2.9106250570522167</c:v>
                </c:pt>
                <c:pt idx="1161">
                  <c:v>2.9112987862934201</c:v>
                </c:pt>
                <c:pt idx="1162">
                  <c:v>2.9137537886615625</c:v>
                </c:pt>
                <c:pt idx="1163">
                  <c:v>2.914526005340901</c:v>
                </c:pt>
                <c:pt idx="1164">
                  <c:v>2.9170341938800801</c:v>
                </c:pt>
                <c:pt idx="1165">
                  <c:v>2.9208833585992577</c:v>
                </c:pt>
                <c:pt idx="1166">
                  <c:v>2.9209334156514539</c:v>
                </c:pt>
                <c:pt idx="1167">
                  <c:v>2.9212220092206755</c:v>
                </c:pt>
                <c:pt idx="1168">
                  <c:v>2.9213488610874414</c:v>
                </c:pt>
                <c:pt idx="1169">
                  <c:v>2.9235825486246338</c:v>
                </c:pt>
                <c:pt idx="1170">
                  <c:v>2.9236642615587587</c:v>
                </c:pt>
                <c:pt idx="1171">
                  <c:v>2.9243520178617657</c:v>
                </c:pt>
                <c:pt idx="1172">
                  <c:v>2.9244637370567084</c:v>
                </c:pt>
                <c:pt idx="1173">
                  <c:v>2.9262849116360492</c:v>
                </c:pt>
                <c:pt idx="1174">
                  <c:v>2.9274023911521234</c:v>
                </c:pt>
                <c:pt idx="1175">
                  <c:v>2.9274826173879873</c:v>
                </c:pt>
                <c:pt idx="1176">
                  <c:v>2.9283059370316962</c:v>
                </c:pt>
                <c:pt idx="1177">
                  <c:v>2.9289564168493545</c:v>
                </c:pt>
                <c:pt idx="1178">
                  <c:v>2.9289886417060189</c:v>
                </c:pt>
                <c:pt idx="1179">
                  <c:v>2.9325574471288007</c:v>
                </c:pt>
                <c:pt idx="1180">
                  <c:v>2.9355621767162061</c:v>
                </c:pt>
                <c:pt idx="1181">
                  <c:v>2.9396305723647709</c:v>
                </c:pt>
                <c:pt idx="1182">
                  <c:v>2.9405171906781367</c:v>
                </c:pt>
                <c:pt idx="1183">
                  <c:v>2.9433938324844484</c:v>
                </c:pt>
                <c:pt idx="1184">
                  <c:v>2.9445977229653799</c:v>
                </c:pt>
                <c:pt idx="1185">
                  <c:v>2.9469602877345804</c:v>
                </c:pt>
                <c:pt idx="1186">
                  <c:v>2.9474581045522172</c:v>
                </c:pt>
                <c:pt idx="1187">
                  <c:v>2.9485799134208235</c:v>
                </c:pt>
                <c:pt idx="1188">
                  <c:v>2.9501307841201854</c:v>
                </c:pt>
                <c:pt idx="1189">
                  <c:v>2.9522741358334037</c:v>
                </c:pt>
                <c:pt idx="1190">
                  <c:v>2.955196351032904</c:v>
                </c:pt>
                <c:pt idx="1191">
                  <c:v>2.9591225577259266</c:v>
                </c:pt>
                <c:pt idx="1192">
                  <c:v>2.9597145692009441</c:v>
                </c:pt>
                <c:pt idx="1193">
                  <c:v>2.9616991511688084</c:v>
                </c:pt>
                <c:pt idx="1194">
                  <c:v>2.9617479696307232</c:v>
                </c:pt>
                <c:pt idx="1195">
                  <c:v>2.9624231311937157</c:v>
                </c:pt>
                <c:pt idx="1196">
                  <c:v>2.9630172186435435</c:v>
                </c:pt>
                <c:pt idx="1197">
                  <c:v>2.96567066449404</c:v>
                </c:pt>
                <c:pt idx="1198">
                  <c:v>2.965731778647946</c:v>
                </c:pt>
                <c:pt idx="1199">
                  <c:v>2.9658525176468702</c:v>
                </c:pt>
                <c:pt idx="1200">
                  <c:v>2.9670717450061619</c:v>
                </c:pt>
                <c:pt idx="1201">
                  <c:v>2.9682523354911994</c:v>
                </c:pt>
                <c:pt idx="1202">
                  <c:v>2.9689135108250779</c:v>
                </c:pt>
                <c:pt idx="1203">
                  <c:v>2.9689942897296824</c:v>
                </c:pt>
                <c:pt idx="1204">
                  <c:v>2.9707972936336469</c:v>
                </c:pt>
                <c:pt idx="1205">
                  <c:v>2.9718139780897541</c:v>
                </c:pt>
                <c:pt idx="1206">
                  <c:v>2.9724293975675118</c:v>
                </c:pt>
                <c:pt idx="1207">
                  <c:v>2.9735904094058179</c:v>
                </c:pt>
                <c:pt idx="1208">
                  <c:v>2.9745306884216931</c:v>
                </c:pt>
                <c:pt idx="1209">
                  <c:v>2.9748390525191142</c:v>
                </c:pt>
                <c:pt idx="1210">
                  <c:v>2.9779456855847504</c:v>
                </c:pt>
                <c:pt idx="1211">
                  <c:v>2.9802312585701785</c:v>
                </c:pt>
                <c:pt idx="1212">
                  <c:v>2.9804801686908955</c:v>
                </c:pt>
                <c:pt idx="1213">
                  <c:v>2.9810677565108512</c:v>
                </c:pt>
                <c:pt idx="1214">
                  <c:v>2.9832428777651274</c:v>
                </c:pt>
                <c:pt idx="1215">
                  <c:v>2.9867216989778727</c:v>
                </c:pt>
                <c:pt idx="1216">
                  <c:v>2.9872885797223074</c:v>
                </c:pt>
                <c:pt idx="1217">
                  <c:v>2.9874511757833999</c:v>
                </c:pt>
                <c:pt idx="1218">
                  <c:v>2.9876815394797971</c:v>
                </c:pt>
                <c:pt idx="1219">
                  <c:v>2.9900450953603577</c:v>
                </c:pt>
                <c:pt idx="1220">
                  <c:v>2.9904202162704392</c:v>
                </c:pt>
                <c:pt idx="1221">
                  <c:v>2.991169432568618</c:v>
                </c:pt>
                <c:pt idx="1222">
                  <c:v>2.9912297207946268</c:v>
                </c:pt>
                <c:pt idx="1223">
                  <c:v>2.991665668245767</c:v>
                </c:pt>
                <c:pt idx="1224">
                  <c:v>2.9942339092340782</c:v>
                </c:pt>
                <c:pt idx="1225">
                  <c:v>3.0002414657057788</c:v>
                </c:pt>
                <c:pt idx="1226">
                  <c:v>3.0006944459867722</c:v>
                </c:pt>
                <c:pt idx="1227">
                  <c:v>3.0028724945678498</c:v>
                </c:pt>
                <c:pt idx="1228">
                  <c:v>3.0058484907462484</c:v>
                </c:pt>
                <c:pt idx="1229">
                  <c:v>3.0065405659346776</c:v>
                </c:pt>
                <c:pt idx="1230">
                  <c:v>3.0070909674991992</c:v>
                </c:pt>
                <c:pt idx="1231">
                  <c:v>3.0086168400313489</c:v>
                </c:pt>
                <c:pt idx="1232">
                  <c:v>3.009673091756158</c:v>
                </c:pt>
                <c:pt idx="1233">
                  <c:v>3.0097792261388641</c:v>
                </c:pt>
                <c:pt idx="1234">
                  <c:v>3.0105274441596728</c:v>
                </c:pt>
                <c:pt idx="1235">
                  <c:v>3.0115782066629468</c:v>
                </c:pt>
                <c:pt idx="1236">
                  <c:v>3.0127249308283672</c:v>
                </c:pt>
                <c:pt idx="1237">
                  <c:v>3.0138224669107831</c:v>
                </c:pt>
                <c:pt idx="1238">
                  <c:v>3.0159578245139835</c:v>
                </c:pt>
                <c:pt idx="1239">
                  <c:v>3.0178508197043854</c:v>
                </c:pt>
                <c:pt idx="1240">
                  <c:v>3.0180591345482299</c:v>
                </c:pt>
                <c:pt idx="1241">
                  <c:v>3.0181191435795722</c:v>
                </c:pt>
                <c:pt idx="1242">
                  <c:v>3.0181738578708535</c:v>
                </c:pt>
                <c:pt idx="1243">
                  <c:v>3.0187210020045727</c:v>
                </c:pt>
                <c:pt idx="1244">
                  <c:v>3.0219589471656509</c:v>
                </c:pt>
                <c:pt idx="1245">
                  <c:v>3.0228034122997181</c:v>
                </c:pt>
                <c:pt idx="1246">
                  <c:v>3.023712390440807</c:v>
                </c:pt>
                <c:pt idx="1247">
                  <c:v>3.0297054699726456</c:v>
                </c:pt>
                <c:pt idx="1248">
                  <c:v>3.0303718766946277</c:v>
                </c:pt>
                <c:pt idx="1249">
                  <c:v>3.0303864813664148</c:v>
                </c:pt>
                <c:pt idx="1250">
                  <c:v>3.0319866867906331</c:v>
                </c:pt>
                <c:pt idx="1251">
                  <c:v>3.0320298179344722</c:v>
                </c:pt>
                <c:pt idx="1252">
                  <c:v>3.0320456895340135</c:v>
                </c:pt>
                <c:pt idx="1253">
                  <c:v>3.0338723038906319</c:v>
                </c:pt>
                <c:pt idx="1254">
                  <c:v>3.0342634328628373</c:v>
                </c:pt>
                <c:pt idx="1255">
                  <c:v>3.0342657595396978</c:v>
                </c:pt>
                <c:pt idx="1256">
                  <c:v>3.0343885079964021</c:v>
                </c:pt>
                <c:pt idx="1257">
                  <c:v>3.0346103999837739</c:v>
                </c:pt>
                <c:pt idx="1258">
                  <c:v>3.0368775466875744</c:v>
                </c:pt>
                <c:pt idx="1259">
                  <c:v>3.0377895105975465</c:v>
                </c:pt>
                <c:pt idx="1260">
                  <c:v>3.0390888674378163</c:v>
                </c:pt>
                <c:pt idx="1261">
                  <c:v>3.0392957134945524</c:v>
                </c:pt>
                <c:pt idx="1262">
                  <c:v>3.0396245549451137</c:v>
                </c:pt>
                <c:pt idx="1263">
                  <c:v>3.0409853889802925</c:v>
                </c:pt>
                <c:pt idx="1264">
                  <c:v>3.0432854311491799</c:v>
                </c:pt>
                <c:pt idx="1265">
                  <c:v>3.0454248131803157</c:v>
                </c:pt>
                <c:pt idx="1266">
                  <c:v>3.0470011773321617</c:v>
                </c:pt>
                <c:pt idx="1267">
                  <c:v>3.0476742029644721</c:v>
                </c:pt>
                <c:pt idx="1268">
                  <c:v>3.0482344464534878</c:v>
                </c:pt>
                <c:pt idx="1269">
                  <c:v>3.0483125525061436</c:v>
                </c:pt>
                <c:pt idx="1270">
                  <c:v>3.0484273204719394</c:v>
                </c:pt>
                <c:pt idx="1271">
                  <c:v>3.0498564866366022</c:v>
                </c:pt>
                <c:pt idx="1272">
                  <c:v>3.0514453559135464</c:v>
                </c:pt>
                <c:pt idx="1273">
                  <c:v>3.0541576870941669</c:v>
                </c:pt>
                <c:pt idx="1274">
                  <c:v>3.0541835967041422</c:v>
                </c:pt>
                <c:pt idx="1275">
                  <c:v>3.054454249479337</c:v>
                </c:pt>
                <c:pt idx="1276">
                  <c:v>3.0557460132422114</c:v>
                </c:pt>
                <c:pt idx="1277">
                  <c:v>3.0649597719221324</c:v>
                </c:pt>
                <c:pt idx="1278">
                  <c:v>3.0672862016221294</c:v>
                </c:pt>
                <c:pt idx="1279">
                  <c:v>3.0693646031470729</c:v>
                </c:pt>
                <c:pt idx="1280">
                  <c:v>3.0708479829495845</c:v>
                </c:pt>
                <c:pt idx="1281">
                  <c:v>3.0713817081201955</c:v>
                </c:pt>
                <c:pt idx="1282">
                  <c:v>3.0723788745415108</c:v>
                </c:pt>
                <c:pt idx="1283">
                  <c:v>3.072672098999921</c:v>
                </c:pt>
                <c:pt idx="1284">
                  <c:v>3.0743285776282989</c:v>
                </c:pt>
                <c:pt idx="1285">
                  <c:v>3.0770421461456583</c:v>
                </c:pt>
                <c:pt idx="1286">
                  <c:v>3.0780500408244196</c:v>
                </c:pt>
                <c:pt idx="1287">
                  <c:v>3.0821897523116011</c:v>
                </c:pt>
                <c:pt idx="1288">
                  <c:v>3.0825890452792195</c:v>
                </c:pt>
                <c:pt idx="1289">
                  <c:v>3.0826349242608004</c:v>
                </c:pt>
                <c:pt idx="1290">
                  <c:v>3.0827833558613489</c:v>
                </c:pt>
                <c:pt idx="1291">
                  <c:v>3.0838387762896877</c:v>
                </c:pt>
                <c:pt idx="1292">
                  <c:v>3.0869003264347019</c:v>
                </c:pt>
                <c:pt idx="1293">
                  <c:v>3.0877810483209087</c:v>
                </c:pt>
                <c:pt idx="1294">
                  <c:v>3.0884979332294931</c:v>
                </c:pt>
                <c:pt idx="1295">
                  <c:v>3.0911569104382735</c:v>
                </c:pt>
                <c:pt idx="1296">
                  <c:v>3.0912383902394298</c:v>
                </c:pt>
                <c:pt idx="1297">
                  <c:v>3.0929273739408805</c:v>
                </c:pt>
                <c:pt idx="1298">
                  <c:v>3.0960465581340553</c:v>
                </c:pt>
                <c:pt idx="1299">
                  <c:v>3.0962221352494481</c:v>
                </c:pt>
                <c:pt idx="1300">
                  <c:v>3.0967017003576194</c:v>
                </c:pt>
                <c:pt idx="1301">
                  <c:v>3.098101117405399</c:v>
                </c:pt>
                <c:pt idx="1302">
                  <c:v>3.1000893880718876</c:v>
                </c:pt>
                <c:pt idx="1303">
                  <c:v>3.1038228138744262</c:v>
                </c:pt>
                <c:pt idx="1304">
                  <c:v>3.1054220820785283</c:v>
                </c:pt>
                <c:pt idx="1305">
                  <c:v>3.1088370046619715</c:v>
                </c:pt>
                <c:pt idx="1306">
                  <c:v>3.1109259497209574</c:v>
                </c:pt>
                <c:pt idx="1307">
                  <c:v>3.1110424723314498</c:v>
                </c:pt>
                <c:pt idx="1308">
                  <c:v>3.1117815790149104</c:v>
                </c:pt>
                <c:pt idx="1309">
                  <c:v>3.1139570782587707</c:v>
                </c:pt>
                <c:pt idx="1310">
                  <c:v>3.1141688161281431</c:v>
                </c:pt>
                <c:pt idx="1311">
                  <c:v>3.1145926951195158</c:v>
                </c:pt>
                <c:pt idx="1312">
                  <c:v>3.1156243956094354</c:v>
                </c:pt>
                <c:pt idx="1313">
                  <c:v>3.1195108978234538</c:v>
                </c:pt>
                <c:pt idx="1314">
                  <c:v>3.1195289906332735</c:v>
                </c:pt>
                <c:pt idx="1315">
                  <c:v>3.1202089791941372</c:v>
                </c:pt>
                <c:pt idx="1316">
                  <c:v>3.1230274547890819</c:v>
                </c:pt>
                <c:pt idx="1317">
                  <c:v>3.123700321015094</c:v>
                </c:pt>
                <c:pt idx="1318">
                  <c:v>3.1240097503416391</c:v>
                </c:pt>
                <c:pt idx="1319">
                  <c:v>3.1251876977953867</c:v>
                </c:pt>
                <c:pt idx="1320">
                  <c:v>3.1269995815985907</c:v>
                </c:pt>
                <c:pt idx="1321">
                  <c:v>3.1290654430417817</c:v>
                </c:pt>
                <c:pt idx="1322">
                  <c:v>3.130524874815821</c:v>
                </c:pt>
                <c:pt idx="1323">
                  <c:v>3.1311460123634078</c:v>
                </c:pt>
                <c:pt idx="1324">
                  <c:v>3.1318823458262957</c:v>
                </c:pt>
                <c:pt idx="1325">
                  <c:v>3.1320376482310444</c:v>
                </c:pt>
                <c:pt idx="1326">
                  <c:v>3.132082989281443</c:v>
                </c:pt>
                <c:pt idx="1327">
                  <c:v>3.1325063116152632</c:v>
                </c:pt>
                <c:pt idx="1328">
                  <c:v>3.1328591656549598</c:v>
                </c:pt>
                <c:pt idx="1329">
                  <c:v>3.1339879912746027</c:v>
                </c:pt>
                <c:pt idx="1330">
                  <c:v>3.1355733753629815</c:v>
                </c:pt>
                <c:pt idx="1331">
                  <c:v>3.1404513435266357</c:v>
                </c:pt>
                <c:pt idx="1332">
                  <c:v>3.1428533002935866</c:v>
                </c:pt>
                <c:pt idx="1333">
                  <c:v>3.144501426537091</c:v>
                </c:pt>
                <c:pt idx="1334">
                  <c:v>3.1468591092433598</c:v>
                </c:pt>
                <c:pt idx="1335">
                  <c:v>3.1520428572411001</c:v>
                </c:pt>
                <c:pt idx="1336">
                  <c:v>3.1553711765568768</c:v>
                </c:pt>
                <c:pt idx="1337">
                  <c:v>3.1556817143052625</c:v>
                </c:pt>
                <c:pt idx="1338">
                  <c:v>3.1589650219627297</c:v>
                </c:pt>
                <c:pt idx="1339">
                  <c:v>3.1603365127928278</c:v>
                </c:pt>
                <c:pt idx="1340">
                  <c:v>3.1604344499258659</c:v>
                </c:pt>
                <c:pt idx="1341">
                  <c:v>3.1621867756368061</c:v>
                </c:pt>
                <c:pt idx="1342">
                  <c:v>3.1631539263541857</c:v>
                </c:pt>
                <c:pt idx="1343">
                  <c:v>3.1644767381435748</c:v>
                </c:pt>
                <c:pt idx="1344">
                  <c:v>3.1646778004827598</c:v>
                </c:pt>
                <c:pt idx="1345">
                  <c:v>3.1660276678715555</c:v>
                </c:pt>
                <c:pt idx="1346">
                  <c:v>3.1666275362519034</c:v>
                </c:pt>
                <c:pt idx="1347">
                  <c:v>3.1667991243761739</c:v>
                </c:pt>
                <c:pt idx="1348">
                  <c:v>3.1679923429796513</c:v>
                </c:pt>
                <c:pt idx="1349">
                  <c:v>3.1708018324146652</c:v>
                </c:pt>
                <c:pt idx="1350">
                  <c:v>3.1746536276591502</c:v>
                </c:pt>
                <c:pt idx="1351">
                  <c:v>3.1800587033739958</c:v>
                </c:pt>
                <c:pt idx="1352">
                  <c:v>3.180160643329736</c:v>
                </c:pt>
                <c:pt idx="1353">
                  <c:v>3.1806664847297021</c:v>
                </c:pt>
                <c:pt idx="1354">
                  <c:v>3.1826827166227392</c:v>
                </c:pt>
                <c:pt idx="1355">
                  <c:v>3.185438693775537</c:v>
                </c:pt>
                <c:pt idx="1356">
                  <c:v>3.1858099767288222</c:v>
                </c:pt>
                <c:pt idx="1357">
                  <c:v>3.1860956412699073</c:v>
                </c:pt>
                <c:pt idx="1358">
                  <c:v>3.1870743529144874</c:v>
                </c:pt>
                <c:pt idx="1359">
                  <c:v>3.1870746064696069</c:v>
                </c:pt>
                <c:pt idx="1360">
                  <c:v>3.1920759563448988</c:v>
                </c:pt>
                <c:pt idx="1361">
                  <c:v>3.1938499793869468</c:v>
                </c:pt>
                <c:pt idx="1362">
                  <c:v>3.1949898441147351</c:v>
                </c:pt>
                <c:pt idx="1363">
                  <c:v>3.1974800631339986</c:v>
                </c:pt>
                <c:pt idx="1364">
                  <c:v>3.1996636338817868</c:v>
                </c:pt>
                <c:pt idx="1365">
                  <c:v>3.2044292178515819</c:v>
                </c:pt>
                <c:pt idx="1366">
                  <c:v>3.2052317257652372</c:v>
                </c:pt>
                <c:pt idx="1367">
                  <c:v>3.2102938414196758</c:v>
                </c:pt>
                <c:pt idx="1368">
                  <c:v>3.2117434141936836</c:v>
                </c:pt>
                <c:pt idx="1369">
                  <c:v>3.2166309478051409</c:v>
                </c:pt>
                <c:pt idx="1370">
                  <c:v>3.2178842689624032</c:v>
                </c:pt>
                <c:pt idx="1371">
                  <c:v>3.2193612137474568</c:v>
                </c:pt>
                <c:pt idx="1372">
                  <c:v>3.2209626665903164</c:v>
                </c:pt>
                <c:pt idx="1373">
                  <c:v>3.2223354147998933</c:v>
                </c:pt>
                <c:pt idx="1374">
                  <c:v>3.222976141339926</c:v>
                </c:pt>
                <c:pt idx="1375">
                  <c:v>3.2241708348180156</c:v>
                </c:pt>
                <c:pt idx="1376">
                  <c:v>3.2258619160647437</c:v>
                </c:pt>
                <c:pt idx="1377">
                  <c:v>3.227032850630545</c:v>
                </c:pt>
                <c:pt idx="1378">
                  <c:v>3.2293128784702794</c:v>
                </c:pt>
                <c:pt idx="1379">
                  <c:v>3.2295440865076452</c:v>
                </c:pt>
                <c:pt idx="1380">
                  <c:v>3.2302822741392276</c:v>
                </c:pt>
                <c:pt idx="1381">
                  <c:v>3.2304378518408461</c:v>
                </c:pt>
                <c:pt idx="1382">
                  <c:v>3.2315673160116285</c:v>
                </c:pt>
                <c:pt idx="1383">
                  <c:v>3.2339308792184163</c:v>
                </c:pt>
                <c:pt idx="1384">
                  <c:v>3.2363138268603371</c:v>
                </c:pt>
                <c:pt idx="1385">
                  <c:v>3.2371311159390501</c:v>
                </c:pt>
                <c:pt idx="1386">
                  <c:v>3.2383494259942824</c:v>
                </c:pt>
                <c:pt idx="1387">
                  <c:v>3.2419140841347263</c:v>
                </c:pt>
                <c:pt idx="1388">
                  <c:v>3.2420834112161581</c:v>
                </c:pt>
                <c:pt idx="1389">
                  <c:v>3.2439148722828257</c:v>
                </c:pt>
                <c:pt idx="1390">
                  <c:v>3.2446382813519135</c:v>
                </c:pt>
                <c:pt idx="1391">
                  <c:v>3.2451131976826941</c:v>
                </c:pt>
                <c:pt idx="1392">
                  <c:v>3.2475020455526278</c:v>
                </c:pt>
                <c:pt idx="1393">
                  <c:v>3.2477833926552737</c:v>
                </c:pt>
                <c:pt idx="1394">
                  <c:v>3.2490463819569122</c:v>
                </c:pt>
                <c:pt idx="1395">
                  <c:v>3.2507767516616859</c:v>
                </c:pt>
                <c:pt idx="1396">
                  <c:v>3.2529711782429769</c:v>
                </c:pt>
                <c:pt idx="1397">
                  <c:v>3.2533308597387385</c:v>
                </c:pt>
                <c:pt idx="1398">
                  <c:v>3.2561059472084595</c:v>
                </c:pt>
                <c:pt idx="1399">
                  <c:v>3.2571675128885524</c:v>
                </c:pt>
                <c:pt idx="1400">
                  <c:v>3.2582047924961994</c:v>
                </c:pt>
                <c:pt idx="1401">
                  <c:v>3.258468801846536</c:v>
                </c:pt>
                <c:pt idx="1402">
                  <c:v>3.2625985944988236</c:v>
                </c:pt>
                <c:pt idx="1403">
                  <c:v>3.2632206611918693</c:v>
                </c:pt>
                <c:pt idx="1404">
                  <c:v>3.2657749671380301</c:v>
                </c:pt>
                <c:pt idx="1405">
                  <c:v>3.26595760267994</c:v>
                </c:pt>
                <c:pt idx="1406">
                  <c:v>3.2670061823741321</c:v>
                </c:pt>
                <c:pt idx="1407">
                  <c:v>3.2671178400845142</c:v>
                </c:pt>
                <c:pt idx="1408">
                  <c:v>3.2676369968355115</c:v>
                </c:pt>
                <c:pt idx="1409">
                  <c:v>3.2702623642222348</c:v>
                </c:pt>
                <c:pt idx="1410">
                  <c:v>3.2710467959825644</c:v>
                </c:pt>
                <c:pt idx="1411">
                  <c:v>3.2752211901752224</c:v>
                </c:pt>
                <c:pt idx="1412">
                  <c:v>3.2767537860615801</c:v>
                </c:pt>
                <c:pt idx="1413">
                  <c:v>3.2772551666197276</c:v>
                </c:pt>
                <c:pt idx="1414">
                  <c:v>3.2791097714406265</c:v>
                </c:pt>
                <c:pt idx="1415">
                  <c:v>3.2816573722483278</c:v>
                </c:pt>
                <c:pt idx="1416">
                  <c:v>3.2839871470565472</c:v>
                </c:pt>
                <c:pt idx="1417">
                  <c:v>3.2842794122515064</c:v>
                </c:pt>
                <c:pt idx="1418">
                  <c:v>3.2866363632707376</c:v>
                </c:pt>
                <c:pt idx="1419">
                  <c:v>3.2880803786549686</c:v>
                </c:pt>
                <c:pt idx="1420">
                  <c:v>3.2902401510265933</c:v>
                </c:pt>
                <c:pt idx="1421">
                  <c:v>3.2907380195115046</c:v>
                </c:pt>
                <c:pt idx="1422">
                  <c:v>3.2925868001837095</c:v>
                </c:pt>
                <c:pt idx="1423">
                  <c:v>3.2949947602070022</c:v>
                </c:pt>
                <c:pt idx="1424">
                  <c:v>3.2969982500245885</c:v>
                </c:pt>
                <c:pt idx="1425">
                  <c:v>3.2981869313125052</c:v>
                </c:pt>
                <c:pt idx="1426">
                  <c:v>3.3021020537419949</c:v>
                </c:pt>
                <c:pt idx="1427">
                  <c:v>3.3028974901927097</c:v>
                </c:pt>
                <c:pt idx="1428">
                  <c:v>3.304501231817262</c:v>
                </c:pt>
                <c:pt idx="1429">
                  <c:v>3.3061703317081683</c:v>
                </c:pt>
                <c:pt idx="1430">
                  <c:v>3.3067355770066493</c:v>
                </c:pt>
                <c:pt idx="1431">
                  <c:v>3.3089787793837995</c:v>
                </c:pt>
                <c:pt idx="1432">
                  <c:v>3.309336117206652</c:v>
                </c:pt>
                <c:pt idx="1433">
                  <c:v>3.3104632871985</c:v>
                </c:pt>
                <c:pt idx="1434">
                  <c:v>3.3141958598458241</c:v>
                </c:pt>
                <c:pt idx="1435">
                  <c:v>3.3154283913402804</c:v>
                </c:pt>
                <c:pt idx="1436">
                  <c:v>3.3169159264698131</c:v>
                </c:pt>
                <c:pt idx="1437">
                  <c:v>3.3187524144889897</c:v>
                </c:pt>
                <c:pt idx="1438">
                  <c:v>3.3215027008229123</c:v>
                </c:pt>
                <c:pt idx="1439">
                  <c:v>3.3223758868430888</c:v>
                </c:pt>
                <c:pt idx="1440">
                  <c:v>3.3227626700202348</c:v>
                </c:pt>
                <c:pt idx="1441">
                  <c:v>3.3229142664176878</c:v>
                </c:pt>
                <c:pt idx="1442">
                  <c:v>3.322931056903724</c:v>
                </c:pt>
                <c:pt idx="1443">
                  <c:v>3.323928287322246</c:v>
                </c:pt>
                <c:pt idx="1444">
                  <c:v>3.3252804966520193</c:v>
                </c:pt>
                <c:pt idx="1445">
                  <c:v>3.3259592593887257</c:v>
                </c:pt>
                <c:pt idx="1446">
                  <c:v>3.3260767022677635</c:v>
                </c:pt>
                <c:pt idx="1447">
                  <c:v>3.3279111471304037</c:v>
                </c:pt>
                <c:pt idx="1448">
                  <c:v>3.3290831565632599</c:v>
                </c:pt>
                <c:pt idx="1449">
                  <c:v>3.3293835551783908</c:v>
                </c:pt>
                <c:pt idx="1450">
                  <c:v>3.3312314293413028</c:v>
                </c:pt>
                <c:pt idx="1451">
                  <c:v>3.3312652207303159</c:v>
                </c:pt>
                <c:pt idx="1452">
                  <c:v>3.3315612751549533</c:v>
                </c:pt>
                <c:pt idx="1453">
                  <c:v>3.3355246546494599</c:v>
                </c:pt>
                <c:pt idx="1454">
                  <c:v>3.3443678682741527</c:v>
                </c:pt>
                <c:pt idx="1455">
                  <c:v>3.344733084216168</c:v>
                </c:pt>
                <c:pt idx="1456">
                  <c:v>3.3450620780653386</c:v>
                </c:pt>
                <c:pt idx="1457">
                  <c:v>3.3453477758064407</c:v>
                </c:pt>
                <c:pt idx="1458">
                  <c:v>3.3464396944080583</c:v>
                </c:pt>
                <c:pt idx="1459">
                  <c:v>3.3471305977244148</c:v>
                </c:pt>
                <c:pt idx="1460">
                  <c:v>3.3474281209060037</c:v>
                </c:pt>
                <c:pt idx="1461">
                  <c:v>3.3482138367443168</c:v>
                </c:pt>
                <c:pt idx="1462">
                  <c:v>3.3529227986178567</c:v>
                </c:pt>
                <c:pt idx="1463">
                  <c:v>3.3531417606965261</c:v>
                </c:pt>
                <c:pt idx="1464">
                  <c:v>3.3542801033987009</c:v>
                </c:pt>
                <c:pt idx="1465">
                  <c:v>3.3542840317506957</c:v>
                </c:pt>
                <c:pt idx="1466">
                  <c:v>3.3554053882220849</c:v>
                </c:pt>
                <c:pt idx="1467">
                  <c:v>3.3554198699163567</c:v>
                </c:pt>
                <c:pt idx="1468">
                  <c:v>3.3554417870935711</c:v>
                </c:pt>
                <c:pt idx="1469">
                  <c:v>3.3558859229157361</c:v>
                </c:pt>
                <c:pt idx="1470">
                  <c:v>3.3587428363434433</c:v>
                </c:pt>
                <c:pt idx="1471">
                  <c:v>3.3602275986423749</c:v>
                </c:pt>
                <c:pt idx="1472">
                  <c:v>3.360245983270183</c:v>
                </c:pt>
                <c:pt idx="1473">
                  <c:v>3.3637372410784558</c:v>
                </c:pt>
                <c:pt idx="1474">
                  <c:v>3.3649418376230518</c:v>
                </c:pt>
                <c:pt idx="1475">
                  <c:v>3.3661798226689852</c:v>
                </c:pt>
                <c:pt idx="1476">
                  <c:v>3.3675253336066082</c:v>
                </c:pt>
                <c:pt idx="1477">
                  <c:v>3.3682159922061263</c:v>
                </c:pt>
                <c:pt idx="1478">
                  <c:v>3.3690087455496758</c:v>
                </c:pt>
                <c:pt idx="1479">
                  <c:v>3.3700717956636175</c:v>
                </c:pt>
                <c:pt idx="1480">
                  <c:v>3.3703167057141381</c:v>
                </c:pt>
                <c:pt idx="1481">
                  <c:v>3.3708845671876246</c:v>
                </c:pt>
                <c:pt idx="1482">
                  <c:v>3.3718614569436864</c:v>
                </c:pt>
                <c:pt idx="1483">
                  <c:v>3.3721973543325872</c:v>
                </c:pt>
                <c:pt idx="1484">
                  <c:v>3.3813196298717161</c:v>
                </c:pt>
                <c:pt idx="1485">
                  <c:v>3.3816577252288411</c:v>
                </c:pt>
                <c:pt idx="1486">
                  <c:v>3.385404365106405</c:v>
                </c:pt>
                <c:pt idx="1487">
                  <c:v>3.3854195157320608</c:v>
                </c:pt>
                <c:pt idx="1488">
                  <c:v>3.3859256367155202</c:v>
                </c:pt>
                <c:pt idx="1489">
                  <c:v>3.3877110995043984</c:v>
                </c:pt>
                <c:pt idx="1490">
                  <c:v>3.389321332523858</c:v>
                </c:pt>
                <c:pt idx="1491">
                  <c:v>3.3903594241975878</c:v>
                </c:pt>
                <c:pt idx="1492">
                  <c:v>3.3908697294387911</c:v>
                </c:pt>
                <c:pt idx="1493">
                  <c:v>3.3930577173631162</c:v>
                </c:pt>
                <c:pt idx="1494">
                  <c:v>3.3945684966329668</c:v>
                </c:pt>
                <c:pt idx="1495">
                  <c:v>3.3951540501286388</c:v>
                </c:pt>
                <c:pt idx="1496">
                  <c:v>3.3985548676467912</c:v>
                </c:pt>
                <c:pt idx="1497">
                  <c:v>3.3998095646987641</c:v>
                </c:pt>
                <c:pt idx="1498">
                  <c:v>3.4001821861414574</c:v>
                </c:pt>
                <c:pt idx="1499">
                  <c:v>3.4010038121966137</c:v>
                </c:pt>
                <c:pt idx="1500">
                  <c:v>3.4017294077522831</c:v>
                </c:pt>
                <c:pt idx="1501">
                  <c:v>3.4022228933840153</c:v>
                </c:pt>
                <c:pt idx="1502">
                  <c:v>3.4026463298105343</c:v>
                </c:pt>
                <c:pt idx="1503">
                  <c:v>3.4030410151091921</c:v>
                </c:pt>
                <c:pt idx="1504">
                  <c:v>3.4059845086343099</c:v>
                </c:pt>
                <c:pt idx="1505">
                  <c:v>3.4063010589556821</c:v>
                </c:pt>
                <c:pt idx="1506">
                  <c:v>3.4108357170881156</c:v>
                </c:pt>
                <c:pt idx="1507">
                  <c:v>3.4126658189310746</c:v>
                </c:pt>
                <c:pt idx="1508">
                  <c:v>3.413040967338687</c:v>
                </c:pt>
                <c:pt idx="1509">
                  <c:v>3.4145435279113956</c:v>
                </c:pt>
                <c:pt idx="1510">
                  <c:v>3.4180638474218119</c:v>
                </c:pt>
                <c:pt idx="1511">
                  <c:v>3.4189418410879848</c:v>
                </c:pt>
                <c:pt idx="1512">
                  <c:v>3.4199800019861959</c:v>
                </c:pt>
                <c:pt idx="1513">
                  <c:v>3.4213585116290286</c:v>
                </c:pt>
                <c:pt idx="1514">
                  <c:v>3.4217785633269142</c:v>
                </c:pt>
                <c:pt idx="1515">
                  <c:v>3.4237473295861074</c:v>
                </c:pt>
                <c:pt idx="1516">
                  <c:v>3.4250880312871375</c:v>
                </c:pt>
                <c:pt idx="1517">
                  <c:v>3.4254158810875941</c:v>
                </c:pt>
                <c:pt idx="1518">
                  <c:v>3.4288863345744343</c:v>
                </c:pt>
                <c:pt idx="1519">
                  <c:v>3.4296046993111173</c:v>
                </c:pt>
                <c:pt idx="1520">
                  <c:v>3.4320196674629355</c:v>
                </c:pt>
                <c:pt idx="1521">
                  <c:v>3.4344573091863291</c:v>
                </c:pt>
                <c:pt idx="1522">
                  <c:v>3.434655989566306</c:v>
                </c:pt>
                <c:pt idx="1523">
                  <c:v>3.4356249431289787</c:v>
                </c:pt>
                <c:pt idx="1524">
                  <c:v>3.4359979611032658</c:v>
                </c:pt>
                <c:pt idx="1525">
                  <c:v>3.4402783198882037</c:v>
                </c:pt>
                <c:pt idx="1526">
                  <c:v>3.4446102442144744</c:v>
                </c:pt>
                <c:pt idx="1527">
                  <c:v>3.4488566490887962</c:v>
                </c:pt>
                <c:pt idx="1528">
                  <c:v>3.4491057902376525</c:v>
                </c:pt>
                <c:pt idx="1529">
                  <c:v>3.4525349150956606</c:v>
                </c:pt>
                <c:pt idx="1530">
                  <c:v>3.4527338331718389</c:v>
                </c:pt>
                <c:pt idx="1531">
                  <c:v>3.4529373068088858</c:v>
                </c:pt>
                <c:pt idx="1532">
                  <c:v>3.4549610740381866</c:v>
                </c:pt>
                <c:pt idx="1533">
                  <c:v>3.4554243170820862</c:v>
                </c:pt>
                <c:pt idx="1534">
                  <c:v>3.4556561345279131</c:v>
                </c:pt>
                <c:pt idx="1535">
                  <c:v>3.4577734447046988</c:v>
                </c:pt>
                <c:pt idx="1536">
                  <c:v>3.4584584986512708</c:v>
                </c:pt>
                <c:pt idx="1537">
                  <c:v>3.4589385694110124</c:v>
                </c:pt>
                <c:pt idx="1538">
                  <c:v>3.4620578230166523</c:v>
                </c:pt>
                <c:pt idx="1539">
                  <c:v>3.4629705790144101</c:v>
                </c:pt>
                <c:pt idx="1540">
                  <c:v>3.4641741566460831</c:v>
                </c:pt>
                <c:pt idx="1541">
                  <c:v>3.4646460886910369</c:v>
                </c:pt>
                <c:pt idx="1542">
                  <c:v>3.4684238113807111</c:v>
                </c:pt>
                <c:pt idx="1543">
                  <c:v>3.469805872204121</c:v>
                </c:pt>
                <c:pt idx="1544">
                  <c:v>3.470189009103481</c:v>
                </c:pt>
                <c:pt idx="1545">
                  <c:v>3.4707235709932736</c:v>
                </c:pt>
                <c:pt idx="1546">
                  <c:v>3.4721659938242873</c:v>
                </c:pt>
                <c:pt idx="1547">
                  <c:v>3.4745969402875492</c:v>
                </c:pt>
                <c:pt idx="1548">
                  <c:v>3.4754619594519083</c:v>
                </c:pt>
                <c:pt idx="1549">
                  <c:v>3.4781239815656804</c:v>
                </c:pt>
                <c:pt idx="1550">
                  <c:v>3.4791180434137758</c:v>
                </c:pt>
                <c:pt idx="1551">
                  <c:v>3.4815580727915054</c:v>
                </c:pt>
                <c:pt idx="1552">
                  <c:v>3.4828284581134197</c:v>
                </c:pt>
                <c:pt idx="1553">
                  <c:v>3.4830122894771272</c:v>
                </c:pt>
                <c:pt idx="1554">
                  <c:v>3.4845354605686394</c:v>
                </c:pt>
                <c:pt idx="1555">
                  <c:v>3.4873424555646957</c:v>
                </c:pt>
                <c:pt idx="1556">
                  <c:v>3.4889821493835851</c:v>
                </c:pt>
                <c:pt idx="1557">
                  <c:v>3.4899631510926588</c:v>
                </c:pt>
                <c:pt idx="1558">
                  <c:v>3.4911418850261873</c:v>
                </c:pt>
                <c:pt idx="1559">
                  <c:v>3.4916786478249828</c:v>
                </c:pt>
                <c:pt idx="1560">
                  <c:v>3.4916816363583609</c:v>
                </c:pt>
                <c:pt idx="1561">
                  <c:v>3.493715725316572</c:v>
                </c:pt>
                <c:pt idx="1562">
                  <c:v>3.4940189960964867</c:v>
                </c:pt>
                <c:pt idx="1563">
                  <c:v>3.4954612189405565</c:v>
                </c:pt>
                <c:pt idx="1564">
                  <c:v>3.4962101289813661</c:v>
                </c:pt>
                <c:pt idx="1565">
                  <c:v>3.4975127205407128</c:v>
                </c:pt>
                <c:pt idx="1566">
                  <c:v>3.4987911047904676</c:v>
                </c:pt>
                <c:pt idx="1567">
                  <c:v>3.4995601332296609</c:v>
                </c:pt>
                <c:pt idx="1568">
                  <c:v>3.5004390571086366</c:v>
                </c:pt>
                <c:pt idx="1569">
                  <c:v>3.5037354665489375</c:v>
                </c:pt>
                <c:pt idx="1570">
                  <c:v>3.5037407484417136</c:v>
                </c:pt>
                <c:pt idx="1571">
                  <c:v>3.5047336233726094</c:v>
                </c:pt>
                <c:pt idx="1572">
                  <c:v>3.5053825961982525</c:v>
                </c:pt>
                <c:pt idx="1573">
                  <c:v>3.507291433036368</c:v>
                </c:pt>
                <c:pt idx="1574">
                  <c:v>3.5090705925735235</c:v>
                </c:pt>
                <c:pt idx="1575">
                  <c:v>3.5120112216786126</c:v>
                </c:pt>
                <c:pt idx="1576">
                  <c:v>3.5143778848998868</c:v>
                </c:pt>
                <c:pt idx="1577">
                  <c:v>3.5152896915274709</c:v>
                </c:pt>
                <c:pt idx="1578">
                  <c:v>3.5167646716234935</c:v>
                </c:pt>
                <c:pt idx="1579">
                  <c:v>3.5172501482663696</c:v>
                </c:pt>
                <c:pt idx="1580">
                  <c:v>3.5193145625343583</c:v>
                </c:pt>
                <c:pt idx="1581">
                  <c:v>3.5207094256106681</c:v>
                </c:pt>
                <c:pt idx="1582">
                  <c:v>3.5215299005088685</c:v>
                </c:pt>
                <c:pt idx="1583">
                  <c:v>3.5222976507585071</c:v>
                </c:pt>
                <c:pt idx="1584">
                  <c:v>3.523921894155488</c:v>
                </c:pt>
                <c:pt idx="1585">
                  <c:v>3.5252221984283487</c:v>
                </c:pt>
                <c:pt idx="1586">
                  <c:v>3.5260247748700091</c:v>
                </c:pt>
                <c:pt idx="1587">
                  <c:v>3.5283287893648461</c:v>
                </c:pt>
                <c:pt idx="1588">
                  <c:v>3.5306595456071235</c:v>
                </c:pt>
                <c:pt idx="1589">
                  <c:v>3.5310147586689298</c:v>
                </c:pt>
                <c:pt idx="1590">
                  <c:v>3.5331394544462862</c:v>
                </c:pt>
                <c:pt idx="1591">
                  <c:v>3.5342147192075779</c:v>
                </c:pt>
                <c:pt idx="1592">
                  <c:v>3.5343917115841448</c:v>
                </c:pt>
                <c:pt idx="1593">
                  <c:v>3.5357015211725806</c:v>
                </c:pt>
                <c:pt idx="1594">
                  <c:v>3.5381565363979162</c:v>
                </c:pt>
                <c:pt idx="1595">
                  <c:v>3.5399891012375164</c:v>
                </c:pt>
                <c:pt idx="1596">
                  <c:v>3.5403865915775357</c:v>
                </c:pt>
                <c:pt idx="1597">
                  <c:v>3.5428306258184428</c:v>
                </c:pt>
                <c:pt idx="1598">
                  <c:v>3.5454098452316058</c:v>
                </c:pt>
                <c:pt idx="1599">
                  <c:v>3.5459426341972313</c:v>
                </c:pt>
                <c:pt idx="1600">
                  <c:v>3.5470945426483067</c:v>
                </c:pt>
                <c:pt idx="1601">
                  <c:v>3.5475654064317124</c:v>
                </c:pt>
                <c:pt idx="1602">
                  <c:v>3.5480564639518914</c:v>
                </c:pt>
                <c:pt idx="1603">
                  <c:v>3.5496812070073842</c:v>
                </c:pt>
                <c:pt idx="1604">
                  <c:v>3.5505207788459288</c:v>
                </c:pt>
                <c:pt idx="1605">
                  <c:v>3.5550154949329262</c:v>
                </c:pt>
                <c:pt idx="1606">
                  <c:v>3.5556428918619627</c:v>
                </c:pt>
                <c:pt idx="1607">
                  <c:v>3.5562625221993525</c:v>
                </c:pt>
                <c:pt idx="1608">
                  <c:v>3.5572499886126643</c:v>
                </c:pt>
                <c:pt idx="1609">
                  <c:v>3.5577367757084981</c:v>
                </c:pt>
                <c:pt idx="1610">
                  <c:v>3.5586596149433989</c:v>
                </c:pt>
                <c:pt idx="1611">
                  <c:v>3.5589672992152792</c:v>
                </c:pt>
                <c:pt idx="1612">
                  <c:v>3.5597433423840124</c:v>
                </c:pt>
                <c:pt idx="1613">
                  <c:v>3.5599483137365069</c:v>
                </c:pt>
                <c:pt idx="1614">
                  <c:v>3.5612928926821503</c:v>
                </c:pt>
                <c:pt idx="1615">
                  <c:v>3.5632192916082501</c:v>
                </c:pt>
                <c:pt idx="1616">
                  <c:v>3.5652832230981031</c:v>
                </c:pt>
                <c:pt idx="1617">
                  <c:v>3.5678455940561102</c:v>
                </c:pt>
                <c:pt idx="1618">
                  <c:v>3.567990158055022</c:v>
                </c:pt>
                <c:pt idx="1619">
                  <c:v>3.5687632138983667</c:v>
                </c:pt>
                <c:pt idx="1620">
                  <c:v>3.5711522894096523</c:v>
                </c:pt>
                <c:pt idx="1621">
                  <c:v>3.5715853936837769</c:v>
                </c:pt>
                <c:pt idx="1622">
                  <c:v>3.5719232202759481</c:v>
                </c:pt>
                <c:pt idx="1623">
                  <c:v>3.572286336341671</c:v>
                </c:pt>
                <c:pt idx="1624">
                  <c:v>3.5748857520777362</c:v>
                </c:pt>
                <c:pt idx="1625">
                  <c:v>3.5774331266708397</c:v>
                </c:pt>
                <c:pt idx="1626">
                  <c:v>3.5777996782479033</c:v>
                </c:pt>
                <c:pt idx="1627">
                  <c:v>3.5778800190496329</c:v>
                </c:pt>
                <c:pt idx="1628">
                  <c:v>3.5795429912018379</c:v>
                </c:pt>
                <c:pt idx="1629">
                  <c:v>3.5799255590546433</c:v>
                </c:pt>
                <c:pt idx="1630">
                  <c:v>3.5801110465862926</c:v>
                </c:pt>
                <c:pt idx="1631">
                  <c:v>3.5809033844438751</c:v>
                </c:pt>
                <c:pt idx="1632">
                  <c:v>3.5862498190350323</c:v>
                </c:pt>
                <c:pt idx="1633">
                  <c:v>3.5889682794672901</c:v>
                </c:pt>
                <c:pt idx="1634">
                  <c:v>3.5891017983754097</c:v>
                </c:pt>
                <c:pt idx="1635">
                  <c:v>3.589107777175311</c:v>
                </c:pt>
                <c:pt idx="1636">
                  <c:v>3.591109214033235</c:v>
                </c:pt>
                <c:pt idx="1637">
                  <c:v>3.5944888042259642</c:v>
                </c:pt>
                <c:pt idx="1638">
                  <c:v>3.5947208668646859</c:v>
                </c:pt>
                <c:pt idx="1639">
                  <c:v>3.5976563455955324</c:v>
                </c:pt>
                <c:pt idx="1640">
                  <c:v>3.5983228142000128</c:v>
                </c:pt>
                <c:pt idx="1641">
                  <c:v>3.599018942238815</c:v>
                </c:pt>
                <c:pt idx="1642">
                  <c:v>3.5992915121990188</c:v>
                </c:pt>
                <c:pt idx="1643">
                  <c:v>3.5997486436642907</c:v>
                </c:pt>
                <c:pt idx="1644">
                  <c:v>3.6001419597316575</c:v>
                </c:pt>
                <c:pt idx="1645">
                  <c:v>3.6007671061886937</c:v>
                </c:pt>
                <c:pt idx="1646">
                  <c:v>3.606736942216191</c:v>
                </c:pt>
                <c:pt idx="1647">
                  <c:v>3.6078160511532875</c:v>
                </c:pt>
                <c:pt idx="1648">
                  <c:v>3.6101971229096894</c:v>
                </c:pt>
                <c:pt idx="1649">
                  <c:v>3.6107729904724692</c:v>
                </c:pt>
                <c:pt idx="1650">
                  <c:v>3.6107931790470635</c:v>
                </c:pt>
                <c:pt idx="1651">
                  <c:v>3.6130885797551935</c:v>
                </c:pt>
                <c:pt idx="1652">
                  <c:v>3.6140625925529015</c:v>
                </c:pt>
                <c:pt idx="1653">
                  <c:v>3.6144890571059554</c:v>
                </c:pt>
                <c:pt idx="1654">
                  <c:v>3.6148390927602296</c:v>
                </c:pt>
                <c:pt idx="1655">
                  <c:v>3.6154837397880799</c:v>
                </c:pt>
                <c:pt idx="1656">
                  <c:v>3.6181194974642144</c:v>
                </c:pt>
                <c:pt idx="1657">
                  <c:v>3.6188602891637305</c:v>
                </c:pt>
                <c:pt idx="1658">
                  <c:v>3.6209266584812787</c:v>
                </c:pt>
                <c:pt idx="1659">
                  <c:v>3.6214361054907349</c:v>
                </c:pt>
                <c:pt idx="1660">
                  <c:v>3.6217127438013912</c:v>
                </c:pt>
                <c:pt idx="1661">
                  <c:v>3.6236700195936855</c:v>
                </c:pt>
                <c:pt idx="1662">
                  <c:v>3.6246743371041075</c:v>
                </c:pt>
                <c:pt idx="1663">
                  <c:v>3.625562762696986</c:v>
                </c:pt>
                <c:pt idx="1664">
                  <c:v>3.6260434788266123</c:v>
                </c:pt>
                <c:pt idx="1665">
                  <c:v>3.6306771274917162</c:v>
                </c:pt>
                <c:pt idx="1666">
                  <c:v>3.6340619500536171</c:v>
                </c:pt>
                <c:pt idx="1667">
                  <c:v>3.6354668982410359</c:v>
                </c:pt>
                <c:pt idx="1668">
                  <c:v>3.6359935669776426</c:v>
                </c:pt>
                <c:pt idx="1669">
                  <c:v>3.6370869995254167</c:v>
                </c:pt>
                <c:pt idx="1670">
                  <c:v>3.6375143724304513</c:v>
                </c:pt>
                <c:pt idx="1671">
                  <c:v>3.6381019588751631</c:v>
                </c:pt>
                <c:pt idx="1672">
                  <c:v>3.6388746696597698</c:v>
                </c:pt>
                <c:pt idx="1673">
                  <c:v>3.6401057739356695</c:v>
                </c:pt>
                <c:pt idx="1674">
                  <c:v>3.6407793428192541</c:v>
                </c:pt>
                <c:pt idx="1675">
                  <c:v>3.6417735122946344</c:v>
                </c:pt>
                <c:pt idx="1676">
                  <c:v>3.6438052485638828</c:v>
                </c:pt>
                <c:pt idx="1677">
                  <c:v>3.6448089584876873</c:v>
                </c:pt>
                <c:pt idx="1678">
                  <c:v>3.6452485500876617</c:v>
                </c:pt>
                <c:pt idx="1679">
                  <c:v>3.6454450623781591</c:v>
                </c:pt>
                <c:pt idx="1680">
                  <c:v>3.6464281297671151</c:v>
                </c:pt>
                <c:pt idx="1681">
                  <c:v>3.6472702992265051</c:v>
                </c:pt>
                <c:pt idx="1682">
                  <c:v>3.649347063997312</c:v>
                </c:pt>
                <c:pt idx="1683">
                  <c:v>3.6505835152577868</c:v>
                </c:pt>
                <c:pt idx="1684">
                  <c:v>3.6515449641799842</c:v>
                </c:pt>
                <c:pt idx="1685">
                  <c:v>3.655549542149183</c:v>
                </c:pt>
                <c:pt idx="1686">
                  <c:v>3.6566362213003223</c:v>
                </c:pt>
                <c:pt idx="1687">
                  <c:v>3.657613055266399</c:v>
                </c:pt>
                <c:pt idx="1688">
                  <c:v>3.6596481299172741</c:v>
                </c:pt>
                <c:pt idx="1689">
                  <c:v>3.6599882877751537</c:v>
                </c:pt>
                <c:pt idx="1690">
                  <c:v>3.6611037332077876</c:v>
                </c:pt>
                <c:pt idx="1691">
                  <c:v>3.6624510704773652</c:v>
                </c:pt>
                <c:pt idx="1692">
                  <c:v>3.6645367538991471</c:v>
                </c:pt>
                <c:pt idx="1693">
                  <c:v>3.6674312344908664</c:v>
                </c:pt>
                <c:pt idx="1694">
                  <c:v>3.6674741843569532</c:v>
                </c:pt>
                <c:pt idx="1695">
                  <c:v>3.6675464477993867</c:v>
                </c:pt>
                <c:pt idx="1696">
                  <c:v>3.66980646209685</c:v>
                </c:pt>
                <c:pt idx="1697">
                  <c:v>3.6707984290020068</c:v>
                </c:pt>
                <c:pt idx="1698">
                  <c:v>3.6712682586332752</c:v>
                </c:pt>
                <c:pt idx="1699">
                  <c:v>3.6715347883571523</c:v>
                </c:pt>
                <c:pt idx="1700">
                  <c:v>3.6719910026100826</c:v>
                </c:pt>
                <c:pt idx="1701">
                  <c:v>3.6762083326512656</c:v>
                </c:pt>
                <c:pt idx="1702">
                  <c:v>3.676502211446377</c:v>
                </c:pt>
                <c:pt idx="1703">
                  <c:v>3.6767242456473803</c:v>
                </c:pt>
                <c:pt idx="1704">
                  <c:v>3.6780267686973813</c:v>
                </c:pt>
                <c:pt idx="1705">
                  <c:v>3.6780307798565524</c:v>
                </c:pt>
                <c:pt idx="1706">
                  <c:v>3.6790797345971042</c:v>
                </c:pt>
                <c:pt idx="1707">
                  <c:v>3.6796463942577962</c:v>
                </c:pt>
                <c:pt idx="1708">
                  <c:v>3.6849526871586562</c:v>
                </c:pt>
                <c:pt idx="1709">
                  <c:v>3.6850884106302115</c:v>
                </c:pt>
                <c:pt idx="1710">
                  <c:v>3.6869147554436217</c:v>
                </c:pt>
                <c:pt idx="1711">
                  <c:v>3.6870331650466204</c:v>
                </c:pt>
                <c:pt idx="1712">
                  <c:v>3.6874944223160933</c:v>
                </c:pt>
                <c:pt idx="1713">
                  <c:v>3.6899336289609739</c:v>
                </c:pt>
                <c:pt idx="1714">
                  <c:v>3.6903929590705107</c:v>
                </c:pt>
                <c:pt idx="1715">
                  <c:v>3.6925424769426689</c:v>
                </c:pt>
                <c:pt idx="1716">
                  <c:v>3.697675686929331</c:v>
                </c:pt>
                <c:pt idx="1717">
                  <c:v>3.6979972127802099</c:v>
                </c:pt>
                <c:pt idx="1718">
                  <c:v>3.6996003521117387</c:v>
                </c:pt>
                <c:pt idx="1719">
                  <c:v>3.7001050949886003</c:v>
                </c:pt>
                <c:pt idx="1720">
                  <c:v>3.7003627823535492</c:v>
                </c:pt>
                <c:pt idx="1721">
                  <c:v>3.7057939340580313</c:v>
                </c:pt>
                <c:pt idx="1722">
                  <c:v>3.7074899984748035</c:v>
                </c:pt>
                <c:pt idx="1723">
                  <c:v>3.7100064011344913</c:v>
                </c:pt>
                <c:pt idx="1724">
                  <c:v>3.7118680061623688</c:v>
                </c:pt>
                <c:pt idx="1725">
                  <c:v>3.7119845887296865</c:v>
                </c:pt>
                <c:pt idx="1726">
                  <c:v>3.7146680159922636</c:v>
                </c:pt>
                <c:pt idx="1727">
                  <c:v>3.7161006348161107</c:v>
                </c:pt>
                <c:pt idx="1728">
                  <c:v>3.7187237832778464</c:v>
                </c:pt>
                <c:pt idx="1729">
                  <c:v>3.7213288393781325</c:v>
                </c:pt>
                <c:pt idx="1730">
                  <c:v>3.7221406088568711</c:v>
                </c:pt>
                <c:pt idx="1731">
                  <c:v>3.7242755737432884</c:v>
                </c:pt>
                <c:pt idx="1732">
                  <c:v>3.7250968230482546</c:v>
                </c:pt>
                <c:pt idx="1733">
                  <c:v>3.7269499111011273</c:v>
                </c:pt>
                <c:pt idx="1734">
                  <c:v>3.7287452151408522</c:v>
                </c:pt>
                <c:pt idx="1735">
                  <c:v>3.7298584217294226</c:v>
                </c:pt>
                <c:pt idx="1736">
                  <c:v>3.7314069923679591</c:v>
                </c:pt>
                <c:pt idx="1737">
                  <c:v>3.7320559714578372</c:v>
                </c:pt>
                <c:pt idx="1738">
                  <c:v>3.7330868428541146</c:v>
                </c:pt>
                <c:pt idx="1739">
                  <c:v>3.7332654443470128</c:v>
                </c:pt>
                <c:pt idx="1740">
                  <c:v>3.73490307264289</c:v>
                </c:pt>
                <c:pt idx="1741">
                  <c:v>3.7364948971045577</c:v>
                </c:pt>
                <c:pt idx="1742">
                  <c:v>3.7371735341047114</c:v>
                </c:pt>
                <c:pt idx="1743">
                  <c:v>3.7410762607590748</c:v>
                </c:pt>
                <c:pt idx="1744">
                  <c:v>3.7414525880752119</c:v>
                </c:pt>
                <c:pt idx="1745">
                  <c:v>3.7422832491696432</c:v>
                </c:pt>
                <c:pt idx="1746">
                  <c:v>3.7424924123838781</c:v>
                </c:pt>
                <c:pt idx="1747">
                  <c:v>3.7453176063475713</c:v>
                </c:pt>
                <c:pt idx="1748">
                  <c:v>3.7478909006205479</c:v>
                </c:pt>
                <c:pt idx="1749">
                  <c:v>3.7480247547391543</c:v>
                </c:pt>
                <c:pt idx="1750">
                  <c:v>3.7498870229940926</c:v>
                </c:pt>
                <c:pt idx="1751">
                  <c:v>3.7521775919675364</c:v>
                </c:pt>
                <c:pt idx="1752">
                  <c:v>3.7522497141227689</c:v>
                </c:pt>
                <c:pt idx="1753">
                  <c:v>3.7523447982460381</c:v>
                </c:pt>
                <c:pt idx="1754">
                  <c:v>3.7561332364863338</c:v>
                </c:pt>
                <c:pt idx="1755">
                  <c:v>3.7567569742184417</c:v>
                </c:pt>
                <c:pt idx="1756">
                  <c:v>3.7580505326413589</c:v>
                </c:pt>
                <c:pt idx="1757">
                  <c:v>3.7629331953767529</c:v>
                </c:pt>
                <c:pt idx="1758">
                  <c:v>3.7630287795243871</c:v>
                </c:pt>
                <c:pt idx="1759">
                  <c:v>3.7650670877222892</c:v>
                </c:pt>
                <c:pt idx="1760">
                  <c:v>3.7663094889196906</c:v>
                </c:pt>
                <c:pt idx="1761">
                  <c:v>3.7666059699366752</c:v>
                </c:pt>
                <c:pt idx="1762">
                  <c:v>3.7701706532108066</c:v>
                </c:pt>
                <c:pt idx="1763">
                  <c:v>3.7724868484974072</c:v>
                </c:pt>
                <c:pt idx="1764">
                  <c:v>3.7733412625115554</c:v>
                </c:pt>
                <c:pt idx="1765">
                  <c:v>3.774576377494367</c:v>
                </c:pt>
                <c:pt idx="1766">
                  <c:v>3.7758211059116795</c:v>
                </c:pt>
                <c:pt idx="1767">
                  <c:v>3.7759062909831198</c:v>
                </c:pt>
                <c:pt idx="1768">
                  <c:v>3.7760923621519904</c:v>
                </c:pt>
                <c:pt idx="1769">
                  <c:v>3.7765005080728637</c:v>
                </c:pt>
                <c:pt idx="1770">
                  <c:v>3.7792525649912445</c:v>
                </c:pt>
                <c:pt idx="1771">
                  <c:v>3.7796666008807045</c:v>
                </c:pt>
                <c:pt idx="1772">
                  <c:v>3.78210544982552</c:v>
                </c:pt>
                <c:pt idx="1773">
                  <c:v>3.7821821765980683</c:v>
                </c:pt>
                <c:pt idx="1774">
                  <c:v>3.7840863945987544</c:v>
                </c:pt>
                <c:pt idx="1775">
                  <c:v>3.7843719374317186</c:v>
                </c:pt>
                <c:pt idx="1776">
                  <c:v>3.785378876392441</c:v>
                </c:pt>
                <c:pt idx="1777">
                  <c:v>3.7853806440076538</c:v>
                </c:pt>
                <c:pt idx="1778">
                  <c:v>3.7859788191386516</c:v>
                </c:pt>
                <c:pt idx="1779">
                  <c:v>3.7882423529295481</c:v>
                </c:pt>
                <c:pt idx="1780">
                  <c:v>3.7888148769323369</c:v>
                </c:pt>
                <c:pt idx="1781">
                  <c:v>3.789701164327314</c:v>
                </c:pt>
                <c:pt idx="1782">
                  <c:v>3.7898386587899489</c:v>
                </c:pt>
                <c:pt idx="1783">
                  <c:v>3.7898976491343537</c:v>
                </c:pt>
                <c:pt idx="1784">
                  <c:v>3.794036281333522</c:v>
                </c:pt>
                <c:pt idx="1785">
                  <c:v>3.7951600636066063</c:v>
                </c:pt>
                <c:pt idx="1786">
                  <c:v>3.7998086904511257</c:v>
                </c:pt>
                <c:pt idx="1787">
                  <c:v>3.8010861318423053</c:v>
                </c:pt>
                <c:pt idx="1788">
                  <c:v>3.8013108933085835</c:v>
                </c:pt>
                <c:pt idx="1789">
                  <c:v>3.8018700220583028</c:v>
                </c:pt>
                <c:pt idx="1790">
                  <c:v>3.8046699719351347</c:v>
                </c:pt>
                <c:pt idx="1791">
                  <c:v>3.8063196113239495</c:v>
                </c:pt>
                <c:pt idx="1792">
                  <c:v>3.8066727669513569</c:v>
                </c:pt>
                <c:pt idx="1793">
                  <c:v>3.8080368905485802</c:v>
                </c:pt>
                <c:pt idx="1794">
                  <c:v>3.8093994561775482</c:v>
                </c:pt>
                <c:pt idx="1795">
                  <c:v>3.810268822115193</c:v>
                </c:pt>
                <c:pt idx="1796">
                  <c:v>3.8112372137142421</c:v>
                </c:pt>
                <c:pt idx="1797">
                  <c:v>3.8139853083358486</c:v>
                </c:pt>
                <c:pt idx="1798">
                  <c:v>3.8169239066707501</c:v>
                </c:pt>
                <c:pt idx="1799">
                  <c:v>3.8169497119420632</c:v>
                </c:pt>
                <c:pt idx="1800">
                  <c:v>3.8179104884161048</c:v>
                </c:pt>
                <c:pt idx="1801">
                  <c:v>3.8221595146887317</c:v>
                </c:pt>
                <c:pt idx="1802">
                  <c:v>3.8223498552193909</c:v>
                </c:pt>
                <c:pt idx="1803">
                  <c:v>3.8231564682406471</c:v>
                </c:pt>
                <c:pt idx="1804">
                  <c:v>3.8253836063558775</c:v>
                </c:pt>
                <c:pt idx="1805">
                  <c:v>3.8260244760425541</c:v>
                </c:pt>
                <c:pt idx="1806">
                  <c:v>3.8260292838154677</c:v>
                </c:pt>
                <c:pt idx="1807">
                  <c:v>3.8272181012795574</c:v>
                </c:pt>
                <c:pt idx="1808">
                  <c:v>3.8273247238962491</c:v>
                </c:pt>
                <c:pt idx="1809">
                  <c:v>3.8309699320537742</c:v>
                </c:pt>
                <c:pt idx="1810">
                  <c:v>3.8309938781087345</c:v>
                </c:pt>
                <c:pt idx="1811">
                  <c:v>3.8362198842426509</c:v>
                </c:pt>
                <c:pt idx="1812">
                  <c:v>3.8401374362385261</c:v>
                </c:pt>
                <c:pt idx="1813">
                  <c:v>3.8404672559730408</c:v>
                </c:pt>
                <c:pt idx="1814">
                  <c:v>3.8434748973723765</c:v>
                </c:pt>
                <c:pt idx="1815">
                  <c:v>3.8434995359919064</c:v>
                </c:pt>
                <c:pt idx="1816">
                  <c:v>3.8435623200931581</c:v>
                </c:pt>
                <c:pt idx="1817">
                  <c:v>3.8436798909975063</c:v>
                </c:pt>
                <c:pt idx="1818">
                  <c:v>3.8458828054767737</c:v>
                </c:pt>
                <c:pt idx="1819">
                  <c:v>3.8465023458769396</c:v>
                </c:pt>
                <c:pt idx="1820">
                  <c:v>3.8491613084500758</c:v>
                </c:pt>
                <c:pt idx="1821">
                  <c:v>3.8492190987337809</c:v>
                </c:pt>
                <c:pt idx="1822">
                  <c:v>3.8498555790683109</c:v>
                </c:pt>
                <c:pt idx="1823">
                  <c:v>3.8518016899951899</c:v>
                </c:pt>
                <c:pt idx="1824">
                  <c:v>3.85297670243264</c:v>
                </c:pt>
                <c:pt idx="1825">
                  <c:v>3.8538363536889317</c:v>
                </c:pt>
                <c:pt idx="1826">
                  <c:v>3.8542258811838339</c:v>
                </c:pt>
                <c:pt idx="1827">
                  <c:v>3.8542540328752461</c:v>
                </c:pt>
                <c:pt idx="1828">
                  <c:v>3.854702153615698</c:v>
                </c:pt>
                <c:pt idx="1829">
                  <c:v>3.8549108722773995</c:v>
                </c:pt>
                <c:pt idx="1830">
                  <c:v>3.8549169307406355</c:v>
                </c:pt>
                <c:pt idx="1831">
                  <c:v>3.858535509261396</c:v>
                </c:pt>
                <c:pt idx="1832">
                  <c:v>3.8594590172291761</c:v>
                </c:pt>
                <c:pt idx="1833">
                  <c:v>3.8597985343795731</c:v>
                </c:pt>
                <c:pt idx="1834">
                  <c:v>3.8607344120277038</c:v>
                </c:pt>
                <c:pt idx="1835">
                  <c:v>3.8658123998640956</c:v>
                </c:pt>
                <c:pt idx="1836">
                  <c:v>3.8679347339372598</c:v>
                </c:pt>
                <c:pt idx="1837">
                  <c:v>3.868487835730972</c:v>
                </c:pt>
                <c:pt idx="1838">
                  <c:v>3.8718165255463743</c:v>
                </c:pt>
                <c:pt idx="1839">
                  <c:v>3.8720532004580979</c:v>
                </c:pt>
                <c:pt idx="1840">
                  <c:v>3.8730140364159538</c:v>
                </c:pt>
                <c:pt idx="1841">
                  <c:v>3.8730679922319204</c:v>
                </c:pt>
                <c:pt idx="1842">
                  <c:v>3.8732757144552981</c:v>
                </c:pt>
                <c:pt idx="1843">
                  <c:v>3.8734594367954727</c:v>
                </c:pt>
                <c:pt idx="1844">
                  <c:v>3.8740814233371115</c:v>
                </c:pt>
                <c:pt idx="1845">
                  <c:v>3.8756397789391368</c:v>
                </c:pt>
                <c:pt idx="1846">
                  <c:v>3.8782889744894846</c:v>
                </c:pt>
                <c:pt idx="1847">
                  <c:v>3.8788488669219636</c:v>
                </c:pt>
                <c:pt idx="1848">
                  <c:v>3.8789232710784574</c:v>
                </c:pt>
                <c:pt idx="1849">
                  <c:v>3.8805220483762746</c:v>
                </c:pt>
                <c:pt idx="1850">
                  <c:v>3.8815849158646651</c:v>
                </c:pt>
                <c:pt idx="1851">
                  <c:v>3.8817402696166319</c:v>
                </c:pt>
                <c:pt idx="1852">
                  <c:v>3.8828665995755896</c:v>
                </c:pt>
                <c:pt idx="1853">
                  <c:v>3.8854157093886106</c:v>
                </c:pt>
                <c:pt idx="1854">
                  <c:v>3.8862805932178777</c:v>
                </c:pt>
                <c:pt idx="1855">
                  <c:v>3.887083769266312</c:v>
                </c:pt>
                <c:pt idx="1856">
                  <c:v>3.8892508537449086</c:v>
                </c:pt>
                <c:pt idx="1857">
                  <c:v>3.8908968635951662</c:v>
                </c:pt>
                <c:pt idx="1858">
                  <c:v>3.8930728316195551</c:v>
                </c:pt>
                <c:pt idx="1859">
                  <c:v>3.8931490411286207</c:v>
                </c:pt>
                <c:pt idx="1860">
                  <c:v>3.8942320069151375</c:v>
                </c:pt>
                <c:pt idx="1861">
                  <c:v>3.8949251927144504</c:v>
                </c:pt>
                <c:pt idx="1862">
                  <c:v>3.8952631502195332</c:v>
                </c:pt>
                <c:pt idx="1863">
                  <c:v>3.89582340192336</c:v>
                </c:pt>
                <c:pt idx="1864">
                  <c:v>3.8964917185310557</c:v>
                </c:pt>
                <c:pt idx="1865">
                  <c:v>3.8979467465524715</c:v>
                </c:pt>
                <c:pt idx="1866">
                  <c:v>3.8994612698382451</c:v>
                </c:pt>
                <c:pt idx="1867">
                  <c:v>3.9005505663614848</c:v>
                </c:pt>
                <c:pt idx="1868">
                  <c:v>3.9019335275306655</c:v>
                </c:pt>
                <c:pt idx="1869">
                  <c:v>3.9038114868894347</c:v>
                </c:pt>
                <c:pt idx="1870">
                  <c:v>3.9088642832481022</c:v>
                </c:pt>
                <c:pt idx="1871">
                  <c:v>3.9099455757705504</c:v>
                </c:pt>
                <c:pt idx="1872">
                  <c:v>3.91064522108057</c:v>
                </c:pt>
                <c:pt idx="1873">
                  <c:v>3.9115893848734813</c:v>
                </c:pt>
                <c:pt idx="1874">
                  <c:v>3.9125875542073563</c:v>
                </c:pt>
                <c:pt idx="1875">
                  <c:v>3.9153253974310998</c:v>
                </c:pt>
                <c:pt idx="1876">
                  <c:v>3.9176692786493348</c:v>
                </c:pt>
                <c:pt idx="1877">
                  <c:v>3.9189610587710617</c:v>
                </c:pt>
                <c:pt idx="1878">
                  <c:v>3.9196655570818284</c:v>
                </c:pt>
                <c:pt idx="1879">
                  <c:v>3.9211471025180376</c:v>
                </c:pt>
                <c:pt idx="1880">
                  <c:v>3.9283132274055874</c:v>
                </c:pt>
                <c:pt idx="1881">
                  <c:v>3.9284601589503869</c:v>
                </c:pt>
                <c:pt idx="1882">
                  <c:v>3.9300339452017461</c:v>
                </c:pt>
                <c:pt idx="1883">
                  <c:v>3.93628297756015</c:v>
                </c:pt>
                <c:pt idx="1884">
                  <c:v>3.9364768405258781</c:v>
                </c:pt>
                <c:pt idx="1885">
                  <c:v>3.9384804157194306</c:v>
                </c:pt>
                <c:pt idx="1886">
                  <c:v>3.9388150847498413</c:v>
                </c:pt>
                <c:pt idx="1887">
                  <c:v>3.9423258688663854</c:v>
                </c:pt>
                <c:pt idx="1888">
                  <c:v>3.9475698301592463</c:v>
                </c:pt>
                <c:pt idx="1889">
                  <c:v>3.9483565271497327</c:v>
                </c:pt>
                <c:pt idx="1890">
                  <c:v>3.9484585475636944</c:v>
                </c:pt>
                <c:pt idx="1891">
                  <c:v>3.9491525019503486</c:v>
                </c:pt>
                <c:pt idx="1892">
                  <c:v>3.9501666156180804</c:v>
                </c:pt>
                <c:pt idx="1893">
                  <c:v>3.9508744106972444</c:v>
                </c:pt>
                <c:pt idx="1894">
                  <c:v>3.9516612251773178</c:v>
                </c:pt>
                <c:pt idx="1895">
                  <c:v>3.95545713669084</c:v>
                </c:pt>
                <c:pt idx="1896">
                  <c:v>3.9562734899023475</c:v>
                </c:pt>
                <c:pt idx="1897">
                  <c:v>3.9581724287850069</c:v>
                </c:pt>
                <c:pt idx="1898">
                  <c:v>3.9613272407987576</c:v>
                </c:pt>
                <c:pt idx="1899">
                  <c:v>3.9639699048038826</c:v>
                </c:pt>
                <c:pt idx="1900">
                  <c:v>3.9643510720250923</c:v>
                </c:pt>
                <c:pt idx="1901">
                  <c:v>3.9661206818217094</c:v>
                </c:pt>
                <c:pt idx="1902">
                  <c:v>3.9668115228062324</c:v>
                </c:pt>
                <c:pt idx="1903">
                  <c:v>3.9692942203005437</c:v>
                </c:pt>
                <c:pt idx="1904">
                  <c:v>3.9696861033280704</c:v>
                </c:pt>
                <c:pt idx="1905">
                  <c:v>3.9699192328471749</c:v>
                </c:pt>
                <c:pt idx="1906">
                  <c:v>3.9714418069653621</c:v>
                </c:pt>
                <c:pt idx="1907">
                  <c:v>3.9718478671287878</c:v>
                </c:pt>
                <c:pt idx="1908">
                  <c:v>3.9766563624902016</c:v>
                </c:pt>
                <c:pt idx="1909">
                  <c:v>3.980876393698968</c:v>
                </c:pt>
                <c:pt idx="1910">
                  <c:v>3.9850683350041063</c:v>
                </c:pt>
                <c:pt idx="1911">
                  <c:v>3.9858062572901485</c:v>
                </c:pt>
                <c:pt idx="1912">
                  <c:v>3.9860319002179976</c:v>
                </c:pt>
                <c:pt idx="1913">
                  <c:v>3.9863545320608904</c:v>
                </c:pt>
                <c:pt idx="1914">
                  <c:v>3.9865775562143275</c:v>
                </c:pt>
                <c:pt idx="1915">
                  <c:v>3.9890680476728395</c:v>
                </c:pt>
                <c:pt idx="1916">
                  <c:v>3.9893131162235562</c:v>
                </c:pt>
                <c:pt idx="1917">
                  <c:v>3.989832851244473</c:v>
                </c:pt>
                <c:pt idx="1918">
                  <c:v>3.9910757563453489</c:v>
                </c:pt>
                <c:pt idx="1919">
                  <c:v>3.9935331966417533</c:v>
                </c:pt>
                <c:pt idx="1920">
                  <c:v>3.9951925651894928</c:v>
                </c:pt>
                <c:pt idx="1921">
                  <c:v>3.9953314243616762</c:v>
                </c:pt>
                <c:pt idx="1922">
                  <c:v>3.997162308074742</c:v>
                </c:pt>
                <c:pt idx="1923">
                  <c:v>3.9987012365783721</c:v>
                </c:pt>
                <c:pt idx="1924">
                  <c:v>4.0000972871269767</c:v>
                </c:pt>
                <c:pt idx="1925">
                  <c:v>4.001085512717343</c:v>
                </c:pt>
                <c:pt idx="1926">
                  <c:v>4.0025768380202775</c:v>
                </c:pt>
                <c:pt idx="1927">
                  <c:v>4.002763421458468</c:v>
                </c:pt>
                <c:pt idx="1928">
                  <c:v>4.0038606781396133</c:v>
                </c:pt>
                <c:pt idx="1929">
                  <c:v>4.0044773935034641</c:v>
                </c:pt>
                <c:pt idx="1930">
                  <c:v>4.0061864040491546</c:v>
                </c:pt>
                <c:pt idx="1931">
                  <c:v>4.0073212102658182</c:v>
                </c:pt>
                <c:pt idx="1932">
                  <c:v>4.0074012035397573</c:v>
                </c:pt>
                <c:pt idx="1933">
                  <c:v>4.0079579099636762</c:v>
                </c:pt>
                <c:pt idx="1934">
                  <c:v>4.0097001548468434</c:v>
                </c:pt>
                <c:pt idx="1935">
                  <c:v>4.0107122859592037</c:v>
                </c:pt>
                <c:pt idx="1936">
                  <c:v>4.0167437953496359</c:v>
                </c:pt>
                <c:pt idx="1937">
                  <c:v>4.0169524899683093</c:v>
                </c:pt>
                <c:pt idx="1938">
                  <c:v>4.0186008703230902</c:v>
                </c:pt>
                <c:pt idx="1939">
                  <c:v>4.0238157423088721</c:v>
                </c:pt>
                <c:pt idx="1940">
                  <c:v>4.024608446754268</c:v>
                </c:pt>
                <c:pt idx="1941">
                  <c:v>4.0262421904923951</c:v>
                </c:pt>
                <c:pt idx="1942">
                  <c:v>4.0276843736068368</c:v>
                </c:pt>
                <c:pt idx="1943">
                  <c:v>4.0281821149403241</c:v>
                </c:pt>
                <c:pt idx="1944">
                  <c:v>4.0283008806583576</c:v>
                </c:pt>
                <c:pt idx="1945">
                  <c:v>4.0285538047057532</c:v>
                </c:pt>
                <c:pt idx="1946">
                  <c:v>4.0308028932513684</c:v>
                </c:pt>
                <c:pt idx="1947">
                  <c:v>4.0338266114378047</c:v>
                </c:pt>
                <c:pt idx="1948">
                  <c:v>4.0361641115417992</c:v>
                </c:pt>
                <c:pt idx="1949">
                  <c:v>4.0367225612171067</c:v>
                </c:pt>
                <c:pt idx="1950">
                  <c:v>4.0395081755151088</c:v>
                </c:pt>
                <c:pt idx="1951">
                  <c:v>4.0404814671449367</c:v>
                </c:pt>
                <c:pt idx="1952">
                  <c:v>4.0427407392340289</c:v>
                </c:pt>
                <c:pt idx="1953">
                  <c:v>4.0476885759837922</c:v>
                </c:pt>
                <c:pt idx="1954">
                  <c:v>4.0487058026363689</c:v>
                </c:pt>
                <c:pt idx="1955">
                  <c:v>4.0497956518101628</c:v>
                </c:pt>
                <c:pt idx="1956">
                  <c:v>4.0498651513679809</c:v>
                </c:pt>
                <c:pt idx="1957">
                  <c:v>4.0523117460378222</c:v>
                </c:pt>
                <c:pt idx="1958">
                  <c:v>4.0546681634216135</c:v>
                </c:pt>
                <c:pt idx="1959">
                  <c:v>4.0562998873566043</c:v>
                </c:pt>
                <c:pt idx="1960">
                  <c:v>4.0591233185291875</c:v>
                </c:pt>
                <c:pt idx="1961">
                  <c:v>4.0604648813976212</c:v>
                </c:pt>
                <c:pt idx="1962">
                  <c:v>4.0616340463881038</c:v>
                </c:pt>
                <c:pt idx="1963">
                  <c:v>4.0635832739995008</c:v>
                </c:pt>
                <c:pt idx="1964">
                  <c:v>4.0657809298183176</c:v>
                </c:pt>
                <c:pt idx="1965">
                  <c:v>4.0661922686655636</c:v>
                </c:pt>
                <c:pt idx="1966">
                  <c:v>4.0710468483451523</c:v>
                </c:pt>
                <c:pt idx="1967">
                  <c:v>4.0714925311988353</c:v>
                </c:pt>
                <c:pt idx="1968">
                  <c:v>4.0733285992941077</c:v>
                </c:pt>
                <c:pt idx="1969">
                  <c:v>4.0733404746599078</c:v>
                </c:pt>
                <c:pt idx="1970">
                  <c:v>4.0801065665243961</c:v>
                </c:pt>
                <c:pt idx="1971">
                  <c:v>4.0830920478056578</c:v>
                </c:pt>
                <c:pt idx="1972">
                  <c:v>4.0842922963960966</c:v>
                </c:pt>
                <c:pt idx="1973">
                  <c:v>4.0871559051824775</c:v>
                </c:pt>
                <c:pt idx="1974">
                  <c:v>4.0872078027922925</c:v>
                </c:pt>
                <c:pt idx="1975">
                  <c:v>4.0879708666526478</c:v>
                </c:pt>
                <c:pt idx="1976">
                  <c:v>4.0885490412593315</c:v>
                </c:pt>
                <c:pt idx="1977">
                  <c:v>4.0916383479234204</c:v>
                </c:pt>
                <c:pt idx="1978">
                  <c:v>4.0925764883041706</c:v>
                </c:pt>
                <c:pt idx="1979">
                  <c:v>4.0949778923584796</c:v>
                </c:pt>
                <c:pt idx="1980">
                  <c:v>4.0960787165064589</c:v>
                </c:pt>
                <c:pt idx="1981">
                  <c:v>4.0967193954603971</c:v>
                </c:pt>
                <c:pt idx="1982">
                  <c:v>4.0992225522723942</c:v>
                </c:pt>
                <c:pt idx="1983">
                  <c:v>4.0997171703532915</c:v>
                </c:pt>
                <c:pt idx="1984">
                  <c:v>4.1010588044653051</c:v>
                </c:pt>
                <c:pt idx="1985">
                  <c:v>4.1013949002431112</c:v>
                </c:pt>
                <c:pt idx="1986">
                  <c:v>4.1048675688281104</c:v>
                </c:pt>
                <c:pt idx="1987">
                  <c:v>4.1049952086237687</c:v>
                </c:pt>
                <c:pt idx="1988">
                  <c:v>4.1055899935872429</c:v>
                </c:pt>
                <c:pt idx="1989">
                  <c:v>4.1095721222169592</c:v>
                </c:pt>
                <c:pt idx="1990">
                  <c:v>4.1116702437854862</c:v>
                </c:pt>
                <c:pt idx="1991">
                  <c:v>4.1181573621950021</c:v>
                </c:pt>
                <c:pt idx="1992">
                  <c:v>4.1195737252081317</c:v>
                </c:pt>
                <c:pt idx="1993">
                  <c:v>4.1222919326227005</c:v>
                </c:pt>
                <c:pt idx="1994">
                  <c:v>4.1232081405188366</c:v>
                </c:pt>
                <c:pt idx="1995">
                  <c:v>4.1239841364126875</c:v>
                </c:pt>
                <c:pt idx="1996">
                  <c:v>4.1243188229480152</c:v>
                </c:pt>
                <c:pt idx="1997">
                  <c:v>4.1274064221068176</c:v>
                </c:pt>
                <c:pt idx="1998">
                  <c:v>4.128283878570695</c:v>
                </c:pt>
                <c:pt idx="1999">
                  <c:v>4.1302644581379893</c:v>
                </c:pt>
                <c:pt idx="2000">
                  <c:v>4.1315754255734092</c:v>
                </c:pt>
                <c:pt idx="2001">
                  <c:v>4.1317103642005932</c:v>
                </c:pt>
                <c:pt idx="2002">
                  <c:v>4.1344957520676324</c:v>
                </c:pt>
                <c:pt idx="2003">
                  <c:v>4.1353126070013859</c:v>
                </c:pt>
                <c:pt idx="2004">
                  <c:v>4.1359115807879645</c:v>
                </c:pt>
                <c:pt idx="2005">
                  <c:v>4.1382907046938113</c:v>
                </c:pt>
                <c:pt idx="2006">
                  <c:v>4.1390586540693644</c:v>
                </c:pt>
                <c:pt idx="2007">
                  <c:v>4.1392329565774144</c:v>
                </c:pt>
                <c:pt idx="2008">
                  <c:v>4.1403430315633027</c:v>
                </c:pt>
                <c:pt idx="2009">
                  <c:v>4.1405517285137856</c:v>
                </c:pt>
                <c:pt idx="2010">
                  <c:v>4.1446883314522216</c:v>
                </c:pt>
                <c:pt idx="2011">
                  <c:v>4.149441340539326</c:v>
                </c:pt>
                <c:pt idx="2012">
                  <c:v>4.1517551703034465</c:v>
                </c:pt>
                <c:pt idx="2013">
                  <c:v>4.1535247995893796</c:v>
                </c:pt>
                <c:pt idx="2014">
                  <c:v>4.1544197122749047</c:v>
                </c:pt>
                <c:pt idx="2015">
                  <c:v>4.1550158237559698</c:v>
                </c:pt>
                <c:pt idx="2016">
                  <c:v>4.155543218654536</c:v>
                </c:pt>
                <c:pt idx="2017">
                  <c:v>4.1570938916240516</c:v>
                </c:pt>
                <c:pt idx="2018">
                  <c:v>4.1632021317805838</c:v>
                </c:pt>
                <c:pt idx="2019">
                  <c:v>4.1665095297401882</c:v>
                </c:pt>
                <c:pt idx="2020">
                  <c:v>4.1673567194985361</c:v>
                </c:pt>
                <c:pt idx="2021">
                  <c:v>4.1676664665308447</c:v>
                </c:pt>
                <c:pt idx="2022">
                  <c:v>4.1684414596295936</c:v>
                </c:pt>
                <c:pt idx="2023">
                  <c:v>4.1684800613932049</c:v>
                </c:pt>
                <c:pt idx="2024">
                  <c:v>4.1700388177001537</c:v>
                </c:pt>
                <c:pt idx="2025">
                  <c:v>4.1743267020884698</c:v>
                </c:pt>
                <c:pt idx="2026">
                  <c:v>4.1744508383157903</c:v>
                </c:pt>
                <c:pt idx="2027">
                  <c:v>4.1751983561358497</c:v>
                </c:pt>
                <c:pt idx="2028">
                  <c:v>4.1769059539853304</c:v>
                </c:pt>
                <c:pt idx="2029">
                  <c:v>4.1786022695113978</c:v>
                </c:pt>
                <c:pt idx="2030">
                  <c:v>4.1812351896178237</c:v>
                </c:pt>
                <c:pt idx="2031">
                  <c:v>4.1815749198015215</c:v>
                </c:pt>
                <c:pt idx="2032">
                  <c:v>4.1818245855047769</c:v>
                </c:pt>
                <c:pt idx="2033">
                  <c:v>4.1821953250772612</c:v>
                </c:pt>
                <c:pt idx="2034">
                  <c:v>4.1836166599424951</c:v>
                </c:pt>
                <c:pt idx="2035">
                  <c:v>4.1844914892187317</c:v>
                </c:pt>
                <c:pt idx="2036">
                  <c:v>4.1847654171520059</c:v>
                </c:pt>
                <c:pt idx="2037">
                  <c:v>4.1849791055429773</c:v>
                </c:pt>
                <c:pt idx="2038">
                  <c:v>4.1877648355085562</c:v>
                </c:pt>
                <c:pt idx="2039">
                  <c:v>4.1895208531036099</c:v>
                </c:pt>
                <c:pt idx="2040">
                  <c:v>4.1907785402883313</c:v>
                </c:pt>
                <c:pt idx="2041">
                  <c:v>4.1968734033136021</c:v>
                </c:pt>
                <c:pt idx="2042">
                  <c:v>4.1978969162484558</c:v>
                </c:pt>
                <c:pt idx="2043">
                  <c:v>4.1995213460504992</c:v>
                </c:pt>
                <c:pt idx="2044">
                  <c:v>4.1996087757587848</c:v>
                </c:pt>
                <c:pt idx="2045">
                  <c:v>4.2001989606754826</c:v>
                </c:pt>
                <c:pt idx="2046">
                  <c:v>4.2002752884627341</c:v>
                </c:pt>
                <c:pt idx="2047">
                  <c:v>4.2006870295644143</c:v>
                </c:pt>
                <c:pt idx="2048">
                  <c:v>4.2024138190902143</c:v>
                </c:pt>
                <c:pt idx="2049">
                  <c:v>4.2028257922046564</c:v>
                </c:pt>
                <c:pt idx="2050">
                  <c:v>4.2051290590117567</c:v>
                </c:pt>
                <c:pt idx="2051">
                  <c:v>4.2117659254525535</c:v>
                </c:pt>
                <c:pt idx="2052">
                  <c:v>4.2127630316830311</c:v>
                </c:pt>
                <c:pt idx="2053">
                  <c:v>4.2147576430989835</c:v>
                </c:pt>
                <c:pt idx="2054">
                  <c:v>4.222273540834653</c:v>
                </c:pt>
                <c:pt idx="2055">
                  <c:v>4.2228386879984177</c:v>
                </c:pt>
                <c:pt idx="2056">
                  <c:v>4.2242664096399274</c:v>
                </c:pt>
                <c:pt idx="2057">
                  <c:v>4.2265630022058707</c:v>
                </c:pt>
                <c:pt idx="2058">
                  <c:v>4.2273790633610684</c:v>
                </c:pt>
                <c:pt idx="2059">
                  <c:v>4.2279929938556666</c:v>
                </c:pt>
                <c:pt idx="2060">
                  <c:v>4.2301179722399587</c:v>
                </c:pt>
                <c:pt idx="2061">
                  <c:v>4.2322568332219745</c:v>
                </c:pt>
                <c:pt idx="2062">
                  <c:v>4.235169616301536</c:v>
                </c:pt>
                <c:pt idx="2063">
                  <c:v>4.236606923883758</c:v>
                </c:pt>
                <c:pt idx="2064">
                  <c:v>4.2406925886236086</c:v>
                </c:pt>
                <c:pt idx="2065">
                  <c:v>4.2407065946663183</c:v>
                </c:pt>
                <c:pt idx="2066">
                  <c:v>4.2419591729314066</c:v>
                </c:pt>
                <c:pt idx="2067">
                  <c:v>4.2448761241750743</c:v>
                </c:pt>
                <c:pt idx="2068">
                  <c:v>4.2455591374989821</c:v>
                </c:pt>
                <c:pt idx="2069">
                  <c:v>4.2455857810781072</c:v>
                </c:pt>
                <c:pt idx="2070">
                  <c:v>4.2494326669250917</c:v>
                </c:pt>
                <c:pt idx="2071">
                  <c:v>4.2507988089092743</c:v>
                </c:pt>
                <c:pt idx="2072">
                  <c:v>4.253387598743771</c:v>
                </c:pt>
                <c:pt idx="2073">
                  <c:v>4.2557476322114898</c:v>
                </c:pt>
                <c:pt idx="2074">
                  <c:v>4.2560951070331479</c:v>
                </c:pt>
                <c:pt idx="2075">
                  <c:v>4.2573869265674693</c:v>
                </c:pt>
                <c:pt idx="2076">
                  <c:v>4.2580760110147287</c:v>
                </c:pt>
                <c:pt idx="2077">
                  <c:v>4.2612279587599629</c:v>
                </c:pt>
                <c:pt idx="2078">
                  <c:v>4.2689825269907935</c:v>
                </c:pt>
                <c:pt idx="2079">
                  <c:v>4.2701330773956334</c:v>
                </c:pt>
                <c:pt idx="2080">
                  <c:v>4.2702552699200194</c:v>
                </c:pt>
                <c:pt idx="2081">
                  <c:v>4.2704724090853228</c:v>
                </c:pt>
                <c:pt idx="2082">
                  <c:v>4.2718022600751313</c:v>
                </c:pt>
                <c:pt idx="2083">
                  <c:v>4.2751060455860044</c:v>
                </c:pt>
                <c:pt idx="2084">
                  <c:v>4.2809155249030546</c:v>
                </c:pt>
                <c:pt idx="2085">
                  <c:v>4.2812712437137055</c:v>
                </c:pt>
                <c:pt idx="2086">
                  <c:v>4.2838915492986169</c:v>
                </c:pt>
                <c:pt idx="2087">
                  <c:v>4.2849783203498824</c:v>
                </c:pt>
                <c:pt idx="2088">
                  <c:v>4.2850052983064089</c:v>
                </c:pt>
                <c:pt idx="2089">
                  <c:v>4.2852217929496019</c:v>
                </c:pt>
                <c:pt idx="2090">
                  <c:v>4.2891099408454076</c:v>
                </c:pt>
                <c:pt idx="2091">
                  <c:v>4.2893200773076963</c:v>
                </c:pt>
                <c:pt idx="2092">
                  <c:v>4.2893266819641864</c:v>
                </c:pt>
                <c:pt idx="2093">
                  <c:v>4.2935809819369659</c:v>
                </c:pt>
                <c:pt idx="2094">
                  <c:v>4.2942734879718945</c:v>
                </c:pt>
                <c:pt idx="2095">
                  <c:v>4.2947549941386063</c:v>
                </c:pt>
                <c:pt idx="2096">
                  <c:v>4.2959730266910192</c:v>
                </c:pt>
                <c:pt idx="2097">
                  <c:v>4.2959760165329834</c:v>
                </c:pt>
                <c:pt idx="2098">
                  <c:v>4.2982470710587011</c:v>
                </c:pt>
                <c:pt idx="2099">
                  <c:v>4.3027214734824284</c:v>
                </c:pt>
                <c:pt idx="2100">
                  <c:v>4.3054648317349429</c:v>
                </c:pt>
                <c:pt idx="2101">
                  <c:v>4.310094631311788</c:v>
                </c:pt>
                <c:pt idx="2102">
                  <c:v>4.310840946806505</c:v>
                </c:pt>
                <c:pt idx="2103">
                  <c:v>4.3110161377625227</c:v>
                </c:pt>
                <c:pt idx="2104">
                  <c:v>4.311103615189781</c:v>
                </c:pt>
                <c:pt idx="2105">
                  <c:v>4.3120879802109906</c:v>
                </c:pt>
                <c:pt idx="2106">
                  <c:v>4.3122955506804148</c:v>
                </c:pt>
                <c:pt idx="2107">
                  <c:v>4.3131497612317267</c:v>
                </c:pt>
                <c:pt idx="2108">
                  <c:v>4.31322799253988</c:v>
                </c:pt>
                <c:pt idx="2109">
                  <c:v>4.3144225026195917</c:v>
                </c:pt>
                <c:pt idx="2110">
                  <c:v>4.3153405620273935</c:v>
                </c:pt>
                <c:pt idx="2111">
                  <c:v>4.3153417241539165</c:v>
                </c:pt>
                <c:pt idx="2112">
                  <c:v>4.3188003759920415</c:v>
                </c:pt>
                <c:pt idx="2113">
                  <c:v>4.3195493806110843</c:v>
                </c:pt>
                <c:pt idx="2114">
                  <c:v>4.3197850013835755</c:v>
                </c:pt>
                <c:pt idx="2115">
                  <c:v>4.3208632456350662</c:v>
                </c:pt>
                <c:pt idx="2116">
                  <c:v>4.3220225285692573</c:v>
                </c:pt>
                <c:pt idx="2117">
                  <c:v>4.3231355480004092</c:v>
                </c:pt>
                <c:pt idx="2118">
                  <c:v>4.3329047864293182</c:v>
                </c:pt>
                <c:pt idx="2119">
                  <c:v>4.3338832185813798</c:v>
                </c:pt>
                <c:pt idx="2120">
                  <c:v>4.3352339575333882</c:v>
                </c:pt>
                <c:pt idx="2121">
                  <c:v>4.3357551641234195</c:v>
                </c:pt>
                <c:pt idx="2122">
                  <c:v>4.3383406341191213</c:v>
                </c:pt>
                <c:pt idx="2123">
                  <c:v>4.3383447743976733</c:v>
                </c:pt>
                <c:pt idx="2124">
                  <c:v>4.3413638559275123</c:v>
                </c:pt>
                <c:pt idx="2125">
                  <c:v>4.3430354986402193</c:v>
                </c:pt>
                <c:pt idx="2126">
                  <c:v>4.3434241126182345</c:v>
                </c:pt>
                <c:pt idx="2127">
                  <c:v>4.3526710865024247</c:v>
                </c:pt>
                <c:pt idx="2128">
                  <c:v>4.3528798638959936</c:v>
                </c:pt>
                <c:pt idx="2129">
                  <c:v>4.3558118542556912</c:v>
                </c:pt>
                <c:pt idx="2130">
                  <c:v>4.359994184872968</c:v>
                </c:pt>
                <c:pt idx="2131">
                  <c:v>4.3609924502898538</c:v>
                </c:pt>
                <c:pt idx="2132">
                  <c:v>4.3610435152754556</c:v>
                </c:pt>
                <c:pt idx="2133">
                  <c:v>4.3639616509520565</c:v>
                </c:pt>
                <c:pt idx="2134">
                  <c:v>4.3642338416857314</c:v>
                </c:pt>
                <c:pt idx="2135">
                  <c:v>4.3695491075700366</c:v>
                </c:pt>
                <c:pt idx="2136">
                  <c:v>4.3699020383733895</c:v>
                </c:pt>
                <c:pt idx="2137">
                  <c:v>4.3705736839384937</c:v>
                </c:pt>
                <c:pt idx="2138">
                  <c:v>4.3801115443271534</c:v>
                </c:pt>
                <c:pt idx="2139">
                  <c:v>4.3806513330768295</c:v>
                </c:pt>
                <c:pt idx="2140">
                  <c:v>4.3814124795328393</c:v>
                </c:pt>
                <c:pt idx="2141">
                  <c:v>4.382003243513382</c:v>
                </c:pt>
                <c:pt idx="2142">
                  <c:v>4.3825637711120873</c:v>
                </c:pt>
                <c:pt idx="2143">
                  <c:v>4.385766596480118</c:v>
                </c:pt>
                <c:pt idx="2144">
                  <c:v>4.3878413451679288</c:v>
                </c:pt>
                <c:pt idx="2145">
                  <c:v>4.3894103227536041</c:v>
                </c:pt>
                <c:pt idx="2146">
                  <c:v>4.3922031173843159</c:v>
                </c:pt>
                <c:pt idx="2147">
                  <c:v>4.397133808062077</c:v>
                </c:pt>
                <c:pt idx="2148">
                  <c:v>4.3985730684211211</c:v>
                </c:pt>
                <c:pt idx="2149">
                  <c:v>4.4016242076523531</c:v>
                </c:pt>
                <c:pt idx="2150">
                  <c:v>4.4057866365272504</c:v>
                </c:pt>
                <c:pt idx="2151">
                  <c:v>4.4069791108605338</c:v>
                </c:pt>
                <c:pt idx="2152">
                  <c:v>4.4083725369006306</c:v>
                </c:pt>
                <c:pt idx="2153">
                  <c:v>4.4102142963795421</c:v>
                </c:pt>
                <c:pt idx="2154">
                  <c:v>4.4102411737890481</c:v>
                </c:pt>
                <c:pt idx="2155">
                  <c:v>4.4135459977652101</c:v>
                </c:pt>
                <c:pt idx="2156">
                  <c:v>4.4148095395228548</c:v>
                </c:pt>
                <c:pt idx="2157">
                  <c:v>4.415394297630133</c:v>
                </c:pt>
                <c:pt idx="2158">
                  <c:v>4.4178286371536304</c:v>
                </c:pt>
                <c:pt idx="2159">
                  <c:v>4.4187074843826677</c:v>
                </c:pt>
                <c:pt idx="2160">
                  <c:v>4.4203776945439284</c:v>
                </c:pt>
                <c:pt idx="2161">
                  <c:v>4.4213580345532071</c:v>
                </c:pt>
                <c:pt idx="2162">
                  <c:v>4.4278858222814081</c:v>
                </c:pt>
                <c:pt idx="2163">
                  <c:v>4.4303684111891073</c:v>
                </c:pt>
                <c:pt idx="2164">
                  <c:v>4.4305327491482673</c:v>
                </c:pt>
                <c:pt idx="2165">
                  <c:v>4.4306056610274407</c:v>
                </c:pt>
                <c:pt idx="2166">
                  <c:v>4.4310186215949825</c:v>
                </c:pt>
                <c:pt idx="2167">
                  <c:v>4.4310417484820768</c:v>
                </c:pt>
                <c:pt idx="2168">
                  <c:v>4.4321130741417578</c:v>
                </c:pt>
                <c:pt idx="2169">
                  <c:v>4.4335517904998136</c:v>
                </c:pt>
                <c:pt idx="2170">
                  <c:v>4.4337696688625474</c:v>
                </c:pt>
                <c:pt idx="2171">
                  <c:v>4.435173890635383</c:v>
                </c:pt>
                <c:pt idx="2172">
                  <c:v>4.4368798173135247</c:v>
                </c:pt>
                <c:pt idx="2173">
                  <c:v>4.4409461937106602</c:v>
                </c:pt>
                <c:pt idx="2174">
                  <c:v>4.4416340282246463</c:v>
                </c:pt>
                <c:pt idx="2175">
                  <c:v>4.4417449973363059</c:v>
                </c:pt>
                <c:pt idx="2176">
                  <c:v>4.4431706888049662</c:v>
                </c:pt>
                <c:pt idx="2177">
                  <c:v>4.4442280145264714</c:v>
                </c:pt>
                <c:pt idx="2178">
                  <c:v>4.4475444704640674</c:v>
                </c:pt>
                <c:pt idx="2179">
                  <c:v>4.4514241767782927</c:v>
                </c:pt>
                <c:pt idx="2180">
                  <c:v>4.4525880267349569</c:v>
                </c:pt>
                <c:pt idx="2181">
                  <c:v>4.4531668506800983</c:v>
                </c:pt>
                <c:pt idx="2182">
                  <c:v>4.453530270490524</c:v>
                </c:pt>
                <c:pt idx="2183">
                  <c:v>4.4541270738552692</c:v>
                </c:pt>
                <c:pt idx="2184">
                  <c:v>4.4578475087505405</c:v>
                </c:pt>
                <c:pt idx="2185">
                  <c:v>4.4596823682472611</c:v>
                </c:pt>
                <c:pt idx="2186">
                  <c:v>4.4633227774129001</c:v>
                </c:pt>
                <c:pt idx="2187">
                  <c:v>4.4639969945949334</c:v>
                </c:pt>
                <c:pt idx="2188">
                  <c:v>4.4659982281149757</c:v>
                </c:pt>
                <c:pt idx="2189">
                  <c:v>4.4694036519210369</c:v>
                </c:pt>
                <c:pt idx="2190">
                  <c:v>4.4697399059667555</c:v>
                </c:pt>
                <c:pt idx="2191">
                  <c:v>4.4769256674745899</c:v>
                </c:pt>
                <c:pt idx="2192">
                  <c:v>4.4782022735412816</c:v>
                </c:pt>
                <c:pt idx="2193">
                  <c:v>4.48401659052863</c:v>
                </c:pt>
                <c:pt idx="2194">
                  <c:v>4.4895071314284714</c:v>
                </c:pt>
                <c:pt idx="2195">
                  <c:v>4.4911195800257087</c:v>
                </c:pt>
                <c:pt idx="2196">
                  <c:v>4.491909553188032</c:v>
                </c:pt>
                <c:pt idx="2197">
                  <c:v>4.4927018380351926</c:v>
                </c:pt>
                <c:pt idx="2198">
                  <c:v>4.4947364520717121</c:v>
                </c:pt>
                <c:pt idx="2199">
                  <c:v>4.495534230429616</c:v>
                </c:pt>
                <c:pt idx="2200">
                  <c:v>4.4966247622823499</c:v>
                </c:pt>
                <c:pt idx="2201">
                  <c:v>4.4989078550109918</c:v>
                </c:pt>
                <c:pt idx="2202">
                  <c:v>4.4993998773896617</c:v>
                </c:pt>
                <c:pt idx="2203">
                  <c:v>4.4997488586464804</c:v>
                </c:pt>
                <c:pt idx="2204">
                  <c:v>4.5013738929536498</c:v>
                </c:pt>
                <c:pt idx="2205">
                  <c:v>4.501800706475688</c:v>
                </c:pt>
                <c:pt idx="2206">
                  <c:v>4.5032701282907732</c:v>
                </c:pt>
                <c:pt idx="2207">
                  <c:v>4.5035183467186188</c:v>
                </c:pt>
                <c:pt idx="2208">
                  <c:v>4.5039809669170454</c:v>
                </c:pt>
                <c:pt idx="2209">
                  <c:v>4.5058619795500174</c:v>
                </c:pt>
                <c:pt idx="2210">
                  <c:v>4.5084869286746523</c:v>
                </c:pt>
                <c:pt idx="2211">
                  <c:v>4.5156091984494298</c:v>
                </c:pt>
                <c:pt idx="2212">
                  <c:v>4.5175696388819624</c:v>
                </c:pt>
                <c:pt idx="2213">
                  <c:v>4.5201437125352664</c:v>
                </c:pt>
                <c:pt idx="2214">
                  <c:v>4.525759446740337</c:v>
                </c:pt>
                <c:pt idx="2215">
                  <c:v>4.5309133690358392</c:v>
                </c:pt>
                <c:pt idx="2216">
                  <c:v>4.5312806797655778</c:v>
                </c:pt>
                <c:pt idx="2217">
                  <c:v>4.534656124368043</c:v>
                </c:pt>
                <c:pt idx="2218">
                  <c:v>4.5348836987389767</c:v>
                </c:pt>
                <c:pt idx="2219">
                  <c:v>4.5366163151217673</c:v>
                </c:pt>
                <c:pt idx="2220">
                  <c:v>4.5366323845136165</c:v>
                </c:pt>
                <c:pt idx="2221">
                  <c:v>4.5414899350585376</c:v>
                </c:pt>
                <c:pt idx="2222">
                  <c:v>4.5433382470892258</c:v>
                </c:pt>
                <c:pt idx="2223">
                  <c:v>4.5447061654973915</c:v>
                </c:pt>
                <c:pt idx="2224">
                  <c:v>4.5459165405245949</c:v>
                </c:pt>
                <c:pt idx="2225">
                  <c:v>4.5475276069952448</c:v>
                </c:pt>
                <c:pt idx="2226">
                  <c:v>4.5496098585833815</c:v>
                </c:pt>
                <c:pt idx="2227">
                  <c:v>4.5534649175913717</c:v>
                </c:pt>
                <c:pt idx="2228">
                  <c:v>4.5542584549776928</c:v>
                </c:pt>
                <c:pt idx="2229">
                  <c:v>4.5583066308877571</c:v>
                </c:pt>
                <c:pt idx="2230">
                  <c:v>4.5625102171684615</c:v>
                </c:pt>
                <c:pt idx="2231">
                  <c:v>4.5662324368668203</c:v>
                </c:pt>
                <c:pt idx="2232">
                  <c:v>4.5679383914575729</c:v>
                </c:pt>
                <c:pt idx="2233">
                  <c:v>4.568932658939624</c:v>
                </c:pt>
                <c:pt idx="2234">
                  <c:v>4.5697347696660469</c:v>
                </c:pt>
                <c:pt idx="2235">
                  <c:v>4.5717943326946147</c:v>
                </c:pt>
                <c:pt idx="2236">
                  <c:v>4.573119982255462</c:v>
                </c:pt>
                <c:pt idx="2237">
                  <c:v>4.5748829871064789</c:v>
                </c:pt>
                <c:pt idx="2238">
                  <c:v>4.5749653808911823</c:v>
                </c:pt>
                <c:pt idx="2239">
                  <c:v>4.5781148023714744</c:v>
                </c:pt>
                <c:pt idx="2240">
                  <c:v>4.5828477533796272</c:v>
                </c:pt>
                <c:pt idx="2241">
                  <c:v>4.5855313045877786</c:v>
                </c:pt>
                <c:pt idx="2242">
                  <c:v>4.5872170120961462</c:v>
                </c:pt>
                <c:pt idx="2243">
                  <c:v>4.5873657447384115</c:v>
                </c:pt>
                <c:pt idx="2244">
                  <c:v>4.5888578151188666</c:v>
                </c:pt>
                <c:pt idx="2245">
                  <c:v>4.5893345081397472</c:v>
                </c:pt>
                <c:pt idx="2246">
                  <c:v>4.5918397949154981</c:v>
                </c:pt>
                <c:pt idx="2247">
                  <c:v>4.5924693550401514</c:v>
                </c:pt>
                <c:pt idx="2248">
                  <c:v>4.5930371753495525</c:v>
                </c:pt>
                <c:pt idx="2249">
                  <c:v>4.5934155495028097</c:v>
                </c:pt>
                <c:pt idx="2250">
                  <c:v>4.6007827525799021</c:v>
                </c:pt>
                <c:pt idx="2251">
                  <c:v>4.607547140398121</c:v>
                </c:pt>
                <c:pt idx="2252">
                  <c:v>4.6109565859806789</c:v>
                </c:pt>
                <c:pt idx="2253">
                  <c:v>4.6114836988632195</c:v>
                </c:pt>
                <c:pt idx="2254">
                  <c:v>4.6153779307302347</c:v>
                </c:pt>
                <c:pt idx="2255">
                  <c:v>4.6155688885762389</c:v>
                </c:pt>
                <c:pt idx="2256">
                  <c:v>4.6186819162160537</c:v>
                </c:pt>
                <c:pt idx="2257">
                  <c:v>4.6191235772558086</c:v>
                </c:pt>
                <c:pt idx="2258">
                  <c:v>4.6217173652735406</c:v>
                </c:pt>
                <c:pt idx="2259">
                  <c:v>4.6225140059275649</c:v>
                </c:pt>
                <c:pt idx="2260">
                  <c:v>4.6269816865989428</c:v>
                </c:pt>
                <c:pt idx="2261">
                  <c:v>4.6354168686237269</c:v>
                </c:pt>
                <c:pt idx="2262">
                  <c:v>4.6371425173945102</c:v>
                </c:pt>
                <c:pt idx="2263">
                  <c:v>4.644381831657201</c:v>
                </c:pt>
                <c:pt idx="2264">
                  <c:v>4.6451454018541982</c:v>
                </c:pt>
                <c:pt idx="2265">
                  <c:v>4.6454490618979234</c:v>
                </c:pt>
                <c:pt idx="2266">
                  <c:v>4.646798764384358</c:v>
                </c:pt>
                <c:pt idx="2267">
                  <c:v>4.6475030341694774</c:v>
                </c:pt>
                <c:pt idx="2268">
                  <c:v>4.6501061003829154</c:v>
                </c:pt>
                <c:pt idx="2269">
                  <c:v>4.6507231470573691</c:v>
                </c:pt>
                <c:pt idx="2270">
                  <c:v>4.6531204613778803</c:v>
                </c:pt>
                <c:pt idx="2271">
                  <c:v>4.6538309652516174</c:v>
                </c:pt>
                <c:pt idx="2272">
                  <c:v>4.6553764503939528</c:v>
                </c:pt>
                <c:pt idx="2273">
                  <c:v>4.6598128997954626</c:v>
                </c:pt>
                <c:pt idx="2274">
                  <c:v>4.6608113192308593</c:v>
                </c:pt>
                <c:pt idx="2275">
                  <c:v>4.6620286224563445</c:v>
                </c:pt>
                <c:pt idx="2276">
                  <c:v>4.6650214083578438</c:v>
                </c:pt>
                <c:pt idx="2277">
                  <c:v>4.6669996894719414</c:v>
                </c:pt>
                <c:pt idx="2278">
                  <c:v>4.6679842370712974</c:v>
                </c:pt>
                <c:pt idx="2279">
                  <c:v>4.668703290633835</c:v>
                </c:pt>
                <c:pt idx="2280">
                  <c:v>4.67021227234431</c:v>
                </c:pt>
                <c:pt idx="2281">
                  <c:v>4.6707228465552841</c:v>
                </c:pt>
                <c:pt idx="2282">
                  <c:v>4.6725386575533223</c:v>
                </c:pt>
                <c:pt idx="2283">
                  <c:v>4.6743772678905584</c:v>
                </c:pt>
                <c:pt idx="2284">
                  <c:v>4.6773856234639561</c:v>
                </c:pt>
                <c:pt idx="2285">
                  <c:v>4.6820863812817786</c:v>
                </c:pt>
                <c:pt idx="2286">
                  <c:v>4.6830433300392595</c:v>
                </c:pt>
                <c:pt idx="2287">
                  <c:v>4.683328760554943</c:v>
                </c:pt>
                <c:pt idx="2288">
                  <c:v>4.6837913362795636</c:v>
                </c:pt>
                <c:pt idx="2289">
                  <c:v>4.6859763326360282</c:v>
                </c:pt>
                <c:pt idx="2290">
                  <c:v>4.6883016634849444</c:v>
                </c:pt>
                <c:pt idx="2291">
                  <c:v>4.6898959744550091</c:v>
                </c:pt>
                <c:pt idx="2292">
                  <c:v>4.6900103708690661</c:v>
                </c:pt>
                <c:pt idx="2293">
                  <c:v>4.6936027349690876</c:v>
                </c:pt>
                <c:pt idx="2294">
                  <c:v>4.6943743898494503</c:v>
                </c:pt>
                <c:pt idx="2295">
                  <c:v>4.6955341830436925</c:v>
                </c:pt>
                <c:pt idx="2296">
                  <c:v>4.6968240456986674</c:v>
                </c:pt>
                <c:pt idx="2297">
                  <c:v>4.6974049992075626</c:v>
                </c:pt>
                <c:pt idx="2298">
                  <c:v>4.6977804727415373</c:v>
                </c:pt>
                <c:pt idx="2299">
                  <c:v>4.6986725217553094</c:v>
                </c:pt>
                <c:pt idx="2300">
                  <c:v>4.6995296468534384</c:v>
                </c:pt>
                <c:pt idx="2301">
                  <c:v>4.7038039986919626</c:v>
                </c:pt>
                <c:pt idx="2302">
                  <c:v>4.7085587381157517</c:v>
                </c:pt>
                <c:pt idx="2303">
                  <c:v>4.7088406117760986</c:v>
                </c:pt>
                <c:pt idx="2304">
                  <c:v>4.7162603491065678</c:v>
                </c:pt>
                <c:pt idx="2305">
                  <c:v>4.7171191697515447</c:v>
                </c:pt>
                <c:pt idx="2306">
                  <c:v>4.7189077392020495</c:v>
                </c:pt>
                <c:pt idx="2307">
                  <c:v>4.7201738099231791</c:v>
                </c:pt>
                <c:pt idx="2308">
                  <c:v>4.7229749851859895</c:v>
                </c:pt>
                <c:pt idx="2309">
                  <c:v>4.7259303913000767</c:v>
                </c:pt>
                <c:pt idx="2310">
                  <c:v>4.7294739681027851</c:v>
                </c:pt>
                <c:pt idx="2311">
                  <c:v>4.7298349648271554</c:v>
                </c:pt>
                <c:pt idx="2312">
                  <c:v>4.7331812298736144</c:v>
                </c:pt>
                <c:pt idx="2313">
                  <c:v>4.7348830441670788</c:v>
                </c:pt>
                <c:pt idx="2314">
                  <c:v>4.7380682521714688</c:v>
                </c:pt>
                <c:pt idx="2315">
                  <c:v>4.7409815932445154</c:v>
                </c:pt>
                <c:pt idx="2316">
                  <c:v>4.741691648232611</c:v>
                </c:pt>
                <c:pt idx="2317">
                  <c:v>4.7450956093769072</c:v>
                </c:pt>
                <c:pt idx="2318">
                  <c:v>4.751033496887767</c:v>
                </c:pt>
                <c:pt idx="2319">
                  <c:v>4.7558980707033029</c:v>
                </c:pt>
                <c:pt idx="2320">
                  <c:v>4.7567167737683524</c:v>
                </c:pt>
                <c:pt idx="2321">
                  <c:v>4.7574519526608041</c:v>
                </c:pt>
                <c:pt idx="2322">
                  <c:v>4.7615065574212228</c:v>
                </c:pt>
                <c:pt idx="2323">
                  <c:v>4.7641435765463873</c:v>
                </c:pt>
                <c:pt idx="2324">
                  <c:v>4.7641624022745805</c:v>
                </c:pt>
                <c:pt idx="2325">
                  <c:v>4.7646113601891393</c:v>
                </c:pt>
                <c:pt idx="2326">
                  <c:v>4.7668416554117989</c:v>
                </c:pt>
                <c:pt idx="2327">
                  <c:v>4.7690234172557702</c:v>
                </c:pt>
                <c:pt idx="2328">
                  <c:v>4.7721365151840214</c:v>
                </c:pt>
                <c:pt idx="2329">
                  <c:v>4.7721877937830781</c:v>
                </c:pt>
                <c:pt idx="2330">
                  <c:v>4.7748670254893693</c:v>
                </c:pt>
                <c:pt idx="2331">
                  <c:v>4.7768892083193331</c:v>
                </c:pt>
                <c:pt idx="2332">
                  <c:v>4.7770974885234336</c:v>
                </c:pt>
                <c:pt idx="2333">
                  <c:v>4.777551077059103</c:v>
                </c:pt>
                <c:pt idx="2334">
                  <c:v>4.7781806986662607</c:v>
                </c:pt>
                <c:pt idx="2335">
                  <c:v>4.7783698332822881</c:v>
                </c:pt>
                <c:pt idx="2336">
                  <c:v>4.7866083185694022</c:v>
                </c:pt>
                <c:pt idx="2337">
                  <c:v>4.7882613450422484</c:v>
                </c:pt>
                <c:pt idx="2338">
                  <c:v>4.7921180718331842</c:v>
                </c:pt>
                <c:pt idx="2339">
                  <c:v>4.7987231972392204</c:v>
                </c:pt>
                <c:pt idx="2340">
                  <c:v>4.7990177075106839</c:v>
                </c:pt>
                <c:pt idx="2341">
                  <c:v>4.7993317840964487</c:v>
                </c:pt>
                <c:pt idx="2342">
                  <c:v>4.8024433101620474</c:v>
                </c:pt>
                <c:pt idx="2343">
                  <c:v>4.8070952958118793</c:v>
                </c:pt>
                <c:pt idx="2344">
                  <c:v>4.8076704284798888</c:v>
                </c:pt>
                <c:pt idx="2345">
                  <c:v>4.8093140709587781</c:v>
                </c:pt>
                <c:pt idx="2346">
                  <c:v>4.8111071364689852</c:v>
                </c:pt>
                <c:pt idx="2347">
                  <c:v>4.8114519257293846</c:v>
                </c:pt>
                <c:pt idx="2348">
                  <c:v>4.8154246219714203</c:v>
                </c:pt>
                <c:pt idx="2349">
                  <c:v>4.8158528324034782</c:v>
                </c:pt>
                <c:pt idx="2350">
                  <c:v>4.817980101573573</c:v>
                </c:pt>
                <c:pt idx="2351">
                  <c:v>4.8204174550514187</c:v>
                </c:pt>
                <c:pt idx="2352">
                  <c:v>4.8212575903688659</c:v>
                </c:pt>
                <c:pt idx="2353">
                  <c:v>4.8301918686597016</c:v>
                </c:pt>
                <c:pt idx="2354">
                  <c:v>4.8323286525595091</c:v>
                </c:pt>
                <c:pt idx="2355">
                  <c:v>4.832553398277871</c:v>
                </c:pt>
                <c:pt idx="2356">
                  <c:v>4.8344848086987096</c:v>
                </c:pt>
                <c:pt idx="2357">
                  <c:v>4.837948694378662</c:v>
                </c:pt>
                <c:pt idx="2358">
                  <c:v>4.8380666224092241</c:v>
                </c:pt>
                <c:pt idx="2359">
                  <c:v>4.839011211300476</c:v>
                </c:pt>
                <c:pt idx="2360">
                  <c:v>4.84091026529941</c:v>
                </c:pt>
                <c:pt idx="2361">
                  <c:v>4.8429757619035323</c:v>
                </c:pt>
                <c:pt idx="2362">
                  <c:v>4.8458267703003477</c:v>
                </c:pt>
                <c:pt idx="2363">
                  <c:v>4.8499305436669911</c:v>
                </c:pt>
                <c:pt idx="2364">
                  <c:v>4.8520509084458086</c:v>
                </c:pt>
                <c:pt idx="2365">
                  <c:v>4.8545365032505527</c:v>
                </c:pt>
                <c:pt idx="2366">
                  <c:v>4.8562351992256305</c:v>
                </c:pt>
                <c:pt idx="2367">
                  <c:v>4.8564748819757941</c:v>
                </c:pt>
                <c:pt idx="2368">
                  <c:v>4.8624133714616864</c:v>
                </c:pt>
                <c:pt idx="2369">
                  <c:v>4.8643713825378914</c:v>
                </c:pt>
                <c:pt idx="2370">
                  <c:v>4.8713606090380948</c:v>
                </c:pt>
                <c:pt idx="2371">
                  <c:v>4.8770584223994797</c:v>
                </c:pt>
                <c:pt idx="2372">
                  <c:v>4.8775685773500301</c:v>
                </c:pt>
                <c:pt idx="2373">
                  <c:v>4.8820857741337358</c:v>
                </c:pt>
                <c:pt idx="2374">
                  <c:v>4.889327197598285</c:v>
                </c:pt>
                <c:pt idx="2375">
                  <c:v>4.8907923818344097</c:v>
                </c:pt>
                <c:pt idx="2376">
                  <c:v>4.8959526658665622</c:v>
                </c:pt>
                <c:pt idx="2377">
                  <c:v>4.8960269760397566</c:v>
                </c:pt>
                <c:pt idx="2378">
                  <c:v>4.8962641139544036</c:v>
                </c:pt>
                <c:pt idx="2379">
                  <c:v>4.8991755529012844</c:v>
                </c:pt>
                <c:pt idx="2380">
                  <c:v>4.9003682117942828</c:v>
                </c:pt>
                <c:pt idx="2381">
                  <c:v>4.9018102603398983</c:v>
                </c:pt>
                <c:pt idx="2382">
                  <c:v>4.9023998653738454</c:v>
                </c:pt>
                <c:pt idx="2383">
                  <c:v>4.9042917055991175</c:v>
                </c:pt>
                <c:pt idx="2384">
                  <c:v>4.9061491109650142</c:v>
                </c:pt>
                <c:pt idx="2385">
                  <c:v>4.9135629511800092</c:v>
                </c:pt>
                <c:pt idx="2386">
                  <c:v>4.9168397908294716</c:v>
                </c:pt>
                <c:pt idx="2387">
                  <c:v>4.9175363196413402</c:v>
                </c:pt>
                <c:pt idx="2388">
                  <c:v>4.9179201532965839</c:v>
                </c:pt>
                <c:pt idx="2389">
                  <c:v>4.9217055517937682</c:v>
                </c:pt>
                <c:pt idx="2390">
                  <c:v>4.9228834900749483</c:v>
                </c:pt>
                <c:pt idx="2391">
                  <c:v>4.9302894542091646</c:v>
                </c:pt>
                <c:pt idx="2392">
                  <c:v>4.9306646879877771</c:v>
                </c:pt>
                <c:pt idx="2393">
                  <c:v>4.9322071385696384</c:v>
                </c:pt>
                <c:pt idx="2394">
                  <c:v>4.9363227181902625</c:v>
                </c:pt>
                <c:pt idx="2395">
                  <c:v>4.9394601114578611</c:v>
                </c:pt>
                <c:pt idx="2396">
                  <c:v>4.9401123701382339</c:v>
                </c:pt>
                <c:pt idx="2397">
                  <c:v>4.9491322813814849</c:v>
                </c:pt>
                <c:pt idx="2398">
                  <c:v>4.952450016730527</c:v>
                </c:pt>
                <c:pt idx="2399">
                  <c:v>4.9535786321249606</c:v>
                </c:pt>
                <c:pt idx="2400">
                  <c:v>4.9549093978162508</c:v>
                </c:pt>
                <c:pt idx="2401">
                  <c:v>4.9554908885275335</c:v>
                </c:pt>
                <c:pt idx="2402">
                  <c:v>4.9621228027962081</c:v>
                </c:pt>
                <c:pt idx="2403">
                  <c:v>4.9799500471554232</c:v>
                </c:pt>
                <c:pt idx="2404">
                  <c:v>4.9824731109780815</c:v>
                </c:pt>
                <c:pt idx="2405">
                  <c:v>4.9835956019876146</c:v>
                </c:pt>
                <c:pt idx="2406">
                  <c:v>4.9851176128598809</c:v>
                </c:pt>
                <c:pt idx="2407">
                  <c:v>4.9853854164437177</c:v>
                </c:pt>
                <c:pt idx="2408">
                  <c:v>4.9855058970723123</c:v>
                </c:pt>
                <c:pt idx="2409">
                  <c:v>4.9858413957087322</c:v>
                </c:pt>
                <c:pt idx="2410">
                  <c:v>4.9886448534025254</c:v>
                </c:pt>
                <c:pt idx="2411">
                  <c:v>4.9887003172296991</c:v>
                </c:pt>
                <c:pt idx="2412">
                  <c:v>4.9892238583793471</c:v>
                </c:pt>
                <c:pt idx="2413">
                  <c:v>4.9901836676891262</c:v>
                </c:pt>
                <c:pt idx="2414">
                  <c:v>4.9987211680331596</c:v>
                </c:pt>
                <c:pt idx="2415">
                  <c:v>4.9993973374121001</c:v>
                </c:pt>
                <c:pt idx="2416">
                  <c:v>5.002578425223847</c:v>
                </c:pt>
                <c:pt idx="2417">
                  <c:v>5.0026183227481589</c:v>
                </c:pt>
                <c:pt idx="2418">
                  <c:v>5.0028374090081122</c:v>
                </c:pt>
                <c:pt idx="2419">
                  <c:v>5.003695931511646</c:v>
                </c:pt>
                <c:pt idx="2420">
                  <c:v>5.0045484689585029</c:v>
                </c:pt>
                <c:pt idx="2421">
                  <c:v>5.0068461294954334</c:v>
                </c:pt>
                <c:pt idx="2422">
                  <c:v>5.019894011185146</c:v>
                </c:pt>
                <c:pt idx="2423">
                  <c:v>5.0244993680561647</c:v>
                </c:pt>
                <c:pt idx="2424">
                  <c:v>5.0260558176316348</c:v>
                </c:pt>
                <c:pt idx="2425">
                  <c:v>5.0372728108601983</c:v>
                </c:pt>
                <c:pt idx="2426">
                  <c:v>5.0386145237330471</c:v>
                </c:pt>
                <c:pt idx="2427">
                  <c:v>5.0436061362184104</c:v>
                </c:pt>
                <c:pt idx="2428">
                  <c:v>5.0458156069315692</c:v>
                </c:pt>
                <c:pt idx="2429">
                  <c:v>5.0470523035296351</c:v>
                </c:pt>
                <c:pt idx="2430">
                  <c:v>5.0472253754400844</c:v>
                </c:pt>
                <c:pt idx="2431">
                  <c:v>5.050001031268132</c:v>
                </c:pt>
                <c:pt idx="2432">
                  <c:v>5.0535403559060557</c:v>
                </c:pt>
                <c:pt idx="2433">
                  <c:v>5.0544378447694553</c:v>
                </c:pt>
                <c:pt idx="2434">
                  <c:v>5.0607400281981487</c:v>
                </c:pt>
                <c:pt idx="2435">
                  <c:v>5.0658377407548105</c:v>
                </c:pt>
                <c:pt idx="2436">
                  <c:v>5.0687361332853778</c:v>
                </c:pt>
                <c:pt idx="2437">
                  <c:v>5.0755158706439882</c:v>
                </c:pt>
                <c:pt idx="2438">
                  <c:v>5.0830658339959065</c:v>
                </c:pt>
                <c:pt idx="2439">
                  <c:v>5.0835659369540886</c:v>
                </c:pt>
                <c:pt idx="2440">
                  <c:v>5.0844313458815336</c:v>
                </c:pt>
                <c:pt idx="2441">
                  <c:v>5.0848393295324188</c:v>
                </c:pt>
                <c:pt idx="2442">
                  <c:v>5.0904671611971821</c:v>
                </c:pt>
                <c:pt idx="2443">
                  <c:v>5.0909512658903537</c:v>
                </c:pt>
                <c:pt idx="2444">
                  <c:v>5.0960439848330097</c:v>
                </c:pt>
                <c:pt idx="2445">
                  <c:v>5.1005801375318676</c:v>
                </c:pt>
                <c:pt idx="2446">
                  <c:v>5.1103149495407223</c:v>
                </c:pt>
                <c:pt idx="2447">
                  <c:v>5.1105531526982384</c:v>
                </c:pt>
                <c:pt idx="2448">
                  <c:v>5.1120544364946072</c:v>
                </c:pt>
                <c:pt idx="2449">
                  <c:v>5.1187692527070512</c:v>
                </c:pt>
                <c:pt idx="2450">
                  <c:v>5.120949563638896</c:v>
                </c:pt>
                <c:pt idx="2451">
                  <c:v>5.1212996419419943</c:v>
                </c:pt>
                <c:pt idx="2452">
                  <c:v>5.1223684535600036</c:v>
                </c:pt>
                <c:pt idx="2453">
                  <c:v>5.1231738948316012</c:v>
                </c:pt>
                <c:pt idx="2454">
                  <c:v>5.1249787712360426</c:v>
                </c:pt>
                <c:pt idx="2455">
                  <c:v>5.1264612775404537</c:v>
                </c:pt>
                <c:pt idx="2456">
                  <c:v>5.1265272947745828</c:v>
                </c:pt>
                <c:pt idx="2457">
                  <c:v>5.1367232699624665</c:v>
                </c:pt>
                <c:pt idx="2458">
                  <c:v>5.1380812725880469</c:v>
                </c:pt>
                <c:pt idx="2459">
                  <c:v>5.1390769847819557</c:v>
                </c:pt>
                <c:pt idx="2460">
                  <c:v>5.1401302108172997</c:v>
                </c:pt>
                <c:pt idx="2461">
                  <c:v>5.144029475832677</c:v>
                </c:pt>
                <c:pt idx="2462">
                  <c:v>5.1511485333628562</c:v>
                </c:pt>
                <c:pt idx="2463">
                  <c:v>5.1518439513635794</c:v>
                </c:pt>
                <c:pt idx="2464">
                  <c:v>5.1522736919284773</c:v>
                </c:pt>
                <c:pt idx="2465">
                  <c:v>5.1549973359446071</c:v>
                </c:pt>
                <c:pt idx="2466">
                  <c:v>5.1593579801120608</c:v>
                </c:pt>
                <c:pt idx="2467">
                  <c:v>5.1669415264569425</c:v>
                </c:pt>
                <c:pt idx="2468">
                  <c:v>5.1700138859904037</c:v>
                </c:pt>
                <c:pt idx="2469">
                  <c:v>5.172340449983218</c:v>
                </c:pt>
                <c:pt idx="2470">
                  <c:v>5.1735467530889672</c:v>
                </c:pt>
                <c:pt idx="2471">
                  <c:v>5.1787970446085065</c:v>
                </c:pt>
                <c:pt idx="2472">
                  <c:v>5.1788935188973424</c:v>
                </c:pt>
                <c:pt idx="2473">
                  <c:v>5.1858881318114447</c:v>
                </c:pt>
                <c:pt idx="2474">
                  <c:v>5.1859050904873678</c:v>
                </c:pt>
                <c:pt idx="2475">
                  <c:v>5.1874531166400626</c:v>
                </c:pt>
                <c:pt idx="2476">
                  <c:v>5.1889508785243672</c:v>
                </c:pt>
                <c:pt idx="2477">
                  <c:v>5.191795251829352</c:v>
                </c:pt>
                <c:pt idx="2478">
                  <c:v>5.1941220201036193</c:v>
                </c:pt>
                <c:pt idx="2479">
                  <c:v>5.1949026567101235</c:v>
                </c:pt>
                <c:pt idx="2480">
                  <c:v>5.1953023586923983</c:v>
                </c:pt>
                <c:pt idx="2481">
                  <c:v>5.199274756591894</c:v>
                </c:pt>
                <c:pt idx="2482">
                  <c:v>5.2026340474679076</c:v>
                </c:pt>
                <c:pt idx="2483">
                  <c:v>5.2072053399655367</c:v>
                </c:pt>
                <c:pt idx="2484">
                  <c:v>5.218144568592499</c:v>
                </c:pt>
                <c:pt idx="2485">
                  <c:v>5.2181876356197083</c:v>
                </c:pt>
                <c:pt idx="2486">
                  <c:v>5.2214099395142206</c:v>
                </c:pt>
                <c:pt idx="2487">
                  <c:v>5.2214201117521082</c:v>
                </c:pt>
                <c:pt idx="2488">
                  <c:v>5.2215687974900709</c:v>
                </c:pt>
                <c:pt idx="2489">
                  <c:v>5.2217175197058197</c:v>
                </c:pt>
                <c:pt idx="2490">
                  <c:v>5.2269860748642234</c:v>
                </c:pt>
                <c:pt idx="2491">
                  <c:v>5.2323560838084688</c:v>
                </c:pt>
                <c:pt idx="2492">
                  <c:v>5.2337777735257447</c:v>
                </c:pt>
                <c:pt idx="2493">
                  <c:v>5.2410221553760099</c:v>
                </c:pt>
                <c:pt idx="2494">
                  <c:v>5.2424507321214575</c:v>
                </c:pt>
                <c:pt idx="2495">
                  <c:v>5.2504950585370711</c:v>
                </c:pt>
                <c:pt idx="2496">
                  <c:v>5.2511271868158076</c:v>
                </c:pt>
                <c:pt idx="2497">
                  <c:v>5.2511991532855236</c:v>
                </c:pt>
                <c:pt idx="2498">
                  <c:v>5.2532941722467248</c:v>
                </c:pt>
                <c:pt idx="2499">
                  <c:v>5.2614012205063965</c:v>
                </c:pt>
                <c:pt idx="2500">
                  <c:v>5.2624073447012343</c:v>
                </c:pt>
                <c:pt idx="2501">
                  <c:v>5.2641772793118964</c:v>
                </c:pt>
                <c:pt idx="2502">
                  <c:v>5.2685558055156543</c:v>
                </c:pt>
                <c:pt idx="2503">
                  <c:v>5.270450738768127</c:v>
                </c:pt>
                <c:pt idx="2504">
                  <c:v>5.2706193729191924</c:v>
                </c:pt>
                <c:pt idx="2505">
                  <c:v>5.2809606892721233</c:v>
                </c:pt>
                <c:pt idx="2506">
                  <c:v>5.2844066863607688</c:v>
                </c:pt>
                <c:pt idx="2507">
                  <c:v>5.2871764011611999</c:v>
                </c:pt>
                <c:pt idx="2508">
                  <c:v>5.2889682554556892</c:v>
                </c:pt>
                <c:pt idx="2509">
                  <c:v>5.2918406710528521</c:v>
                </c:pt>
                <c:pt idx="2510">
                  <c:v>5.2943394667981485</c:v>
                </c:pt>
                <c:pt idx="2511">
                  <c:v>5.2964688337745836</c:v>
                </c:pt>
                <c:pt idx="2512">
                  <c:v>5.2997593148278632</c:v>
                </c:pt>
                <c:pt idx="2513">
                  <c:v>5.3011337579500104</c:v>
                </c:pt>
                <c:pt idx="2514">
                  <c:v>5.3017969737860673</c:v>
                </c:pt>
                <c:pt idx="2515">
                  <c:v>5.3101691460145322</c:v>
                </c:pt>
                <c:pt idx="2516">
                  <c:v>5.3141276866328209</c:v>
                </c:pt>
                <c:pt idx="2517">
                  <c:v>5.3182756708093555</c:v>
                </c:pt>
                <c:pt idx="2518">
                  <c:v>5.3193745070498748</c:v>
                </c:pt>
                <c:pt idx="2519">
                  <c:v>5.3206143575470115</c:v>
                </c:pt>
                <c:pt idx="2520">
                  <c:v>5.3220942538129945</c:v>
                </c:pt>
                <c:pt idx="2521">
                  <c:v>5.326583011708097</c:v>
                </c:pt>
                <c:pt idx="2522">
                  <c:v>5.3266404143331467</c:v>
                </c:pt>
                <c:pt idx="2523">
                  <c:v>5.3275544253361318</c:v>
                </c:pt>
                <c:pt idx="2524">
                  <c:v>5.3285602176708391</c:v>
                </c:pt>
                <c:pt idx="2525">
                  <c:v>5.3304325197030398</c:v>
                </c:pt>
                <c:pt idx="2526">
                  <c:v>5.3318757255688363</c:v>
                </c:pt>
                <c:pt idx="2527">
                  <c:v>5.3374382793286426</c:v>
                </c:pt>
                <c:pt idx="2528">
                  <c:v>5.3442367652097804</c:v>
                </c:pt>
                <c:pt idx="2529">
                  <c:v>5.3456968430373788</c:v>
                </c:pt>
                <c:pt idx="2530">
                  <c:v>5.3551507182403002</c:v>
                </c:pt>
                <c:pt idx="2531">
                  <c:v>5.3563101169714304</c:v>
                </c:pt>
                <c:pt idx="2532">
                  <c:v>5.3634172661760804</c:v>
                </c:pt>
                <c:pt idx="2533">
                  <c:v>5.365914150822225</c:v>
                </c:pt>
                <c:pt idx="2534">
                  <c:v>5.366888701757369</c:v>
                </c:pt>
                <c:pt idx="2535">
                  <c:v>5.3758181260405191</c:v>
                </c:pt>
                <c:pt idx="2536">
                  <c:v>5.3828018456007651</c:v>
                </c:pt>
                <c:pt idx="2537">
                  <c:v>5.3853642898795062</c:v>
                </c:pt>
                <c:pt idx="2538">
                  <c:v>5.3878603956662614</c:v>
                </c:pt>
                <c:pt idx="2539">
                  <c:v>5.390189855121033</c:v>
                </c:pt>
                <c:pt idx="2540">
                  <c:v>5.3916230530682503</c:v>
                </c:pt>
                <c:pt idx="2541">
                  <c:v>5.3940091248163924</c:v>
                </c:pt>
                <c:pt idx="2542">
                  <c:v>5.3943444074781972</c:v>
                </c:pt>
                <c:pt idx="2543">
                  <c:v>5.39521934301803</c:v>
                </c:pt>
                <c:pt idx="2544">
                  <c:v>5.4049937365153626</c:v>
                </c:pt>
                <c:pt idx="2545">
                  <c:v>5.4079039815348704</c:v>
                </c:pt>
                <c:pt idx="2546">
                  <c:v>5.4125583755853022</c:v>
                </c:pt>
                <c:pt idx="2547">
                  <c:v>5.4131513027502383</c:v>
                </c:pt>
                <c:pt idx="2548">
                  <c:v>5.4140224531886174</c:v>
                </c:pt>
                <c:pt idx="2549">
                  <c:v>5.4166043541539839</c:v>
                </c:pt>
                <c:pt idx="2550">
                  <c:v>5.4200539769694362</c:v>
                </c:pt>
                <c:pt idx="2551">
                  <c:v>5.4214354572638692</c:v>
                </c:pt>
                <c:pt idx="2552">
                  <c:v>5.4224834609856121</c:v>
                </c:pt>
                <c:pt idx="2553">
                  <c:v>5.4294444205531747</c:v>
                </c:pt>
                <c:pt idx="2554">
                  <c:v>5.434782774006897</c:v>
                </c:pt>
                <c:pt idx="2555">
                  <c:v>5.4354961691949706</c:v>
                </c:pt>
                <c:pt idx="2556">
                  <c:v>5.4355179520156494</c:v>
                </c:pt>
                <c:pt idx="2557">
                  <c:v>5.4381288488248876</c:v>
                </c:pt>
                <c:pt idx="2558">
                  <c:v>5.4424186615251404</c:v>
                </c:pt>
                <c:pt idx="2559">
                  <c:v>5.4452598892651762</c:v>
                </c:pt>
                <c:pt idx="2560">
                  <c:v>5.4513229525911235</c:v>
                </c:pt>
                <c:pt idx="2561">
                  <c:v>5.451763174947212</c:v>
                </c:pt>
                <c:pt idx="2562">
                  <c:v>5.4660139624669641</c:v>
                </c:pt>
                <c:pt idx="2563">
                  <c:v>5.4732952730032567</c:v>
                </c:pt>
                <c:pt idx="2564">
                  <c:v>5.4782380704627558</c:v>
                </c:pt>
                <c:pt idx="2565">
                  <c:v>5.4873562345596358</c:v>
                </c:pt>
                <c:pt idx="2566">
                  <c:v>5.4907745672714157</c:v>
                </c:pt>
                <c:pt idx="2567">
                  <c:v>5.4925911854314267</c:v>
                </c:pt>
                <c:pt idx="2568">
                  <c:v>5.5011239018801419</c:v>
                </c:pt>
                <c:pt idx="2569">
                  <c:v>5.5043554990125321</c:v>
                </c:pt>
                <c:pt idx="2570">
                  <c:v>5.5082405492937943</c:v>
                </c:pt>
                <c:pt idx="2571">
                  <c:v>5.5090089339762098</c:v>
                </c:pt>
                <c:pt idx="2572">
                  <c:v>5.5116051343230401</c:v>
                </c:pt>
                <c:pt idx="2573">
                  <c:v>5.5134502361415851</c:v>
                </c:pt>
                <c:pt idx="2574">
                  <c:v>5.5152159193096599</c:v>
                </c:pt>
                <c:pt idx="2575">
                  <c:v>5.5175750016501723</c:v>
                </c:pt>
                <c:pt idx="2576">
                  <c:v>5.5177587979551719</c:v>
                </c:pt>
                <c:pt idx="2577">
                  <c:v>5.5188546621676586</c:v>
                </c:pt>
                <c:pt idx="2578">
                  <c:v>5.519591689239042</c:v>
                </c:pt>
                <c:pt idx="2579">
                  <c:v>5.526373568681672</c:v>
                </c:pt>
                <c:pt idx="2580">
                  <c:v>5.5267460531537358</c:v>
                </c:pt>
                <c:pt idx="2581">
                  <c:v>5.5277597402695875</c:v>
                </c:pt>
                <c:pt idx="2582">
                  <c:v>5.5348409751095557</c:v>
                </c:pt>
                <c:pt idx="2583">
                  <c:v>5.5405698683507731</c:v>
                </c:pt>
                <c:pt idx="2584">
                  <c:v>5.5437469763938543</c:v>
                </c:pt>
                <c:pt idx="2585">
                  <c:v>5.5455842651005494</c:v>
                </c:pt>
                <c:pt idx="2586">
                  <c:v>5.5555729375316725</c:v>
                </c:pt>
                <c:pt idx="2587">
                  <c:v>5.5575471361391982</c:v>
                </c:pt>
                <c:pt idx="2588">
                  <c:v>5.5601295825317862</c:v>
                </c:pt>
                <c:pt idx="2589">
                  <c:v>5.5603337230120999</c:v>
                </c:pt>
                <c:pt idx="2590">
                  <c:v>5.562242112374344</c:v>
                </c:pt>
                <c:pt idx="2591">
                  <c:v>5.5634148333809064</c:v>
                </c:pt>
                <c:pt idx="2592">
                  <c:v>5.5679954501347071</c:v>
                </c:pt>
                <c:pt idx="2593">
                  <c:v>5.5690424506515663</c:v>
                </c:pt>
                <c:pt idx="2594">
                  <c:v>5.5720213044722113</c:v>
                </c:pt>
                <c:pt idx="2595">
                  <c:v>5.574969342416396</c:v>
                </c:pt>
                <c:pt idx="2596">
                  <c:v>5.575695183805478</c:v>
                </c:pt>
                <c:pt idx="2597">
                  <c:v>5.5836710422838127</c:v>
                </c:pt>
                <c:pt idx="2598">
                  <c:v>5.5854229354677969</c:v>
                </c:pt>
                <c:pt idx="2599">
                  <c:v>5.5881156046999871</c:v>
                </c:pt>
                <c:pt idx="2600">
                  <c:v>5.5886510227436279</c:v>
                </c:pt>
                <c:pt idx="2601">
                  <c:v>5.6018921786056808</c:v>
                </c:pt>
                <c:pt idx="2602">
                  <c:v>5.6026691068896444</c:v>
                </c:pt>
                <c:pt idx="2603">
                  <c:v>5.6048988544160725</c:v>
                </c:pt>
                <c:pt idx="2604">
                  <c:v>5.6121387411437089</c:v>
                </c:pt>
                <c:pt idx="2605">
                  <c:v>5.6181644034573424</c:v>
                </c:pt>
                <c:pt idx="2606">
                  <c:v>5.6201294326177935</c:v>
                </c:pt>
                <c:pt idx="2607">
                  <c:v>5.622387104774635</c:v>
                </c:pt>
                <c:pt idx="2608">
                  <c:v>5.6240428721227049</c:v>
                </c:pt>
                <c:pt idx="2609">
                  <c:v>5.6273120831476549</c:v>
                </c:pt>
                <c:pt idx="2610">
                  <c:v>5.6309146200277356</c:v>
                </c:pt>
                <c:pt idx="2611">
                  <c:v>5.6408457482148187</c:v>
                </c:pt>
                <c:pt idx="2612">
                  <c:v>5.6423994734033061</c:v>
                </c:pt>
                <c:pt idx="2613">
                  <c:v>5.6468051746668042</c:v>
                </c:pt>
                <c:pt idx="2614">
                  <c:v>5.6482936761070066</c:v>
                </c:pt>
                <c:pt idx="2615">
                  <c:v>5.6509009799445966</c:v>
                </c:pt>
                <c:pt idx="2616">
                  <c:v>5.6537760256580203</c:v>
                </c:pt>
                <c:pt idx="2617">
                  <c:v>5.6598506443641519</c:v>
                </c:pt>
                <c:pt idx="2618">
                  <c:v>5.6679192266565073</c:v>
                </c:pt>
                <c:pt idx="2619">
                  <c:v>5.6698281827166683</c:v>
                </c:pt>
                <c:pt idx="2620">
                  <c:v>5.6728966497742848</c:v>
                </c:pt>
                <c:pt idx="2621">
                  <c:v>5.6799741222016502</c:v>
                </c:pt>
                <c:pt idx="2622">
                  <c:v>5.6920859886661583</c:v>
                </c:pt>
                <c:pt idx="2623">
                  <c:v>5.705976796733939</c:v>
                </c:pt>
                <c:pt idx="2624">
                  <c:v>5.7106555825823362</c:v>
                </c:pt>
                <c:pt idx="2625">
                  <c:v>5.7157943309315984</c:v>
                </c:pt>
                <c:pt idx="2626">
                  <c:v>5.7195390577077969</c:v>
                </c:pt>
                <c:pt idx="2627">
                  <c:v>5.7204047685785051</c:v>
                </c:pt>
                <c:pt idx="2628">
                  <c:v>5.7240934123920884</c:v>
                </c:pt>
                <c:pt idx="2629">
                  <c:v>5.7313606243783504</c:v>
                </c:pt>
                <c:pt idx="2630">
                  <c:v>5.7423796071712205</c:v>
                </c:pt>
                <c:pt idx="2631">
                  <c:v>5.7425479557628076</c:v>
                </c:pt>
                <c:pt idx="2632">
                  <c:v>5.744410465612046</c:v>
                </c:pt>
                <c:pt idx="2633">
                  <c:v>5.7485280476564</c:v>
                </c:pt>
                <c:pt idx="2634">
                  <c:v>5.7602752466767679</c:v>
                </c:pt>
                <c:pt idx="2635">
                  <c:v>5.761400414606392</c:v>
                </c:pt>
                <c:pt idx="2636">
                  <c:v>5.7643006111324127</c:v>
                </c:pt>
                <c:pt idx="2637">
                  <c:v>5.7724555001623266</c:v>
                </c:pt>
                <c:pt idx="2638">
                  <c:v>5.7733000990960708</c:v>
                </c:pt>
                <c:pt idx="2639">
                  <c:v>5.7738570755548926</c:v>
                </c:pt>
                <c:pt idx="2640">
                  <c:v>5.7751074848918877</c:v>
                </c:pt>
                <c:pt idx="2641">
                  <c:v>5.7851311502544958</c:v>
                </c:pt>
                <c:pt idx="2642">
                  <c:v>5.7900575557651672</c:v>
                </c:pt>
                <c:pt idx="2643">
                  <c:v>5.7903487858734382</c:v>
                </c:pt>
                <c:pt idx="2644">
                  <c:v>5.791269264264769</c:v>
                </c:pt>
                <c:pt idx="2645">
                  <c:v>5.7914052352822019</c:v>
                </c:pt>
                <c:pt idx="2646">
                  <c:v>5.7924724878320308</c:v>
                </c:pt>
                <c:pt idx="2647">
                  <c:v>5.7983335155105822</c:v>
                </c:pt>
                <c:pt idx="2648">
                  <c:v>5.8004232703557941</c:v>
                </c:pt>
                <c:pt idx="2649">
                  <c:v>5.8011839007767625</c:v>
                </c:pt>
                <c:pt idx="2650">
                  <c:v>5.803052676714791</c:v>
                </c:pt>
                <c:pt idx="2651">
                  <c:v>5.8040417330023653</c:v>
                </c:pt>
                <c:pt idx="2652">
                  <c:v>5.8099527433433913</c:v>
                </c:pt>
                <c:pt idx="2653">
                  <c:v>5.8209772174657752</c:v>
                </c:pt>
                <c:pt idx="2654">
                  <c:v>5.8363163350528984</c:v>
                </c:pt>
                <c:pt idx="2655">
                  <c:v>5.8391769610657294</c:v>
                </c:pt>
                <c:pt idx="2656">
                  <c:v>5.8419339405953998</c:v>
                </c:pt>
                <c:pt idx="2657">
                  <c:v>5.8523820611716131</c:v>
                </c:pt>
                <c:pt idx="2658">
                  <c:v>5.8565656121839194</c:v>
                </c:pt>
                <c:pt idx="2659">
                  <c:v>5.8581333506144171</c:v>
                </c:pt>
                <c:pt idx="2660">
                  <c:v>5.8586558798360819</c:v>
                </c:pt>
                <c:pt idx="2661">
                  <c:v>5.8596270973274915</c:v>
                </c:pt>
                <c:pt idx="2662">
                  <c:v>5.8628031743654159</c:v>
                </c:pt>
                <c:pt idx="2663">
                  <c:v>5.8692708952922334</c:v>
                </c:pt>
                <c:pt idx="2664">
                  <c:v>5.8814569370604</c:v>
                </c:pt>
                <c:pt idx="2665">
                  <c:v>5.8822294453029285</c:v>
                </c:pt>
                <c:pt idx="2666">
                  <c:v>5.8904597303178976</c:v>
                </c:pt>
                <c:pt idx="2667">
                  <c:v>5.8908513341768947</c:v>
                </c:pt>
                <c:pt idx="2668">
                  <c:v>5.8909351557057557</c:v>
                </c:pt>
                <c:pt idx="2669">
                  <c:v>5.8981390216573484</c:v>
                </c:pt>
                <c:pt idx="2670">
                  <c:v>5.899866849822553</c:v>
                </c:pt>
                <c:pt idx="2671">
                  <c:v>5.9023506488565385</c:v>
                </c:pt>
                <c:pt idx="2672">
                  <c:v>5.90345095137085</c:v>
                </c:pt>
                <c:pt idx="2673">
                  <c:v>5.9158570872107115</c:v>
                </c:pt>
                <c:pt idx="2674">
                  <c:v>5.9161150713704593</c:v>
                </c:pt>
                <c:pt idx="2675">
                  <c:v>5.9274793028254091</c:v>
                </c:pt>
                <c:pt idx="2676">
                  <c:v>5.9275310245021071</c:v>
                </c:pt>
                <c:pt idx="2677">
                  <c:v>5.930427604493187</c:v>
                </c:pt>
                <c:pt idx="2678">
                  <c:v>5.9313605891801497</c:v>
                </c:pt>
                <c:pt idx="2679">
                  <c:v>5.9427529250033775</c:v>
                </c:pt>
                <c:pt idx="2680">
                  <c:v>5.9449323376473178</c:v>
                </c:pt>
                <c:pt idx="2681">
                  <c:v>5.9521142912818217</c:v>
                </c:pt>
                <c:pt idx="2682">
                  <c:v>5.9590601000757406</c:v>
                </c:pt>
                <c:pt idx="2683">
                  <c:v>5.9636856406755969</c:v>
                </c:pt>
                <c:pt idx="2684">
                  <c:v>5.9720396378379554</c:v>
                </c:pt>
                <c:pt idx="2685">
                  <c:v>5.9722964203059279</c:v>
                </c:pt>
                <c:pt idx="2686">
                  <c:v>5.9780126292326283</c:v>
                </c:pt>
                <c:pt idx="2687">
                  <c:v>5.9787299230837228</c:v>
                </c:pt>
                <c:pt idx="2688">
                  <c:v>5.9843570498674792</c:v>
                </c:pt>
                <c:pt idx="2689">
                  <c:v>5.9869243880075773</c:v>
                </c:pt>
                <c:pt idx="2690">
                  <c:v>5.9880981480111277</c:v>
                </c:pt>
                <c:pt idx="2691">
                  <c:v>5.9993915003066354</c:v>
                </c:pt>
                <c:pt idx="2692">
                  <c:v>6.0125142733420853</c:v>
                </c:pt>
                <c:pt idx="2693">
                  <c:v>6.0178188421819083</c:v>
                </c:pt>
                <c:pt idx="2694">
                  <c:v>6.0188877563914254</c:v>
                </c:pt>
                <c:pt idx="2695">
                  <c:v>6.0192541914674775</c:v>
                </c:pt>
                <c:pt idx="2696">
                  <c:v>6.0242662383161409</c:v>
                </c:pt>
                <c:pt idx="2697">
                  <c:v>6.0264972875017788</c:v>
                </c:pt>
                <c:pt idx="2698">
                  <c:v>6.0293821668712129</c:v>
                </c:pt>
                <c:pt idx="2699">
                  <c:v>6.0359680798528998</c:v>
                </c:pt>
                <c:pt idx="2700">
                  <c:v>6.0384078643166861</c:v>
                </c:pt>
                <c:pt idx="2701">
                  <c:v>6.0416125136692518</c:v>
                </c:pt>
                <c:pt idx="2702">
                  <c:v>6.0418758697897621</c:v>
                </c:pt>
                <c:pt idx="2703">
                  <c:v>6.0559692324397005</c:v>
                </c:pt>
                <c:pt idx="2704">
                  <c:v>6.0593125040506122</c:v>
                </c:pt>
                <c:pt idx="2705">
                  <c:v>6.0600944390431986</c:v>
                </c:pt>
                <c:pt idx="2706">
                  <c:v>6.0624096741867008</c:v>
                </c:pt>
                <c:pt idx="2707">
                  <c:v>6.0636307097111297</c:v>
                </c:pt>
                <c:pt idx="2708">
                  <c:v>6.0648287603940227</c:v>
                </c:pt>
                <c:pt idx="2709">
                  <c:v>6.0665413188715114</c:v>
                </c:pt>
                <c:pt idx="2710">
                  <c:v>6.0695378109512665</c:v>
                </c:pt>
                <c:pt idx="2711">
                  <c:v>6.0721989851190648</c:v>
                </c:pt>
                <c:pt idx="2712">
                  <c:v>6.0730280700968855</c:v>
                </c:pt>
                <c:pt idx="2713">
                  <c:v>6.0757182850707867</c:v>
                </c:pt>
                <c:pt idx="2714">
                  <c:v>6.0783305617111099</c:v>
                </c:pt>
                <c:pt idx="2715">
                  <c:v>6.0902105660108417</c:v>
                </c:pt>
                <c:pt idx="2716">
                  <c:v>6.0902389458741029</c:v>
                </c:pt>
                <c:pt idx="2717">
                  <c:v>6.0981126879336038</c:v>
                </c:pt>
                <c:pt idx="2718">
                  <c:v>6.1106114596919188</c:v>
                </c:pt>
                <c:pt idx="2719">
                  <c:v>6.1113716378207767</c:v>
                </c:pt>
                <c:pt idx="2720">
                  <c:v>6.1136918906696147</c:v>
                </c:pt>
                <c:pt idx="2721">
                  <c:v>6.1192620130390969</c:v>
                </c:pt>
                <c:pt idx="2722">
                  <c:v>6.1201191206700054</c:v>
                </c:pt>
                <c:pt idx="2723">
                  <c:v>6.1201716734174623</c:v>
                </c:pt>
                <c:pt idx="2724">
                  <c:v>6.1210547869026461</c:v>
                </c:pt>
                <c:pt idx="2725">
                  <c:v>6.1266863551835584</c:v>
                </c:pt>
                <c:pt idx="2726">
                  <c:v>6.1489147039906644</c:v>
                </c:pt>
                <c:pt idx="2727">
                  <c:v>6.1612234313327496</c:v>
                </c:pt>
                <c:pt idx="2728">
                  <c:v>6.1702455529560005</c:v>
                </c:pt>
                <c:pt idx="2729">
                  <c:v>6.1801734485407041</c:v>
                </c:pt>
                <c:pt idx="2730">
                  <c:v>6.1989502918301902</c:v>
                </c:pt>
                <c:pt idx="2731">
                  <c:v>6.1997706874862315</c:v>
                </c:pt>
                <c:pt idx="2732">
                  <c:v>6.2018953930252074</c:v>
                </c:pt>
                <c:pt idx="2733">
                  <c:v>6.2105565138595349</c:v>
                </c:pt>
                <c:pt idx="2734">
                  <c:v>6.2188402026945182</c:v>
                </c:pt>
                <c:pt idx="2735">
                  <c:v>6.2201933970786474</c:v>
                </c:pt>
                <c:pt idx="2736">
                  <c:v>6.2234502971584096</c:v>
                </c:pt>
                <c:pt idx="2737">
                  <c:v>6.2243891649924175</c:v>
                </c:pt>
                <c:pt idx="2738">
                  <c:v>6.2403263548694152</c:v>
                </c:pt>
                <c:pt idx="2739">
                  <c:v>6.2456657981993162</c:v>
                </c:pt>
                <c:pt idx="2740">
                  <c:v>6.2488152840243965</c:v>
                </c:pt>
                <c:pt idx="2741">
                  <c:v>6.2491035693264196</c:v>
                </c:pt>
                <c:pt idx="2742">
                  <c:v>6.255609918780574</c:v>
                </c:pt>
                <c:pt idx="2743">
                  <c:v>6.2597964805359441</c:v>
                </c:pt>
                <c:pt idx="2744">
                  <c:v>6.2613980185736553</c:v>
                </c:pt>
                <c:pt idx="2745">
                  <c:v>6.2649965167162627</c:v>
                </c:pt>
                <c:pt idx="2746">
                  <c:v>6.2780051327869826</c:v>
                </c:pt>
                <c:pt idx="2747">
                  <c:v>6.2870248227081378</c:v>
                </c:pt>
                <c:pt idx="2748">
                  <c:v>6.291189510212063</c:v>
                </c:pt>
                <c:pt idx="2749">
                  <c:v>6.2968835478628389</c:v>
                </c:pt>
                <c:pt idx="2750">
                  <c:v>6.3007905129759632</c:v>
                </c:pt>
                <c:pt idx="2751">
                  <c:v>6.3055825071492322</c:v>
                </c:pt>
                <c:pt idx="2752">
                  <c:v>6.3121417460789724</c:v>
                </c:pt>
                <c:pt idx="2753">
                  <c:v>6.3199261631238066</c:v>
                </c:pt>
                <c:pt idx="2754">
                  <c:v>6.3203376472807129</c:v>
                </c:pt>
                <c:pt idx="2755">
                  <c:v>6.3204986628211071</c:v>
                </c:pt>
                <c:pt idx="2756">
                  <c:v>6.3273346544969709</c:v>
                </c:pt>
                <c:pt idx="2757">
                  <c:v>6.3321588633911814</c:v>
                </c:pt>
                <c:pt idx="2758">
                  <c:v>6.3356112072725947</c:v>
                </c:pt>
                <c:pt idx="2759">
                  <c:v>6.3357482792589703</c:v>
                </c:pt>
                <c:pt idx="2760">
                  <c:v>6.3371983824567932</c:v>
                </c:pt>
                <c:pt idx="2761">
                  <c:v>6.342340281293775</c:v>
                </c:pt>
                <c:pt idx="2762">
                  <c:v>6.3428990476814864</c:v>
                </c:pt>
                <c:pt idx="2763">
                  <c:v>6.3501226564152837</c:v>
                </c:pt>
                <c:pt idx="2764">
                  <c:v>6.3511771972960887</c:v>
                </c:pt>
                <c:pt idx="2765">
                  <c:v>6.3546685973017665</c:v>
                </c:pt>
                <c:pt idx="2766">
                  <c:v>6.3548417586523822</c:v>
                </c:pt>
                <c:pt idx="2767">
                  <c:v>6.3609819728479033</c:v>
                </c:pt>
                <c:pt idx="2768">
                  <c:v>6.3649606713325735</c:v>
                </c:pt>
                <c:pt idx="2769">
                  <c:v>6.3666734627124395</c:v>
                </c:pt>
                <c:pt idx="2770">
                  <c:v>6.3753178633549634</c:v>
                </c:pt>
                <c:pt idx="2771">
                  <c:v>6.3791689546880948</c:v>
                </c:pt>
                <c:pt idx="2772">
                  <c:v>6.388441149627325</c:v>
                </c:pt>
                <c:pt idx="2773">
                  <c:v>6.3906740726637281</c:v>
                </c:pt>
                <c:pt idx="2774">
                  <c:v>6.3966840131931404</c:v>
                </c:pt>
                <c:pt idx="2775">
                  <c:v>6.4011807232188502</c:v>
                </c:pt>
                <c:pt idx="2776">
                  <c:v>6.4110516060400498</c:v>
                </c:pt>
                <c:pt idx="2777">
                  <c:v>6.4135728576485356</c:v>
                </c:pt>
                <c:pt idx="2778">
                  <c:v>6.4281175767115366</c:v>
                </c:pt>
                <c:pt idx="2779">
                  <c:v>6.4390595404791604</c:v>
                </c:pt>
                <c:pt idx="2780">
                  <c:v>6.4401202211610844</c:v>
                </c:pt>
                <c:pt idx="2781">
                  <c:v>6.4515370502068885</c:v>
                </c:pt>
                <c:pt idx="2782">
                  <c:v>6.4534982433279788</c:v>
                </c:pt>
                <c:pt idx="2783">
                  <c:v>6.4552057109407288</c:v>
                </c:pt>
                <c:pt idx="2784">
                  <c:v>6.4568437321948409</c:v>
                </c:pt>
                <c:pt idx="2785">
                  <c:v>6.4619028448915881</c:v>
                </c:pt>
                <c:pt idx="2786">
                  <c:v>6.4659564960496292</c:v>
                </c:pt>
                <c:pt idx="2787">
                  <c:v>6.4667780868086933</c:v>
                </c:pt>
                <c:pt idx="2788">
                  <c:v>6.479164233413635</c:v>
                </c:pt>
                <c:pt idx="2789">
                  <c:v>6.4884026272674618</c:v>
                </c:pt>
                <c:pt idx="2790">
                  <c:v>6.4920496338501907</c:v>
                </c:pt>
                <c:pt idx="2791">
                  <c:v>6.493074758681999</c:v>
                </c:pt>
                <c:pt idx="2792">
                  <c:v>6.5040414599436938</c:v>
                </c:pt>
                <c:pt idx="2793">
                  <c:v>6.5043949305958426</c:v>
                </c:pt>
                <c:pt idx="2794">
                  <c:v>6.505306144545643</c:v>
                </c:pt>
                <c:pt idx="2795">
                  <c:v>6.515142246687021</c:v>
                </c:pt>
                <c:pt idx="2796">
                  <c:v>6.5172753071840157</c:v>
                </c:pt>
                <c:pt idx="2797">
                  <c:v>6.5193888699414915</c:v>
                </c:pt>
                <c:pt idx="2798">
                  <c:v>6.5289964799218572</c:v>
                </c:pt>
                <c:pt idx="2799">
                  <c:v>6.5294628729134523</c:v>
                </c:pt>
                <c:pt idx="2800">
                  <c:v>6.5310304143254454</c:v>
                </c:pt>
                <c:pt idx="2801">
                  <c:v>6.5335676382312675</c:v>
                </c:pt>
                <c:pt idx="2802">
                  <c:v>6.5341673663496715</c:v>
                </c:pt>
                <c:pt idx="2803">
                  <c:v>6.5495881004990846</c:v>
                </c:pt>
                <c:pt idx="2804">
                  <c:v>6.5591443044583038</c:v>
                </c:pt>
                <c:pt idx="2805">
                  <c:v>6.5694199055714657</c:v>
                </c:pt>
                <c:pt idx="2806">
                  <c:v>6.5732492343072462</c:v>
                </c:pt>
                <c:pt idx="2807">
                  <c:v>6.5828547517741267</c:v>
                </c:pt>
                <c:pt idx="2808">
                  <c:v>6.5859603921679568</c:v>
                </c:pt>
                <c:pt idx="2809">
                  <c:v>6.5869662900279371</c:v>
                </c:pt>
                <c:pt idx="2810">
                  <c:v>6.5929104147046775</c:v>
                </c:pt>
                <c:pt idx="2811">
                  <c:v>6.5943253551635586</c:v>
                </c:pt>
                <c:pt idx="2812">
                  <c:v>6.5968783130248276</c:v>
                </c:pt>
                <c:pt idx="2813">
                  <c:v>6.6073933809750347</c:v>
                </c:pt>
                <c:pt idx="2814">
                  <c:v>6.607916047924058</c:v>
                </c:pt>
                <c:pt idx="2815">
                  <c:v>6.6118270688470675</c:v>
                </c:pt>
                <c:pt idx="2816">
                  <c:v>6.6173032565805388</c:v>
                </c:pt>
                <c:pt idx="2817">
                  <c:v>6.6227425780271272</c:v>
                </c:pt>
                <c:pt idx="2818">
                  <c:v>6.6232571315748867</c:v>
                </c:pt>
                <c:pt idx="2819">
                  <c:v>6.623930426523394</c:v>
                </c:pt>
                <c:pt idx="2820">
                  <c:v>6.6273496293639962</c:v>
                </c:pt>
                <c:pt idx="2821">
                  <c:v>6.6283137379371011</c:v>
                </c:pt>
                <c:pt idx="2822">
                  <c:v>6.6376849030215421</c:v>
                </c:pt>
                <c:pt idx="2823">
                  <c:v>6.6394763102169208</c:v>
                </c:pt>
                <c:pt idx="2824">
                  <c:v>6.6542401293978486</c:v>
                </c:pt>
                <c:pt idx="2825">
                  <c:v>6.656778812943231</c:v>
                </c:pt>
                <c:pt idx="2826">
                  <c:v>6.6589695596805143</c:v>
                </c:pt>
                <c:pt idx="2827">
                  <c:v>6.6598878390997243</c:v>
                </c:pt>
                <c:pt idx="2828">
                  <c:v>6.6666366361539087</c:v>
                </c:pt>
                <c:pt idx="2829">
                  <c:v>6.6669173392240664</c:v>
                </c:pt>
                <c:pt idx="2830">
                  <c:v>6.6692127292406784</c:v>
                </c:pt>
                <c:pt idx="2831">
                  <c:v>6.6745340321800519</c:v>
                </c:pt>
                <c:pt idx="2832">
                  <c:v>6.6833618967594592</c:v>
                </c:pt>
                <c:pt idx="2833">
                  <c:v>6.6987270016640554</c:v>
                </c:pt>
                <c:pt idx="2834">
                  <c:v>6.7015843794300842</c:v>
                </c:pt>
                <c:pt idx="2835">
                  <c:v>6.710228255503683</c:v>
                </c:pt>
                <c:pt idx="2836">
                  <c:v>6.7185215991448448</c:v>
                </c:pt>
                <c:pt idx="2837">
                  <c:v>6.7394416395908499</c:v>
                </c:pt>
                <c:pt idx="2838">
                  <c:v>6.7501661389225305</c:v>
                </c:pt>
                <c:pt idx="2839">
                  <c:v>6.7661680776173299</c:v>
                </c:pt>
                <c:pt idx="2840">
                  <c:v>6.7674609022670387</c:v>
                </c:pt>
                <c:pt idx="2841">
                  <c:v>6.7687031466434178</c:v>
                </c:pt>
                <c:pt idx="2842">
                  <c:v>6.7738073099103806</c:v>
                </c:pt>
                <c:pt idx="2843">
                  <c:v>6.7947255603607051</c:v>
                </c:pt>
                <c:pt idx="2844">
                  <c:v>6.8091850857834961</c:v>
                </c:pt>
                <c:pt idx="2845">
                  <c:v>6.8118840433487344</c:v>
                </c:pt>
                <c:pt idx="2846">
                  <c:v>6.81969255589149</c:v>
                </c:pt>
                <c:pt idx="2847">
                  <c:v>6.8243665893471244</c:v>
                </c:pt>
                <c:pt idx="2848">
                  <c:v>6.8265319625486551</c:v>
                </c:pt>
                <c:pt idx="2849">
                  <c:v>6.8285568926386855</c:v>
                </c:pt>
                <c:pt idx="2850">
                  <c:v>6.8330100435284598</c:v>
                </c:pt>
                <c:pt idx="2851">
                  <c:v>6.8437891277960636</c:v>
                </c:pt>
                <c:pt idx="2852">
                  <c:v>6.8522307352425456</c:v>
                </c:pt>
                <c:pt idx="2853">
                  <c:v>6.8633650059738338</c:v>
                </c:pt>
                <c:pt idx="2854">
                  <c:v>6.8769685100627154</c:v>
                </c:pt>
                <c:pt idx="2855">
                  <c:v>6.8951914096607716</c:v>
                </c:pt>
                <c:pt idx="2856">
                  <c:v>6.9006394251276522</c:v>
                </c:pt>
                <c:pt idx="2857">
                  <c:v>6.9215754324707675</c:v>
                </c:pt>
                <c:pt idx="2858">
                  <c:v>6.9322992788535469</c:v>
                </c:pt>
                <c:pt idx="2859">
                  <c:v>6.955058540245675</c:v>
                </c:pt>
                <c:pt idx="2860">
                  <c:v>6.9619670658151849</c:v>
                </c:pt>
                <c:pt idx="2861">
                  <c:v>6.9664821142989526</c:v>
                </c:pt>
                <c:pt idx="2862">
                  <c:v>6.9685809461994772</c:v>
                </c:pt>
                <c:pt idx="2863">
                  <c:v>6.9707940673749791</c:v>
                </c:pt>
                <c:pt idx="2864">
                  <c:v>7.0133184035251812</c:v>
                </c:pt>
                <c:pt idx="2865">
                  <c:v>7.0353062714806809</c:v>
                </c:pt>
                <c:pt idx="2866">
                  <c:v>7.051242610468222</c:v>
                </c:pt>
                <c:pt idx="2867">
                  <c:v>7.0641506272728574</c:v>
                </c:pt>
                <c:pt idx="2868">
                  <c:v>7.0795948327213472</c:v>
                </c:pt>
                <c:pt idx="2869">
                  <c:v>7.0799068643003071</c:v>
                </c:pt>
                <c:pt idx="2870">
                  <c:v>7.0817035892415747</c:v>
                </c:pt>
                <c:pt idx="2871">
                  <c:v>7.0888172522672921</c:v>
                </c:pt>
                <c:pt idx="2872">
                  <c:v>7.0934893976905542</c:v>
                </c:pt>
                <c:pt idx="2873">
                  <c:v>7.1131624612458282</c:v>
                </c:pt>
                <c:pt idx="2874">
                  <c:v>7.1138040020580267</c:v>
                </c:pt>
                <c:pt idx="2875">
                  <c:v>7.1181378403753319</c:v>
                </c:pt>
                <c:pt idx="2876">
                  <c:v>7.1245414691023239</c:v>
                </c:pt>
                <c:pt idx="2877">
                  <c:v>7.1314603801096874</c:v>
                </c:pt>
                <c:pt idx="2878">
                  <c:v>7.167053416664543</c:v>
                </c:pt>
                <c:pt idx="2879">
                  <c:v>7.1698983049431808</c:v>
                </c:pt>
                <c:pt idx="2880">
                  <c:v>7.1800575324878348</c:v>
                </c:pt>
                <c:pt idx="2881">
                  <c:v>7.1816674338791264</c:v>
                </c:pt>
                <c:pt idx="2882">
                  <c:v>7.2204818931176682</c:v>
                </c:pt>
                <c:pt idx="2883">
                  <c:v>7.2205194276741818</c:v>
                </c:pt>
                <c:pt idx="2884">
                  <c:v>7.2262368618743391</c:v>
                </c:pt>
                <c:pt idx="2885">
                  <c:v>7.2423069679844279</c:v>
                </c:pt>
                <c:pt idx="2886">
                  <c:v>7.2459395574431964</c:v>
                </c:pt>
                <c:pt idx="2887">
                  <c:v>7.2590847494438853</c:v>
                </c:pt>
                <c:pt idx="2888">
                  <c:v>7.2791713086452088</c:v>
                </c:pt>
                <c:pt idx="2889">
                  <c:v>7.2803708126893989</c:v>
                </c:pt>
                <c:pt idx="2890">
                  <c:v>7.2816252771114085</c:v>
                </c:pt>
                <c:pt idx="2891">
                  <c:v>7.2949289990626225</c:v>
                </c:pt>
                <c:pt idx="2892">
                  <c:v>7.2971190246815354</c:v>
                </c:pt>
                <c:pt idx="2893">
                  <c:v>7.2997632299405026</c:v>
                </c:pt>
                <c:pt idx="2894">
                  <c:v>7.3084517012625181</c:v>
                </c:pt>
                <c:pt idx="2895">
                  <c:v>7.3179158047384227</c:v>
                </c:pt>
                <c:pt idx="2896">
                  <c:v>7.3237967613192341</c:v>
                </c:pt>
                <c:pt idx="2897">
                  <c:v>7.325513589262667</c:v>
                </c:pt>
                <c:pt idx="2898">
                  <c:v>7.3276957808632384</c:v>
                </c:pt>
                <c:pt idx="2899">
                  <c:v>7.3341403996301091</c:v>
                </c:pt>
                <c:pt idx="2900">
                  <c:v>7.3597535512526369</c:v>
                </c:pt>
                <c:pt idx="2901">
                  <c:v>7.3957676487738375</c:v>
                </c:pt>
                <c:pt idx="2902">
                  <c:v>7.405083135608276</c:v>
                </c:pt>
                <c:pt idx="2903">
                  <c:v>7.4604350881945951</c:v>
                </c:pt>
                <c:pt idx="2904">
                  <c:v>7.4673693499660843</c:v>
                </c:pt>
                <c:pt idx="2905">
                  <c:v>7.4901023443856163</c:v>
                </c:pt>
                <c:pt idx="2906">
                  <c:v>7.4941584212323802</c:v>
                </c:pt>
                <c:pt idx="2907">
                  <c:v>7.4985299275732977</c:v>
                </c:pt>
                <c:pt idx="2908">
                  <c:v>7.5126336139018983</c:v>
                </c:pt>
                <c:pt idx="2909">
                  <c:v>7.5285391020038741</c:v>
                </c:pt>
                <c:pt idx="2910">
                  <c:v>7.5343128385918048</c:v>
                </c:pt>
                <c:pt idx="2911">
                  <c:v>7.5403429274360594</c:v>
                </c:pt>
                <c:pt idx="2912">
                  <c:v>7.5580923628158052</c:v>
                </c:pt>
                <c:pt idx="2913">
                  <c:v>7.5673950717235581</c:v>
                </c:pt>
                <c:pt idx="2914">
                  <c:v>7.592252463726104</c:v>
                </c:pt>
                <c:pt idx="2915">
                  <c:v>7.6155753559341131</c:v>
                </c:pt>
                <c:pt idx="2916">
                  <c:v>7.6386606140887556</c:v>
                </c:pt>
                <c:pt idx="2917">
                  <c:v>7.6704424705524783</c:v>
                </c:pt>
                <c:pt idx="2918">
                  <c:v>7.6995028944910917</c:v>
                </c:pt>
                <c:pt idx="2919">
                  <c:v>7.7218147139098727</c:v>
                </c:pt>
                <c:pt idx="2920">
                  <c:v>7.7270624769404055</c:v>
                </c:pt>
                <c:pt idx="2921">
                  <c:v>7.730278325783309</c:v>
                </c:pt>
                <c:pt idx="2922">
                  <c:v>7.7508951417420171</c:v>
                </c:pt>
                <c:pt idx="2923">
                  <c:v>7.7550329843670358</c:v>
                </c:pt>
                <c:pt idx="2924">
                  <c:v>7.7867650756649711</c:v>
                </c:pt>
                <c:pt idx="2925">
                  <c:v>7.7989147464941553</c:v>
                </c:pt>
                <c:pt idx="2926">
                  <c:v>7.8233164480917425</c:v>
                </c:pt>
                <c:pt idx="2927">
                  <c:v>7.8524392397205727</c:v>
                </c:pt>
                <c:pt idx="2928">
                  <c:v>7.8628651863413372</c:v>
                </c:pt>
                <c:pt idx="2929">
                  <c:v>7.8657643097320804</c:v>
                </c:pt>
                <c:pt idx="2930">
                  <c:v>7.8670404091456723</c:v>
                </c:pt>
                <c:pt idx="2931">
                  <c:v>7.8693975414107333</c:v>
                </c:pt>
                <c:pt idx="2932">
                  <c:v>7.8819441372154371</c:v>
                </c:pt>
                <c:pt idx="2933">
                  <c:v>7.9051745079203464</c:v>
                </c:pt>
                <c:pt idx="2934">
                  <c:v>7.906849353535585</c:v>
                </c:pt>
                <c:pt idx="2935">
                  <c:v>7.9163927418414062</c:v>
                </c:pt>
                <c:pt idx="2936">
                  <c:v>7.9444510873269776</c:v>
                </c:pt>
                <c:pt idx="2937">
                  <c:v>7.9770801468993149</c:v>
                </c:pt>
                <c:pt idx="2938">
                  <c:v>8.0952566752030481</c:v>
                </c:pt>
                <c:pt idx="2939">
                  <c:v>8.095593627053109</c:v>
                </c:pt>
                <c:pt idx="2940">
                  <c:v>8.1048926855352494</c:v>
                </c:pt>
                <c:pt idx="2941">
                  <c:v>8.1106166873044376</c:v>
                </c:pt>
                <c:pt idx="2942">
                  <c:v>8.1469806882373366</c:v>
                </c:pt>
                <c:pt idx="2943">
                  <c:v>8.1662296758034358</c:v>
                </c:pt>
                <c:pt idx="2944">
                  <c:v>8.1664904909639127</c:v>
                </c:pt>
                <c:pt idx="2945">
                  <c:v>8.1709550088248672</c:v>
                </c:pt>
                <c:pt idx="2946">
                  <c:v>8.1932578143245749</c:v>
                </c:pt>
                <c:pt idx="2947">
                  <c:v>8.1994570255333858</c:v>
                </c:pt>
                <c:pt idx="2948">
                  <c:v>8.19949033111258</c:v>
                </c:pt>
                <c:pt idx="2949">
                  <c:v>8.2417019889130483</c:v>
                </c:pt>
                <c:pt idx="2950">
                  <c:v>8.2649834271171656</c:v>
                </c:pt>
                <c:pt idx="2951">
                  <c:v>8.2841965751926843</c:v>
                </c:pt>
                <c:pt idx="2952">
                  <c:v>8.3035614227745924</c:v>
                </c:pt>
                <c:pt idx="2953">
                  <c:v>8.3482989882159284</c:v>
                </c:pt>
                <c:pt idx="2954">
                  <c:v>8.3604487126542377</c:v>
                </c:pt>
                <c:pt idx="2955">
                  <c:v>8.3654405245055035</c:v>
                </c:pt>
                <c:pt idx="2956">
                  <c:v>8.36585093101254</c:v>
                </c:pt>
                <c:pt idx="2957">
                  <c:v>8.3942876912306676</c:v>
                </c:pt>
                <c:pt idx="2958">
                  <c:v>8.4194727936728437</c:v>
                </c:pt>
                <c:pt idx="2959">
                  <c:v>8.5134362367024465</c:v>
                </c:pt>
                <c:pt idx="2960">
                  <c:v>8.6159747095883183</c:v>
                </c:pt>
                <c:pt idx="2961">
                  <c:v>8.8028017617557364</c:v>
                </c:pt>
                <c:pt idx="2962">
                  <c:v>8.8070029409067807</c:v>
                </c:pt>
                <c:pt idx="2963">
                  <c:v>8.8197484804466555</c:v>
                </c:pt>
                <c:pt idx="2964">
                  <c:v>8.8962246943085752</c:v>
                </c:pt>
                <c:pt idx="2965">
                  <c:v>9.0016854239679969</c:v>
                </c:pt>
                <c:pt idx="2966">
                  <c:v>9.0268024522883188</c:v>
                </c:pt>
                <c:pt idx="2967">
                  <c:v>9.030883374401272</c:v>
                </c:pt>
                <c:pt idx="2968">
                  <c:v>9.1037072629242317</c:v>
                </c:pt>
                <c:pt idx="2969">
                  <c:v>9.27709072914584</c:v>
                </c:pt>
                <c:pt idx="2970">
                  <c:v>9.3229661696253405</c:v>
                </c:pt>
                <c:pt idx="2971">
                  <c:v>9.3453450680342929</c:v>
                </c:pt>
                <c:pt idx="2972">
                  <c:v>9.4172239595895082</c:v>
                </c:pt>
                <c:pt idx="2973">
                  <c:v>9.4779646839427354</c:v>
                </c:pt>
                <c:pt idx="2974">
                  <c:v>9.503401150691877</c:v>
                </c:pt>
                <c:pt idx="2975">
                  <c:v>9.5041379615486115</c:v>
                </c:pt>
                <c:pt idx="2976">
                  <c:v>9.5346264766643696</c:v>
                </c:pt>
                <c:pt idx="2977">
                  <c:v>9.6213461870036561</c:v>
                </c:pt>
                <c:pt idx="2978">
                  <c:v>9.7855082936228399</c:v>
                </c:pt>
                <c:pt idx="2979">
                  <c:v>9.7860151043208141</c:v>
                </c:pt>
                <c:pt idx="2980">
                  <c:v>9.8133052955085827</c:v>
                </c:pt>
                <c:pt idx="2981">
                  <c:v>9.9319298240717711</c:v>
                </c:pt>
                <c:pt idx="2982">
                  <c:v>9.989038430335599</c:v>
                </c:pt>
                <c:pt idx="2983">
                  <c:v>10.075539219692313</c:v>
                </c:pt>
                <c:pt idx="2984">
                  <c:v>10.125967298400731</c:v>
                </c:pt>
                <c:pt idx="2985">
                  <c:v>10.151713801758499</c:v>
                </c:pt>
                <c:pt idx="2986">
                  <c:v>10.277349942269019</c:v>
                </c:pt>
                <c:pt idx="2987">
                  <c:v>10.31313355008462</c:v>
                </c:pt>
                <c:pt idx="2988">
                  <c:v>10.464681371591348</c:v>
                </c:pt>
                <c:pt idx="2989">
                  <c:v>10.722056228177831</c:v>
                </c:pt>
                <c:pt idx="2990">
                  <c:v>10.741742468978904</c:v>
                </c:pt>
                <c:pt idx="2991">
                  <c:v>10.833026996471393</c:v>
                </c:pt>
                <c:pt idx="2992">
                  <c:v>11.079250082294605</c:v>
                </c:pt>
                <c:pt idx="2993">
                  <c:v>11.643733874434222</c:v>
                </c:pt>
                <c:pt idx="2994">
                  <c:v>11.775648885915587</c:v>
                </c:pt>
                <c:pt idx="2995">
                  <c:v>12.013744576527296</c:v>
                </c:pt>
                <c:pt idx="2996">
                  <c:v>13.193469480780445</c:v>
                </c:pt>
                <c:pt idx="2997">
                  <c:v>13.203928382451906</c:v>
                </c:pt>
                <c:pt idx="2998">
                  <c:v>13.578948395094629</c:v>
                </c:pt>
                <c:pt idx="2999">
                  <c:v>18.991812797409757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9D-4AAB-B608-1213F02C1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8588528"/>
        <c:axId val="1828598128"/>
      </c:lineChart>
      <c:catAx>
        <c:axId val="182858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28598128"/>
        <c:crosses val="autoZero"/>
        <c:auto val="1"/>
        <c:lblAlgn val="ctr"/>
        <c:lblOffset val="100"/>
        <c:noMultiLvlLbl val="0"/>
      </c:catAx>
      <c:valAx>
        <c:axId val="182859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2858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Error</a:t>
            </a:r>
            <a:r>
              <a:rPr lang="de-DE" baseline="0"/>
              <a:t> (height)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results_discussion!$B$1:$GF$1</c:f>
              <c:numCache>
                <c:formatCode>General</c:formatCode>
                <c:ptCount val="187"/>
                <c:pt idx="0">
                  <c:v>27.1</c:v>
                </c:pt>
                <c:pt idx="1">
                  <c:v>30.9</c:v>
                </c:pt>
                <c:pt idx="2">
                  <c:v>12</c:v>
                </c:pt>
                <c:pt idx="3">
                  <c:v>25.5</c:v>
                </c:pt>
                <c:pt idx="4">
                  <c:v>30.9</c:v>
                </c:pt>
                <c:pt idx="5">
                  <c:v>9.1</c:v>
                </c:pt>
                <c:pt idx="6">
                  <c:v>33.1</c:v>
                </c:pt>
                <c:pt idx="7">
                  <c:v>34.299999999999997</c:v>
                </c:pt>
                <c:pt idx="8">
                  <c:v>14.5</c:v>
                </c:pt>
                <c:pt idx="9">
                  <c:v>33.4</c:v>
                </c:pt>
                <c:pt idx="10">
                  <c:v>33.4</c:v>
                </c:pt>
                <c:pt idx="11">
                  <c:v>19.7</c:v>
                </c:pt>
                <c:pt idx="12">
                  <c:v>9.6</c:v>
                </c:pt>
                <c:pt idx="13">
                  <c:v>22.8</c:v>
                </c:pt>
                <c:pt idx="14">
                  <c:v>22.8</c:v>
                </c:pt>
                <c:pt idx="15">
                  <c:v>27.7</c:v>
                </c:pt>
                <c:pt idx="16">
                  <c:v>26.7</c:v>
                </c:pt>
                <c:pt idx="17">
                  <c:v>33.799999999999997</c:v>
                </c:pt>
                <c:pt idx="18">
                  <c:v>17.100000000000001</c:v>
                </c:pt>
                <c:pt idx="19">
                  <c:v>32.5</c:v>
                </c:pt>
                <c:pt idx="20">
                  <c:v>34.200000000000003</c:v>
                </c:pt>
                <c:pt idx="21">
                  <c:v>22.8</c:v>
                </c:pt>
                <c:pt idx="22">
                  <c:v>32.5</c:v>
                </c:pt>
                <c:pt idx="23">
                  <c:v>22.2</c:v>
                </c:pt>
                <c:pt idx="24">
                  <c:v>63</c:v>
                </c:pt>
                <c:pt idx="25">
                  <c:v>9</c:v>
                </c:pt>
                <c:pt idx="26">
                  <c:v>33.299999999999997</c:v>
                </c:pt>
                <c:pt idx="27">
                  <c:v>33.799999999999997</c:v>
                </c:pt>
                <c:pt idx="28">
                  <c:v>19.7</c:v>
                </c:pt>
                <c:pt idx="29">
                  <c:v>21.3</c:v>
                </c:pt>
                <c:pt idx="30">
                  <c:v>32.799999999999997</c:v>
                </c:pt>
                <c:pt idx="31">
                  <c:v>25.5</c:v>
                </c:pt>
                <c:pt idx="32">
                  <c:v>19.2</c:v>
                </c:pt>
                <c:pt idx="33">
                  <c:v>20.3</c:v>
                </c:pt>
                <c:pt idx="34">
                  <c:v>2.8</c:v>
                </c:pt>
                <c:pt idx="35">
                  <c:v>17.3</c:v>
                </c:pt>
                <c:pt idx="36">
                  <c:v>17.3</c:v>
                </c:pt>
                <c:pt idx="37">
                  <c:v>17.100000000000001</c:v>
                </c:pt>
                <c:pt idx="38">
                  <c:v>34.700000000000003</c:v>
                </c:pt>
                <c:pt idx="39">
                  <c:v>58.1</c:v>
                </c:pt>
                <c:pt idx="40">
                  <c:v>15.9</c:v>
                </c:pt>
                <c:pt idx="41">
                  <c:v>22.2</c:v>
                </c:pt>
                <c:pt idx="42">
                  <c:v>11.1</c:v>
                </c:pt>
                <c:pt idx="43">
                  <c:v>34</c:v>
                </c:pt>
                <c:pt idx="44">
                  <c:v>34</c:v>
                </c:pt>
                <c:pt idx="45">
                  <c:v>33.5</c:v>
                </c:pt>
                <c:pt idx="46">
                  <c:v>32.5</c:v>
                </c:pt>
                <c:pt idx="47">
                  <c:v>22.2</c:v>
                </c:pt>
                <c:pt idx="48">
                  <c:v>58.3</c:v>
                </c:pt>
                <c:pt idx="49">
                  <c:v>29</c:v>
                </c:pt>
                <c:pt idx="50">
                  <c:v>13.1</c:v>
                </c:pt>
                <c:pt idx="51">
                  <c:v>33.700000000000003</c:v>
                </c:pt>
                <c:pt idx="52">
                  <c:v>31.2</c:v>
                </c:pt>
                <c:pt idx="53">
                  <c:v>19.8</c:v>
                </c:pt>
                <c:pt idx="54">
                  <c:v>14.5</c:v>
                </c:pt>
                <c:pt idx="55">
                  <c:v>4.8</c:v>
                </c:pt>
                <c:pt idx="56">
                  <c:v>31.2</c:v>
                </c:pt>
                <c:pt idx="57">
                  <c:v>34.1</c:v>
                </c:pt>
                <c:pt idx="58">
                  <c:v>20.3</c:v>
                </c:pt>
                <c:pt idx="59">
                  <c:v>19.2</c:v>
                </c:pt>
                <c:pt idx="60">
                  <c:v>34.200000000000003</c:v>
                </c:pt>
                <c:pt idx="61">
                  <c:v>17.100000000000001</c:v>
                </c:pt>
                <c:pt idx="62">
                  <c:v>33.799999999999997</c:v>
                </c:pt>
                <c:pt idx="63">
                  <c:v>32.799999999999997</c:v>
                </c:pt>
                <c:pt idx="64">
                  <c:v>10.9</c:v>
                </c:pt>
                <c:pt idx="65">
                  <c:v>23.6</c:v>
                </c:pt>
                <c:pt idx="66">
                  <c:v>22.2</c:v>
                </c:pt>
                <c:pt idx="67">
                  <c:v>30.7</c:v>
                </c:pt>
                <c:pt idx="68">
                  <c:v>17.100000000000001</c:v>
                </c:pt>
                <c:pt idx="69">
                  <c:v>19.2</c:v>
                </c:pt>
                <c:pt idx="70">
                  <c:v>33.799999999999997</c:v>
                </c:pt>
                <c:pt idx="71">
                  <c:v>34.700000000000003</c:v>
                </c:pt>
                <c:pt idx="72">
                  <c:v>34</c:v>
                </c:pt>
                <c:pt idx="73">
                  <c:v>23.6</c:v>
                </c:pt>
                <c:pt idx="74">
                  <c:v>34</c:v>
                </c:pt>
                <c:pt idx="75">
                  <c:v>13.1</c:v>
                </c:pt>
                <c:pt idx="76">
                  <c:v>21.6</c:v>
                </c:pt>
                <c:pt idx="77">
                  <c:v>77.7</c:v>
                </c:pt>
                <c:pt idx="78">
                  <c:v>3.1</c:v>
                </c:pt>
                <c:pt idx="79">
                  <c:v>10.4</c:v>
                </c:pt>
                <c:pt idx="80">
                  <c:v>33.799999999999997</c:v>
                </c:pt>
                <c:pt idx="81">
                  <c:v>10.4</c:v>
                </c:pt>
                <c:pt idx="82">
                  <c:v>19.5</c:v>
                </c:pt>
                <c:pt idx="83">
                  <c:v>8.9</c:v>
                </c:pt>
                <c:pt idx="84">
                  <c:v>22.2</c:v>
                </c:pt>
                <c:pt idx="85">
                  <c:v>34.700000000000003</c:v>
                </c:pt>
                <c:pt idx="86">
                  <c:v>22.9</c:v>
                </c:pt>
                <c:pt idx="87">
                  <c:v>31.2</c:v>
                </c:pt>
                <c:pt idx="88">
                  <c:v>29</c:v>
                </c:pt>
                <c:pt idx="89">
                  <c:v>58.1</c:v>
                </c:pt>
                <c:pt idx="90">
                  <c:v>20.3</c:v>
                </c:pt>
                <c:pt idx="91">
                  <c:v>17.100000000000001</c:v>
                </c:pt>
                <c:pt idx="92">
                  <c:v>52.6</c:v>
                </c:pt>
                <c:pt idx="93">
                  <c:v>34.200000000000003</c:v>
                </c:pt>
                <c:pt idx="94">
                  <c:v>16.7</c:v>
                </c:pt>
                <c:pt idx="95">
                  <c:v>54.6</c:v>
                </c:pt>
                <c:pt idx="96">
                  <c:v>58.1</c:v>
                </c:pt>
                <c:pt idx="97">
                  <c:v>77.7</c:v>
                </c:pt>
                <c:pt idx="98">
                  <c:v>25.5</c:v>
                </c:pt>
                <c:pt idx="99">
                  <c:v>20.399999999999999</c:v>
                </c:pt>
                <c:pt idx="100">
                  <c:v>3</c:v>
                </c:pt>
                <c:pt idx="101">
                  <c:v>54.6</c:v>
                </c:pt>
                <c:pt idx="102">
                  <c:v>33.799999999999997</c:v>
                </c:pt>
                <c:pt idx="103">
                  <c:v>19.8</c:v>
                </c:pt>
                <c:pt idx="104">
                  <c:v>3.2</c:v>
                </c:pt>
                <c:pt idx="105">
                  <c:v>33.5</c:v>
                </c:pt>
                <c:pt idx="106">
                  <c:v>26.6</c:v>
                </c:pt>
                <c:pt idx="107">
                  <c:v>22.3</c:v>
                </c:pt>
                <c:pt idx="108">
                  <c:v>22.2</c:v>
                </c:pt>
                <c:pt idx="109">
                  <c:v>20</c:v>
                </c:pt>
                <c:pt idx="110">
                  <c:v>58.1</c:v>
                </c:pt>
                <c:pt idx="111">
                  <c:v>33.799999999999997</c:v>
                </c:pt>
                <c:pt idx="112">
                  <c:v>2</c:v>
                </c:pt>
                <c:pt idx="113">
                  <c:v>5.0999999999999996</c:v>
                </c:pt>
                <c:pt idx="114">
                  <c:v>34.700000000000003</c:v>
                </c:pt>
                <c:pt idx="115">
                  <c:v>3.1</c:v>
                </c:pt>
                <c:pt idx="116">
                  <c:v>17.100000000000001</c:v>
                </c:pt>
                <c:pt idx="117">
                  <c:v>33.5</c:v>
                </c:pt>
                <c:pt idx="118">
                  <c:v>17.3</c:v>
                </c:pt>
                <c:pt idx="119">
                  <c:v>33.5</c:v>
                </c:pt>
                <c:pt idx="120">
                  <c:v>33.299999999999997</c:v>
                </c:pt>
                <c:pt idx="121">
                  <c:v>33.4</c:v>
                </c:pt>
                <c:pt idx="122">
                  <c:v>27.1</c:v>
                </c:pt>
                <c:pt idx="123">
                  <c:v>34.299999999999997</c:v>
                </c:pt>
                <c:pt idx="124">
                  <c:v>17.100000000000001</c:v>
                </c:pt>
                <c:pt idx="125">
                  <c:v>33.5</c:v>
                </c:pt>
                <c:pt idx="126">
                  <c:v>34.5</c:v>
                </c:pt>
                <c:pt idx="127">
                  <c:v>20.399999999999999</c:v>
                </c:pt>
                <c:pt idx="128">
                  <c:v>34</c:v>
                </c:pt>
                <c:pt idx="129">
                  <c:v>58.1</c:v>
                </c:pt>
                <c:pt idx="130">
                  <c:v>22.8</c:v>
                </c:pt>
                <c:pt idx="131">
                  <c:v>25.5</c:v>
                </c:pt>
                <c:pt idx="132">
                  <c:v>12</c:v>
                </c:pt>
                <c:pt idx="133">
                  <c:v>19.8</c:v>
                </c:pt>
                <c:pt idx="134">
                  <c:v>14.5</c:v>
                </c:pt>
                <c:pt idx="135">
                  <c:v>20.7</c:v>
                </c:pt>
                <c:pt idx="136">
                  <c:v>34.700000000000003</c:v>
                </c:pt>
                <c:pt idx="137">
                  <c:v>58.1</c:v>
                </c:pt>
                <c:pt idx="138">
                  <c:v>32.5</c:v>
                </c:pt>
                <c:pt idx="139">
                  <c:v>33.5</c:v>
                </c:pt>
                <c:pt idx="140">
                  <c:v>19.7</c:v>
                </c:pt>
                <c:pt idx="141">
                  <c:v>29</c:v>
                </c:pt>
                <c:pt idx="142">
                  <c:v>33.799999999999997</c:v>
                </c:pt>
                <c:pt idx="143">
                  <c:v>34</c:v>
                </c:pt>
                <c:pt idx="144">
                  <c:v>33.799999999999997</c:v>
                </c:pt>
                <c:pt idx="145">
                  <c:v>17.100000000000001</c:v>
                </c:pt>
                <c:pt idx="146">
                  <c:v>17.100000000000001</c:v>
                </c:pt>
                <c:pt idx="147">
                  <c:v>12.8</c:v>
                </c:pt>
                <c:pt idx="148">
                  <c:v>34.1</c:v>
                </c:pt>
                <c:pt idx="149">
                  <c:v>9</c:v>
                </c:pt>
                <c:pt idx="150">
                  <c:v>12.8</c:v>
                </c:pt>
                <c:pt idx="151">
                  <c:v>34.1</c:v>
                </c:pt>
                <c:pt idx="152">
                  <c:v>10.4</c:v>
                </c:pt>
                <c:pt idx="153">
                  <c:v>30.7</c:v>
                </c:pt>
                <c:pt idx="154">
                  <c:v>33.799999999999997</c:v>
                </c:pt>
                <c:pt idx="155">
                  <c:v>33.799999999999997</c:v>
                </c:pt>
                <c:pt idx="156">
                  <c:v>3.1</c:v>
                </c:pt>
                <c:pt idx="157">
                  <c:v>30.7</c:v>
                </c:pt>
                <c:pt idx="158">
                  <c:v>19.5</c:v>
                </c:pt>
                <c:pt idx="159">
                  <c:v>33.799999999999997</c:v>
                </c:pt>
                <c:pt idx="160">
                  <c:v>31.1</c:v>
                </c:pt>
                <c:pt idx="161">
                  <c:v>34</c:v>
                </c:pt>
                <c:pt idx="162">
                  <c:v>26.6</c:v>
                </c:pt>
                <c:pt idx="163">
                  <c:v>34.200000000000003</c:v>
                </c:pt>
                <c:pt idx="164">
                  <c:v>54.6</c:v>
                </c:pt>
                <c:pt idx="165">
                  <c:v>20.2</c:v>
                </c:pt>
                <c:pt idx="166">
                  <c:v>34.200000000000003</c:v>
                </c:pt>
                <c:pt idx="167">
                  <c:v>23.6</c:v>
                </c:pt>
                <c:pt idx="168">
                  <c:v>33.799999999999997</c:v>
                </c:pt>
                <c:pt idx="169">
                  <c:v>20.399999999999999</c:v>
                </c:pt>
                <c:pt idx="170">
                  <c:v>34.5</c:v>
                </c:pt>
                <c:pt idx="171">
                  <c:v>20.3</c:v>
                </c:pt>
                <c:pt idx="172">
                  <c:v>58.1</c:v>
                </c:pt>
                <c:pt idx="173">
                  <c:v>33.799999999999997</c:v>
                </c:pt>
                <c:pt idx="174">
                  <c:v>17.399999999999999</c:v>
                </c:pt>
                <c:pt idx="175">
                  <c:v>17.399999999999999</c:v>
                </c:pt>
                <c:pt idx="176">
                  <c:v>8.9</c:v>
                </c:pt>
                <c:pt idx="177">
                  <c:v>34.4</c:v>
                </c:pt>
                <c:pt idx="178">
                  <c:v>27.7</c:v>
                </c:pt>
                <c:pt idx="179">
                  <c:v>17.100000000000001</c:v>
                </c:pt>
                <c:pt idx="180">
                  <c:v>52.6</c:v>
                </c:pt>
                <c:pt idx="181">
                  <c:v>5.0999999999999996</c:v>
                </c:pt>
                <c:pt idx="182">
                  <c:v>30.5</c:v>
                </c:pt>
                <c:pt idx="183">
                  <c:v>17.3</c:v>
                </c:pt>
                <c:pt idx="184">
                  <c:v>33.1</c:v>
                </c:pt>
                <c:pt idx="185">
                  <c:v>22.2</c:v>
                </c:pt>
                <c:pt idx="186">
                  <c:v>12</c:v>
                </c:pt>
              </c:numCache>
            </c:numRef>
          </c:xVal>
          <c:yVal>
            <c:numRef>
              <c:f>results_discussion!$B$3:$GF$3</c:f>
              <c:numCache>
                <c:formatCode>General</c:formatCode>
                <c:ptCount val="187"/>
                <c:pt idx="0">
                  <c:v>12.903184683806639</c:v>
                </c:pt>
                <c:pt idx="1">
                  <c:v>30.915625015003886</c:v>
                </c:pt>
                <c:pt idx="2">
                  <c:v>39.091284516454174</c:v>
                </c:pt>
                <c:pt idx="3">
                  <c:v>27.478655688191385</c:v>
                </c:pt>
                <c:pt idx="4">
                  <c:v>23.247971954031385</c:v>
                </c:pt>
                <c:pt idx="5">
                  <c:v>100.53103517898792</c:v>
                </c:pt>
                <c:pt idx="6">
                  <c:v>5.4330412099009147</c:v>
                </c:pt>
                <c:pt idx="7">
                  <c:v>5.5499526977617943</c:v>
                </c:pt>
                <c:pt idx="8">
                  <c:v>61.963642845941031</c:v>
                </c:pt>
                <c:pt idx="9">
                  <c:v>20.262985856186532</c:v>
                </c:pt>
                <c:pt idx="10">
                  <c:v>1.6636010600718654</c:v>
                </c:pt>
                <c:pt idx="11">
                  <c:v>46.20854962710964</c:v>
                </c:pt>
                <c:pt idx="12">
                  <c:v>16.512776280191673</c:v>
                </c:pt>
                <c:pt idx="13">
                  <c:v>13.707684978035084</c:v>
                </c:pt>
                <c:pt idx="14">
                  <c:v>14.115544000144295</c:v>
                </c:pt>
                <c:pt idx="15">
                  <c:v>2.0554684196996362</c:v>
                </c:pt>
                <c:pt idx="16">
                  <c:v>5.4650483659573084</c:v>
                </c:pt>
                <c:pt idx="17">
                  <c:v>1.1201778249082825</c:v>
                </c:pt>
                <c:pt idx="18">
                  <c:v>5.7331908402584828</c:v>
                </c:pt>
                <c:pt idx="19">
                  <c:v>13.945321832853537</c:v>
                </c:pt>
                <c:pt idx="20">
                  <c:v>2.4699093206733762</c:v>
                </c:pt>
                <c:pt idx="21">
                  <c:v>9.4240563034486762</c:v>
                </c:pt>
                <c:pt idx="22">
                  <c:v>7.7811906940892275</c:v>
                </c:pt>
                <c:pt idx="23">
                  <c:v>9.3724861648842293</c:v>
                </c:pt>
                <c:pt idx="24">
                  <c:v>23.617622545726505</c:v>
                </c:pt>
                <c:pt idx="25">
                  <c:v>10.955558511483332</c:v>
                </c:pt>
                <c:pt idx="26">
                  <c:v>7.0595735627354381</c:v>
                </c:pt>
                <c:pt idx="27">
                  <c:v>0.35681352203639921</c:v>
                </c:pt>
                <c:pt idx="28">
                  <c:v>37.039941785277165</c:v>
                </c:pt>
                <c:pt idx="29">
                  <c:v>63.366126422002331</c:v>
                </c:pt>
                <c:pt idx="30">
                  <c:v>17.350965763803952</c:v>
                </c:pt>
                <c:pt idx="31">
                  <c:v>22.187393737956853</c:v>
                </c:pt>
                <c:pt idx="32">
                  <c:v>31.291754754546872</c:v>
                </c:pt>
                <c:pt idx="33">
                  <c:v>15.479029427687196</c:v>
                </c:pt>
                <c:pt idx="34">
                  <c:v>115.59907302510109</c:v>
                </c:pt>
                <c:pt idx="35">
                  <c:v>0.58220527687340606</c:v>
                </c:pt>
                <c:pt idx="36">
                  <c:v>63.312883635059528</c:v>
                </c:pt>
                <c:pt idx="37">
                  <c:v>3.0553662926841945</c:v>
                </c:pt>
                <c:pt idx="38">
                  <c:v>11.801529407784708</c:v>
                </c:pt>
                <c:pt idx="39">
                  <c:v>11.06587136153821</c:v>
                </c:pt>
                <c:pt idx="40">
                  <c:v>64.648906871117987</c:v>
                </c:pt>
                <c:pt idx="41">
                  <c:v>3.9494999685995587</c:v>
                </c:pt>
                <c:pt idx="42">
                  <c:v>346.28357425032613</c:v>
                </c:pt>
                <c:pt idx="43">
                  <c:v>4.1846255045773599</c:v>
                </c:pt>
                <c:pt idx="44">
                  <c:v>3.5642835735691176</c:v>
                </c:pt>
                <c:pt idx="45">
                  <c:v>8.1488684107116409</c:v>
                </c:pt>
                <c:pt idx="46">
                  <c:v>8.936430485907378</c:v>
                </c:pt>
                <c:pt idx="47">
                  <c:v>4.1406927080018106</c:v>
                </c:pt>
                <c:pt idx="48">
                  <c:v>29.875439565420582</c:v>
                </c:pt>
                <c:pt idx="49">
                  <c:v>7.4609265737293118</c:v>
                </c:pt>
                <c:pt idx="50">
                  <c:v>100.01103871021832</c:v>
                </c:pt>
                <c:pt idx="51">
                  <c:v>1.6742801417857616</c:v>
                </c:pt>
                <c:pt idx="52">
                  <c:v>11.39911555156988</c:v>
                </c:pt>
                <c:pt idx="53">
                  <c:v>19.455413955266152</c:v>
                </c:pt>
                <c:pt idx="54">
                  <c:v>22.25996611012275</c:v>
                </c:pt>
                <c:pt idx="55">
                  <c:v>43.425575370407714</c:v>
                </c:pt>
                <c:pt idx="56">
                  <c:v>13.882880152730449</c:v>
                </c:pt>
                <c:pt idx="57">
                  <c:v>8.2113641796167194</c:v>
                </c:pt>
                <c:pt idx="58">
                  <c:v>23.679446751162565</c:v>
                </c:pt>
                <c:pt idx="59">
                  <c:v>42.337327552846361</c:v>
                </c:pt>
                <c:pt idx="60">
                  <c:v>40.231239695063458</c:v>
                </c:pt>
                <c:pt idx="61">
                  <c:v>36.373049556401163</c:v>
                </c:pt>
                <c:pt idx="62">
                  <c:v>1.0272296074547305</c:v>
                </c:pt>
                <c:pt idx="63">
                  <c:v>8.9068520170115715</c:v>
                </c:pt>
                <c:pt idx="64">
                  <c:v>61.878306057198806</c:v>
                </c:pt>
                <c:pt idx="65">
                  <c:v>9.9751350218076205</c:v>
                </c:pt>
                <c:pt idx="66">
                  <c:v>9.4596112790896481</c:v>
                </c:pt>
                <c:pt idx="67">
                  <c:v>26.291469942991203</c:v>
                </c:pt>
                <c:pt idx="68">
                  <c:v>22.425054592880706</c:v>
                </c:pt>
                <c:pt idx="69">
                  <c:v>41.708852316978131</c:v>
                </c:pt>
                <c:pt idx="70">
                  <c:v>31.471358661364491</c:v>
                </c:pt>
                <c:pt idx="71">
                  <c:v>12.452748231763122</c:v>
                </c:pt>
                <c:pt idx="72">
                  <c:v>2.8490585631688288</c:v>
                </c:pt>
                <c:pt idx="73">
                  <c:v>14.565261832641513</c:v>
                </c:pt>
                <c:pt idx="74">
                  <c:v>25.768590349030589</c:v>
                </c:pt>
                <c:pt idx="75">
                  <c:v>3.6364947598122117</c:v>
                </c:pt>
                <c:pt idx="76">
                  <c:v>23.396706259336579</c:v>
                </c:pt>
                <c:pt idx="77">
                  <c:v>6.8122466452899539</c:v>
                </c:pt>
                <c:pt idx="78">
                  <c:v>77.072505539557397</c:v>
                </c:pt>
                <c:pt idx="79">
                  <c:v>14.000665485177883</c:v>
                </c:pt>
                <c:pt idx="80">
                  <c:v>2.7802156587653988</c:v>
                </c:pt>
                <c:pt idx="81">
                  <c:v>0.40574404374422895</c:v>
                </c:pt>
                <c:pt idx="82">
                  <c:v>25.362284685931787</c:v>
                </c:pt>
                <c:pt idx="83">
                  <c:v>10.724555265846957</c:v>
                </c:pt>
                <c:pt idx="84">
                  <c:v>6.9540468456297218</c:v>
                </c:pt>
                <c:pt idx="85">
                  <c:v>12.880079005198857</c:v>
                </c:pt>
                <c:pt idx="86">
                  <c:v>19.671375775860263</c:v>
                </c:pt>
                <c:pt idx="87">
                  <c:v>12.194587408701924</c:v>
                </c:pt>
                <c:pt idx="88">
                  <c:v>4.5071964162848284</c:v>
                </c:pt>
                <c:pt idx="89">
                  <c:v>5.6138179428714254</c:v>
                </c:pt>
                <c:pt idx="90">
                  <c:v>20.826804847807889</c:v>
                </c:pt>
                <c:pt idx="91">
                  <c:v>45.743082651921036</c:v>
                </c:pt>
                <c:pt idx="92">
                  <c:v>17.550134462553046</c:v>
                </c:pt>
                <c:pt idx="93">
                  <c:v>1.9380608536406609</c:v>
                </c:pt>
                <c:pt idx="94">
                  <c:v>38.546124620217967</c:v>
                </c:pt>
                <c:pt idx="95">
                  <c:v>16.707085197781506</c:v>
                </c:pt>
                <c:pt idx="96">
                  <c:v>15.539331285706375</c:v>
                </c:pt>
                <c:pt idx="97">
                  <c:v>6.1161338226634374</c:v>
                </c:pt>
                <c:pt idx="98">
                  <c:v>15.413468629585493</c:v>
                </c:pt>
                <c:pt idx="99">
                  <c:v>13.734991700601455</c:v>
                </c:pt>
                <c:pt idx="100">
                  <c:v>45.027447670341331</c:v>
                </c:pt>
                <c:pt idx="101">
                  <c:v>14.765574391505682</c:v>
                </c:pt>
                <c:pt idx="102">
                  <c:v>19.595723646064783</c:v>
                </c:pt>
                <c:pt idx="103">
                  <c:v>21.653393054863624</c:v>
                </c:pt>
                <c:pt idx="104">
                  <c:v>255.00941629637808</c:v>
                </c:pt>
                <c:pt idx="105">
                  <c:v>11.745346934449856</c:v>
                </c:pt>
                <c:pt idx="106">
                  <c:v>24.870245599955251</c:v>
                </c:pt>
                <c:pt idx="107">
                  <c:v>21.411019782111211</c:v>
                </c:pt>
                <c:pt idx="108">
                  <c:v>26.901965089418923</c:v>
                </c:pt>
                <c:pt idx="109">
                  <c:v>36.156902876162995</c:v>
                </c:pt>
                <c:pt idx="110">
                  <c:v>10.598312185166785</c:v>
                </c:pt>
                <c:pt idx="111">
                  <c:v>1.8784188331843206</c:v>
                </c:pt>
                <c:pt idx="112">
                  <c:v>289.29954834800401</c:v>
                </c:pt>
                <c:pt idx="113">
                  <c:v>17.786740395687044</c:v>
                </c:pt>
                <c:pt idx="114">
                  <c:v>9.1545827940544768</c:v>
                </c:pt>
                <c:pt idx="115">
                  <c:v>78.241524560974511</c:v>
                </c:pt>
                <c:pt idx="116">
                  <c:v>21.016406046949687</c:v>
                </c:pt>
                <c:pt idx="117">
                  <c:v>18.439322267878513</c:v>
                </c:pt>
                <c:pt idx="118">
                  <c:v>9.2584812395965326</c:v>
                </c:pt>
                <c:pt idx="119">
                  <c:v>2.3649550103337402</c:v>
                </c:pt>
                <c:pt idx="120">
                  <c:v>14.971017700597304</c:v>
                </c:pt>
                <c:pt idx="121">
                  <c:v>8.8512094252251554</c:v>
                </c:pt>
                <c:pt idx="122">
                  <c:v>12.322059908100735</c:v>
                </c:pt>
                <c:pt idx="123">
                  <c:v>5.2875574220944506</c:v>
                </c:pt>
                <c:pt idx="124">
                  <c:v>31.007487631854953</c:v>
                </c:pt>
                <c:pt idx="125">
                  <c:v>24.132819822135225</c:v>
                </c:pt>
                <c:pt idx="126">
                  <c:v>12.241185185933043</c:v>
                </c:pt>
                <c:pt idx="127">
                  <c:v>12.178950710735771</c:v>
                </c:pt>
                <c:pt idx="128">
                  <c:v>0.26321379094264996</c:v>
                </c:pt>
                <c:pt idx="129">
                  <c:v>10.972682789196213</c:v>
                </c:pt>
                <c:pt idx="130">
                  <c:v>20.714304861071927</c:v>
                </c:pt>
                <c:pt idx="131">
                  <c:v>9.7815514058886226</c:v>
                </c:pt>
                <c:pt idx="132">
                  <c:v>32.936429112854171</c:v>
                </c:pt>
                <c:pt idx="133">
                  <c:v>24.560643840483333</c:v>
                </c:pt>
                <c:pt idx="134">
                  <c:v>30.919349793386885</c:v>
                </c:pt>
                <c:pt idx="135">
                  <c:v>19.139356774375365</c:v>
                </c:pt>
                <c:pt idx="136">
                  <c:v>9.2466021617584868</c:v>
                </c:pt>
                <c:pt idx="137">
                  <c:v>15.243161518662649</c:v>
                </c:pt>
                <c:pt idx="138">
                  <c:v>10.14836807109169</c:v>
                </c:pt>
                <c:pt idx="139">
                  <c:v>22.275658531539403</c:v>
                </c:pt>
                <c:pt idx="140">
                  <c:v>36.412322976706101</c:v>
                </c:pt>
                <c:pt idx="141">
                  <c:v>0.74258071192654607</c:v>
                </c:pt>
                <c:pt idx="142">
                  <c:v>33.979965959346146</c:v>
                </c:pt>
                <c:pt idx="143">
                  <c:v>10.012500061526183</c:v>
                </c:pt>
                <c:pt idx="144">
                  <c:v>0.22290382424169741</c:v>
                </c:pt>
                <c:pt idx="145">
                  <c:v>19.229694795464908</c:v>
                </c:pt>
                <c:pt idx="146">
                  <c:v>69.290991627630405</c:v>
                </c:pt>
                <c:pt idx="147">
                  <c:v>12.852061466591401</c:v>
                </c:pt>
                <c:pt idx="148">
                  <c:v>4.8609096115463402</c:v>
                </c:pt>
                <c:pt idx="149">
                  <c:v>47.490150745946771</c:v>
                </c:pt>
                <c:pt idx="150">
                  <c:v>8.2749451702781158</c:v>
                </c:pt>
                <c:pt idx="151">
                  <c:v>16.277171268520238</c:v>
                </c:pt>
                <c:pt idx="152">
                  <c:v>0.74915011610095972</c:v>
                </c:pt>
                <c:pt idx="153">
                  <c:v>21.867668010628019</c:v>
                </c:pt>
                <c:pt idx="154">
                  <c:v>4.8366179195807861</c:v>
                </c:pt>
                <c:pt idx="155">
                  <c:v>18.942004900640253</c:v>
                </c:pt>
                <c:pt idx="156">
                  <c:v>217.77100878884261</c:v>
                </c:pt>
                <c:pt idx="157">
                  <c:v>46.345333905838757</c:v>
                </c:pt>
                <c:pt idx="158">
                  <c:v>31.077269283561527</c:v>
                </c:pt>
                <c:pt idx="159">
                  <c:v>0.97653821180030409</c:v>
                </c:pt>
                <c:pt idx="160">
                  <c:v>6.8473193695938823</c:v>
                </c:pt>
                <c:pt idx="161">
                  <c:v>1.9037659097358779</c:v>
                </c:pt>
                <c:pt idx="162">
                  <c:v>29.061082033889473</c:v>
                </c:pt>
                <c:pt idx="163">
                  <c:v>0.26524804907048183</c:v>
                </c:pt>
                <c:pt idx="164">
                  <c:v>16.166227299015205</c:v>
                </c:pt>
                <c:pt idx="165">
                  <c:v>17.805281852625246</c:v>
                </c:pt>
                <c:pt idx="166">
                  <c:v>4.7233103435210539</c:v>
                </c:pt>
                <c:pt idx="167">
                  <c:v>8.8213763920262718</c:v>
                </c:pt>
                <c:pt idx="168">
                  <c:v>2.509543009987564</c:v>
                </c:pt>
                <c:pt idx="169">
                  <c:v>9.9729061299230271</c:v>
                </c:pt>
                <c:pt idx="170">
                  <c:v>19.898962574710147</c:v>
                </c:pt>
                <c:pt idx="171">
                  <c:v>11.701944822485219</c:v>
                </c:pt>
                <c:pt idx="172">
                  <c:v>10.474311115982792</c:v>
                </c:pt>
                <c:pt idx="173">
                  <c:v>3.5799668069479358</c:v>
                </c:pt>
                <c:pt idx="174">
                  <c:v>50.698681872437369</c:v>
                </c:pt>
                <c:pt idx="175">
                  <c:v>15.96284182464942</c:v>
                </c:pt>
                <c:pt idx="176">
                  <c:v>13.185394735490997</c:v>
                </c:pt>
                <c:pt idx="177">
                  <c:v>8.2710501141867079E-2</c:v>
                </c:pt>
                <c:pt idx="178">
                  <c:v>42.031498048362458</c:v>
                </c:pt>
                <c:pt idx="179">
                  <c:v>25.228517861121645</c:v>
                </c:pt>
                <c:pt idx="180">
                  <c:v>16.74018732925628</c:v>
                </c:pt>
                <c:pt idx="181">
                  <c:v>3.5844375245943119</c:v>
                </c:pt>
                <c:pt idx="182">
                  <c:v>0.66526115724229373</c:v>
                </c:pt>
                <c:pt idx="183">
                  <c:v>1.1862969919052067</c:v>
                </c:pt>
                <c:pt idx="184">
                  <c:v>0.74241268617008394</c:v>
                </c:pt>
                <c:pt idx="185">
                  <c:v>1.6622939423882919</c:v>
                </c:pt>
                <c:pt idx="186">
                  <c:v>42.963556493440819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CD-4A44-8E3A-A0343AF2A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166992"/>
        <c:axId val="870167472"/>
      </c:scatterChart>
      <c:valAx>
        <c:axId val="87016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0167472"/>
        <c:crosses val="autoZero"/>
        <c:crossBetween val="midCat"/>
      </c:valAx>
      <c:valAx>
        <c:axId val="87016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016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Error (distance)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12380225380194E-2"/>
          <c:y val="4.3410852713178294E-2"/>
          <c:w val="0.89241006228803077"/>
          <c:h val="0.894206921809192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results_discussion!$B$4:$GF$4</c:f>
              <c:numCache>
                <c:formatCode>General</c:formatCode>
                <c:ptCount val="187"/>
                <c:pt idx="0">
                  <c:v>83.666318797683402</c:v>
                </c:pt>
                <c:pt idx="1">
                  <c:v>63.048752628062402</c:v>
                </c:pt>
                <c:pt idx="2">
                  <c:v>29.374263236593201</c:v>
                </c:pt>
                <c:pt idx="3">
                  <c:v>43.310326249446803</c:v>
                </c:pt>
                <c:pt idx="4">
                  <c:v>43.589193588562303</c:v>
                </c:pt>
                <c:pt idx="5">
                  <c:v>36.023361637457697</c:v>
                </c:pt>
                <c:pt idx="6">
                  <c:v>113.915824493581</c:v>
                </c:pt>
                <c:pt idx="7">
                  <c:v>102.430264381762</c:v>
                </c:pt>
                <c:pt idx="8">
                  <c:v>22.0978694294432</c:v>
                </c:pt>
                <c:pt idx="9">
                  <c:v>43.465094202712997</c:v>
                </c:pt>
                <c:pt idx="10">
                  <c:v>36.954356478019903</c:v>
                </c:pt>
                <c:pt idx="11">
                  <c:v>64.697668531177598</c:v>
                </c:pt>
                <c:pt idx="12">
                  <c:v>8.5870795389385393</c:v>
                </c:pt>
                <c:pt idx="13">
                  <c:v>53.047667418229103</c:v>
                </c:pt>
                <c:pt idx="14">
                  <c:v>52.5710306536551</c:v>
                </c:pt>
                <c:pt idx="15">
                  <c:v>53.9057083424048</c:v>
                </c:pt>
                <c:pt idx="16">
                  <c:v>88.092068291708998</c:v>
                </c:pt>
                <c:pt idx="17">
                  <c:v>54.867815727767997</c:v>
                </c:pt>
                <c:pt idx="18">
                  <c:v>41.792702065513502</c:v>
                </c:pt>
                <c:pt idx="19">
                  <c:v>43.6070244059324</c:v>
                </c:pt>
                <c:pt idx="20">
                  <c:v>36.599037263608203</c:v>
                </c:pt>
                <c:pt idx="21">
                  <c:v>58.641208060375803</c:v>
                </c:pt>
                <c:pt idx="22">
                  <c:v>51.848726046615703</c:v>
                </c:pt>
                <c:pt idx="23">
                  <c:v>34.734169550645397</c:v>
                </c:pt>
                <c:pt idx="24">
                  <c:v>51.1463243764846</c:v>
                </c:pt>
                <c:pt idx="25">
                  <c:v>27.327939748148399</c:v>
                </c:pt>
                <c:pt idx="26">
                  <c:v>90.658607470166103</c:v>
                </c:pt>
                <c:pt idx="27">
                  <c:v>56.669404950557997</c:v>
                </c:pt>
                <c:pt idx="28">
                  <c:v>59.524277862949397</c:v>
                </c:pt>
                <c:pt idx="29">
                  <c:v>261.44302036538301</c:v>
                </c:pt>
                <c:pt idx="30">
                  <c:v>137.590891563816</c:v>
                </c:pt>
                <c:pt idx="31">
                  <c:v>23.006440947792498</c:v>
                </c:pt>
                <c:pt idx="32">
                  <c:v>191.03639592382601</c:v>
                </c:pt>
                <c:pt idx="33">
                  <c:v>76.012052908056702</c:v>
                </c:pt>
                <c:pt idx="34">
                  <c:v>35.611758137398702</c:v>
                </c:pt>
                <c:pt idx="35">
                  <c:v>42.587375688663997</c:v>
                </c:pt>
                <c:pt idx="36">
                  <c:v>43.060091616440801</c:v>
                </c:pt>
                <c:pt idx="37">
                  <c:v>34.655706398988698</c:v>
                </c:pt>
                <c:pt idx="38">
                  <c:v>66.2973307449641</c:v>
                </c:pt>
                <c:pt idx="39">
                  <c:v>95.158516657508898</c:v>
                </c:pt>
                <c:pt idx="40">
                  <c:v>10.8484795836505</c:v>
                </c:pt>
                <c:pt idx="41">
                  <c:v>35.564764940682501</c:v>
                </c:pt>
                <c:pt idx="42">
                  <c:v>190.65479163825299</c:v>
                </c:pt>
                <c:pt idx="43">
                  <c:v>60.362320181007703</c:v>
                </c:pt>
                <c:pt idx="44">
                  <c:v>89.618641184893903</c:v>
                </c:pt>
                <c:pt idx="45">
                  <c:v>48.233204658455797</c:v>
                </c:pt>
                <c:pt idx="46">
                  <c:v>45.987430407681103</c:v>
                </c:pt>
                <c:pt idx="47">
                  <c:v>35.943609471564599</c:v>
                </c:pt>
                <c:pt idx="48">
                  <c:v>152.66625926360899</c:v>
                </c:pt>
                <c:pt idx="49">
                  <c:v>66.574965430309206</c:v>
                </c:pt>
                <c:pt idx="50">
                  <c:v>36.1677671336519</c:v>
                </c:pt>
                <c:pt idx="51">
                  <c:v>347.33488187554298</c:v>
                </c:pt>
                <c:pt idx="52">
                  <c:v>53.479634042436302</c:v>
                </c:pt>
                <c:pt idx="53">
                  <c:v>42.052198880996102</c:v>
                </c:pt>
                <c:pt idx="54">
                  <c:v>22.271878885057099</c:v>
                </c:pt>
                <c:pt idx="55">
                  <c:v>11.0242286677738</c:v>
                </c:pt>
                <c:pt idx="56">
                  <c:v>60.190935431276898</c:v>
                </c:pt>
                <c:pt idx="57">
                  <c:v>526.84502030729902</c:v>
                </c:pt>
                <c:pt idx="58">
                  <c:v>77.681092064079905</c:v>
                </c:pt>
                <c:pt idx="59">
                  <c:v>219.48006653979101</c:v>
                </c:pt>
                <c:pt idx="60">
                  <c:v>95.754523475426097</c:v>
                </c:pt>
                <c:pt idx="61">
                  <c:v>15.5700801695141</c:v>
                </c:pt>
                <c:pt idx="62">
                  <c:v>128.32352722727001</c:v>
                </c:pt>
                <c:pt idx="63">
                  <c:v>126.637849019599</c:v>
                </c:pt>
                <c:pt idx="64">
                  <c:v>49.982416791272101</c:v>
                </c:pt>
                <c:pt idx="65">
                  <c:v>86.272123262994796</c:v>
                </c:pt>
                <c:pt idx="66">
                  <c:v>43.190169006702099</c:v>
                </c:pt>
                <c:pt idx="67">
                  <c:v>53.256326253021101</c:v>
                </c:pt>
                <c:pt idx="68">
                  <c:v>88.546506021483196</c:v>
                </c:pt>
                <c:pt idx="69">
                  <c:v>215.502314675462</c:v>
                </c:pt>
                <c:pt idx="70">
                  <c:v>191.03048301232101</c:v>
                </c:pt>
                <c:pt idx="71">
                  <c:v>75.333292181808304</c:v>
                </c:pt>
                <c:pt idx="72">
                  <c:v>61.666098660608597</c:v>
                </c:pt>
                <c:pt idx="73">
                  <c:v>69.149807237277599</c:v>
                </c:pt>
                <c:pt idx="74">
                  <c:v>43.882358217160501</c:v>
                </c:pt>
                <c:pt idx="75">
                  <c:v>46.247972266908597</c:v>
                </c:pt>
                <c:pt idx="76">
                  <c:v>65.034053660149794</c:v>
                </c:pt>
                <c:pt idx="77">
                  <c:v>966.31593432664704</c:v>
                </c:pt>
                <c:pt idx="78">
                  <c:v>59.632112945242604</c:v>
                </c:pt>
                <c:pt idx="79">
                  <c:v>42.702676347997603</c:v>
                </c:pt>
                <c:pt idx="80">
                  <c:v>53.965145337507401</c:v>
                </c:pt>
                <c:pt idx="81">
                  <c:v>29.1434129841752</c:v>
                </c:pt>
                <c:pt idx="82">
                  <c:v>91.895608064128297</c:v>
                </c:pt>
                <c:pt idx="83">
                  <c:v>114.595702410058</c:v>
                </c:pt>
                <c:pt idx="84">
                  <c:v>36.195869802323699</c:v>
                </c:pt>
                <c:pt idx="85">
                  <c:v>76.231361353866106</c:v>
                </c:pt>
                <c:pt idx="86">
                  <c:v>93.4382804062828</c:v>
                </c:pt>
                <c:pt idx="87">
                  <c:v>67.037706270529</c:v>
                </c:pt>
                <c:pt idx="88">
                  <c:v>61.232171008294003</c:v>
                </c:pt>
                <c:pt idx="89">
                  <c:v>102.120041594835</c:v>
                </c:pt>
                <c:pt idx="90">
                  <c:v>74.555258849285295</c:v>
                </c:pt>
                <c:pt idx="91">
                  <c:v>19.145016677880001</c:v>
                </c:pt>
                <c:pt idx="92">
                  <c:v>208.63865350525299</c:v>
                </c:pt>
                <c:pt idx="93">
                  <c:v>121.107336106296</c:v>
                </c:pt>
                <c:pt idx="94">
                  <c:v>81.501604580162706</c:v>
                </c:pt>
                <c:pt idx="95">
                  <c:v>137.723722530755</c:v>
                </c:pt>
                <c:pt idx="96">
                  <c:v>92.262782445147707</c:v>
                </c:pt>
                <c:pt idx="97">
                  <c:v>954.15788547623299</c:v>
                </c:pt>
                <c:pt idx="98">
                  <c:v>43.606717159787898</c:v>
                </c:pt>
                <c:pt idx="99">
                  <c:v>22.893833285542499</c:v>
                </c:pt>
                <c:pt idx="100">
                  <c:v>24.838404805379799</c:v>
                </c:pt>
                <c:pt idx="101">
                  <c:v>131.080309861172</c:v>
                </c:pt>
                <c:pt idx="102">
                  <c:v>53.577080060704503</c:v>
                </c:pt>
                <c:pt idx="103">
                  <c:v>42.891363368133</c:v>
                </c:pt>
                <c:pt idx="104">
                  <c:v>60.258395208195402</c:v>
                </c:pt>
                <c:pt idx="105">
                  <c:v>55.127442390028001</c:v>
                </c:pt>
                <c:pt idx="106">
                  <c:v>94.776458252947705</c:v>
                </c:pt>
                <c:pt idx="107">
                  <c:v>60.612845404700998</c:v>
                </c:pt>
                <c:pt idx="108">
                  <c:v>40.707725625402901</c:v>
                </c:pt>
                <c:pt idx="109">
                  <c:v>282.86489672479098</c:v>
                </c:pt>
                <c:pt idx="110">
                  <c:v>170.974444279604</c:v>
                </c:pt>
                <c:pt idx="111">
                  <c:v>127.316899448036</c:v>
                </c:pt>
                <c:pt idx="112">
                  <c:v>15.5043728319474</c:v>
                </c:pt>
                <c:pt idx="113">
                  <c:v>52.111979249679102</c:v>
                </c:pt>
                <c:pt idx="114">
                  <c:v>71.942887122419094</c:v>
                </c:pt>
                <c:pt idx="115">
                  <c:v>61.035753156818799</c:v>
                </c:pt>
                <c:pt idx="116">
                  <c:v>74.203935332461896</c:v>
                </c:pt>
                <c:pt idx="117">
                  <c:v>45.353166399234603</c:v>
                </c:pt>
                <c:pt idx="118">
                  <c:v>59.441139503399199</c:v>
                </c:pt>
                <c:pt idx="119">
                  <c:v>49.029438347635804</c:v>
                </c:pt>
                <c:pt idx="120">
                  <c:v>80.055106835592795</c:v>
                </c:pt>
                <c:pt idx="121">
                  <c:v>34.092955171255802</c:v>
                </c:pt>
                <c:pt idx="122">
                  <c:v>83.406213179764606</c:v>
                </c:pt>
                <c:pt idx="123">
                  <c:v>97.713074327892002</c:v>
                </c:pt>
                <c:pt idx="124">
                  <c:v>25.445805439487799</c:v>
                </c:pt>
                <c:pt idx="125">
                  <c:v>79.1503309842508</c:v>
                </c:pt>
                <c:pt idx="126">
                  <c:v>83.901597480979802</c:v>
                </c:pt>
                <c:pt idx="127">
                  <c:v>24.443385498142401</c:v>
                </c:pt>
                <c:pt idx="128">
                  <c:v>59.987489662074999</c:v>
                </c:pt>
                <c:pt idx="129">
                  <c:v>168.82394986743199</c:v>
                </c:pt>
                <c:pt idx="130">
                  <c:v>44.848458178847899</c:v>
                </c:pt>
                <c:pt idx="131">
                  <c:v>44.848458178847899</c:v>
                </c:pt>
                <c:pt idx="132">
                  <c:v>34.1270304523051</c:v>
                </c:pt>
                <c:pt idx="133">
                  <c:v>43.037121169445399</c:v>
                </c:pt>
                <c:pt idx="134">
                  <c:v>23.006440947792498</c:v>
                </c:pt>
                <c:pt idx="135">
                  <c:v>140.414401445583</c:v>
                </c:pt>
                <c:pt idx="136">
                  <c:v>66.2973307449641</c:v>
                </c:pt>
                <c:pt idx="137">
                  <c:v>90.495460997423507</c:v>
                </c:pt>
                <c:pt idx="138">
                  <c:v>59.204402790106897</c:v>
                </c:pt>
                <c:pt idx="139">
                  <c:v>67.465151364972201</c:v>
                </c:pt>
                <c:pt idx="140">
                  <c:v>61.799806084179799</c:v>
                </c:pt>
                <c:pt idx="141">
                  <c:v>54.5902858082761</c:v>
                </c:pt>
                <c:pt idx="142">
                  <c:v>180.032395929204</c:v>
                </c:pt>
                <c:pt idx="143">
                  <c:v>323.35162975058802</c:v>
                </c:pt>
                <c:pt idx="144">
                  <c:v>130.088874731988</c:v>
                </c:pt>
                <c:pt idx="145">
                  <c:v>68.234964421235006</c:v>
                </c:pt>
                <c:pt idx="146">
                  <c:v>66.2973307449641</c:v>
                </c:pt>
                <c:pt idx="147">
                  <c:v>29.168230242521801</c:v>
                </c:pt>
                <c:pt idx="148">
                  <c:v>46.867263516712903</c:v>
                </c:pt>
                <c:pt idx="149">
                  <c:v>59.961734491894902</c:v>
                </c:pt>
                <c:pt idx="150">
                  <c:v>27.570967377945198</c:v>
                </c:pt>
                <c:pt idx="151">
                  <c:v>39.868624099140199</c:v>
                </c:pt>
                <c:pt idx="152">
                  <c:v>27.2498772189794</c:v>
                </c:pt>
                <c:pt idx="153">
                  <c:v>68.783246862261507</c:v>
                </c:pt>
                <c:pt idx="154">
                  <c:v>53.303156326246402</c:v>
                </c:pt>
                <c:pt idx="155">
                  <c:v>61.822072172349898</c:v>
                </c:pt>
                <c:pt idx="156">
                  <c:v>95.754523475426097</c:v>
                </c:pt>
                <c:pt idx="157">
                  <c:v>37.033247675687299</c:v>
                </c:pt>
                <c:pt idx="158">
                  <c:v>71.708051857892897</c:v>
                </c:pt>
                <c:pt idx="159">
                  <c:v>55.502623527709403</c:v>
                </c:pt>
                <c:pt idx="160">
                  <c:v>85.993767379588704</c:v>
                </c:pt>
                <c:pt idx="161">
                  <c:v>71.305320084321494</c:v>
                </c:pt>
                <c:pt idx="162">
                  <c:v>88.140898457668399</c:v>
                </c:pt>
                <c:pt idx="163">
                  <c:v>106.75632335936901</c:v>
                </c:pt>
                <c:pt idx="164">
                  <c:v>135.93894997279699</c:v>
                </c:pt>
                <c:pt idx="165">
                  <c:v>55.502270099440501</c:v>
                </c:pt>
                <c:pt idx="166">
                  <c:v>157.651256559421</c:v>
                </c:pt>
                <c:pt idx="167">
                  <c:v>82.015791417089801</c:v>
                </c:pt>
                <c:pt idx="168">
                  <c:v>125.166059792808</c:v>
                </c:pt>
                <c:pt idx="169">
                  <c:v>25.7838950187945</c:v>
                </c:pt>
                <c:pt idx="170">
                  <c:v>48.786846252333604</c:v>
                </c:pt>
                <c:pt idx="171">
                  <c:v>62.069012174311702</c:v>
                </c:pt>
                <c:pt idx="172">
                  <c:v>170.394439474541</c:v>
                </c:pt>
                <c:pt idx="173">
                  <c:v>52.954163889790898</c:v>
                </c:pt>
                <c:pt idx="174">
                  <c:v>99.1930614060594</c:v>
                </c:pt>
                <c:pt idx="175">
                  <c:v>99.148701005527897</c:v>
                </c:pt>
                <c:pt idx="176">
                  <c:v>117.194904976423</c:v>
                </c:pt>
                <c:pt idx="177">
                  <c:v>119.51343098286399</c:v>
                </c:pt>
                <c:pt idx="178">
                  <c:v>34.955367115383801</c:v>
                </c:pt>
                <c:pt idx="179">
                  <c:v>94.413084201455504</c:v>
                </c:pt>
                <c:pt idx="180">
                  <c:v>190.532901160568</c:v>
                </c:pt>
                <c:pt idx="181">
                  <c:v>46.657060748557797</c:v>
                </c:pt>
                <c:pt idx="182">
                  <c:v>89.4852718381903</c:v>
                </c:pt>
                <c:pt idx="183">
                  <c:v>42.766820111748999</c:v>
                </c:pt>
                <c:pt idx="184">
                  <c:v>102.79572435276</c:v>
                </c:pt>
                <c:pt idx="185">
                  <c:v>34.002561009087898</c:v>
                </c:pt>
                <c:pt idx="186">
                  <c:v>27.277008318541601</c:v>
                </c:pt>
              </c:numCache>
            </c:numRef>
          </c:xVal>
          <c:yVal>
            <c:numRef>
              <c:f>results_discussion!$B$3:$GF$3</c:f>
              <c:numCache>
                <c:formatCode>General</c:formatCode>
                <c:ptCount val="187"/>
                <c:pt idx="0">
                  <c:v>12.903184683806639</c:v>
                </c:pt>
                <c:pt idx="1">
                  <c:v>30.915625015003886</c:v>
                </c:pt>
                <c:pt idx="2">
                  <c:v>39.091284516454174</c:v>
                </c:pt>
                <c:pt idx="3">
                  <c:v>27.478655688191385</c:v>
                </c:pt>
                <c:pt idx="4">
                  <c:v>23.247971954031385</c:v>
                </c:pt>
                <c:pt idx="5">
                  <c:v>100.53103517898792</c:v>
                </c:pt>
                <c:pt idx="6">
                  <c:v>5.4330412099009147</c:v>
                </c:pt>
                <c:pt idx="7">
                  <c:v>5.5499526977617943</c:v>
                </c:pt>
                <c:pt idx="8">
                  <c:v>61.963642845941031</c:v>
                </c:pt>
                <c:pt idx="9">
                  <c:v>20.262985856186532</c:v>
                </c:pt>
                <c:pt idx="10">
                  <c:v>1.6636010600718654</c:v>
                </c:pt>
                <c:pt idx="11">
                  <c:v>46.20854962710964</c:v>
                </c:pt>
                <c:pt idx="12">
                  <c:v>16.512776280191673</c:v>
                </c:pt>
                <c:pt idx="13">
                  <c:v>13.707684978035084</c:v>
                </c:pt>
                <c:pt idx="14">
                  <c:v>14.115544000144295</c:v>
                </c:pt>
                <c:pt idx="15">
                  <c:v>2.0554684196996362</c:v>
                </c:pt>
                <c:pt idx="16">
                  <c:v>5.4650483659573084</c:v>
                </c:pt>
                <c:pt idx="17">
                  <c:v>1.1201778249082825</c:v>
                </c:pt>
                <c:pt idx="18">
                  <c:v>5.7331908402584828</c:v>
                </c:pt>
                <c:pt idx="19">
                  <c:v>13.945321832853537</c:v>
                </c:pt>
                <c:pt idx="20">
                  <c:v>2.4699093206733762</c:v>
                </c:pt>
                <c:pt idx="21">
                  <c:v>9.4240563034486762</c:v>
                </c:pt>
                <c:pt idx="22">
                  <c:v>7.7811906940892275</c:v>
                </c:pt>
                <c:pt idx="23">
                  <c:v>9.3724861648842293</c:v>
                </c:pt>
                <c:pt idx="24">
                  <c:v>23.617622545726505</c:v>
                </c:pt>
                <c:pt idx="25">
                  <c:v>10.955558511483332</c:v>
                </c:pt>
                <c:pt idx="26">
                  <c:v>7.0595735627354381</c:v>
                </c:pt>
                <c:pt idx="27">
                  <c:v>0.35681352203639921</c:v>
                </c:pt>
                <c:pt idx="28">
                  <c:v>37.039941785277165</c:v>
                </c:pt>
                <c:pt idx="29">
                  <c:v>63.366126422002331</c:v>
                </c:pt>
                <c:pt idx="30">
                  <c:v>17.350965763803952</c:v>
                </c:pt>
                <c:pt idx="31">
                  <c:v>22.187393737956853</c:v>
                </c:pt>
                <c:pt idx="32">
                  <c:v>31.291754754546872</c:v>
                </c:pt>
                <c:pt idx="33">
                  <c:v>15.479029427687196</c:v>
                </c:pt>
                <c:pt idx="34">
                  <c:v>115.59907302510109</c:v>
                </c:pt>
                <c:pt idx="35">
                  <c:v>0.58220527687340606</c:v>
                </c:pt>
                <c:pt idx="36">
                  <c:v>63.312883635059528</c:v>
                </c:pt>
                <c:pt idx="37">
                  <c:v>3.0553662926841945</c:v>
                </c:pt>
                <c:pt idx="38">
                  <c:v>11.801529407784708</c:v>
                </c:pt>
                <c:pt idx="39">
                  <c:v>11.06587136153821</c:v>
                </c:pt>
                <c:pt idx="40">
                  <c:v>64.648906871117987</c:v>
                </c:pt>
                <c:pt idx="41">
                  <c:v>3.9494999685995587</c:v>
                </c:pt>
                <c:pt idx="42">
                  <c:v>346.28357425032613</c:v>
                </c:pt>
                <c:pt idx="43">
                  <c:v>4.1846255045773599</c:v>
                </c:pt>
                <c:pt idx="44">
                  <c:v>3.5642835735691176</c:v>
                </c:pt>
                <c:pt idx="45">
                  <c:v>8.1488684107116409</c:v>
                </c:pt>
                <c:pt idx="46">
                  <c:v>8.936430485907378</c:v>
                </c:pt>
                <c:pt idx="47">
                  <c:v>4.1406927080018106</c:v>
                </c:pt>
                <c:pt idx="48">
                  <c:v>29.875439565420582</c:v>
                </c:pt>
                <c:pt idx="49">
                  <c:v>7.4609265737293118</c:v>
                </c:pt>
                <c:pt idx="50">
                  <c:v>100.01103871021832</c:v>
                </c:pt>
                <c:pt idx="51">
                  <c:v>1.6742801417857616</c:v>
                </c:pt>
                <c:pt idx="52">
                  <c:v>11.39911555156988</c:v>
                </c:pt>
                <c:pt idx="53">
                  <c:v>19.455413955266152</c:v>
                </c:pt>
                <c:pt idx="54">
                  <c:v>22.25996611012275</c:v>
                </c:pt>
                <c:pt idx="55">
                  <c:v>43.425575370407714</c:v>
                </c:pt>
                <c:pt idx="56">
                  <c:v>13.882880152730449</c:v>
                </c:pt>
                <c:pt idx="57">
                  <c:v>8.2113641796167194</c:v>
                </c:pt>
                <c:pt idx="58">
                  <c:v>23.679446751162565</c:v>
                </c:pt>
                <c:pt idx="59">
                  <c:v>42.337327552846361</c:v>
                </c:pt>
                <c:pt idx="60">
                  <c:v>40.231239695063458</c:v>
                </c:pt>
                <c:pt idx="61">
                  <c:v>36.373049556401163</c:v>
                </c:pt>
                <c:pt idx="62">
                  <c:v>1.0272296074547305</c:v>
                </c:pt>
                <c:pt idx="63">
                  <c:v>8.9068520170115715</c:v>
                </c:pt>
                <c:pt idx="64">
                  <c:v>61.878306057198806</c:v>
                </c:pt>
                <c:pt idx="65">
                  <c:v>9.9751350218076205</c:v>
                </c:pt>
                <c:pt idx="66">
                  <c:v>9.4596112790896481</c:v>
                </c:pt>
                <c:pt idx="67">
                  <c:v>26.291469942991203</c:v>
                </c:pt>
                <c:pt idx="68">
                  <c:v>22.425054592880706</c:v>
                </c:pt>
                <c:pt idx="69">
                  <c:v>41.708852316978131</c:v>
                </c:pt>
                <c:pt idx="70">
                  <c:v>31.471358661364491</c:v>
                </c:pt>
                <c:pt idx="71">
                  <c:v>12.452748231763122</c:v>
                </c:pt>
                <c:pt idx="72">
                  <c:v>2.8490585631688288</c:v>
                </c:pt>
                <c:pt idx="73">
                  <c:v>14.565261832641513</c:v>
                </c:pt>
                <c:pt idx="74">
                  <c:v>25.768590349030589</c:v>
                </c:pt>
                <c:pt idx="75">
                  <c:v>3.6364947598122117</c:v>
                </c:pt>
                <c:pt idx="76">
                  <c:v>23.396706259336579</c:v>
                </c:pt>
                <c:pt idx="77">
                  <c:v>6.8122466452899539</c:v>
                </c:pt>
                <c:pt idx="78">
                  <c:v>77.072505539557397</c:v>
                </c:pt>
                <c:pt idx="79">
                  <c:v>14.000665485177883</c:v>
                </c:pt>
                <c:pt idx="80">
                  <c:v>2.7802156587653988</c:v>
                </c:pt>
                <c:pt idx="81">
                  <c:v>0.40574404374422895</c:v>
                </c:pt>
                <c:pt idx="82">
                  <c:v>25.362284685931787</c:v>
                </c:pt>
                <c:pt idx="83">
                  <c:v>10.724555265846957</c:v>
                </c:pt>
                <c:pt idx="84">
                  <c:v>6.9540468456297218</c:v>
                </c:pt>
                <c:pt idx="85">
                  <c:v>12.880079005198857</c:v>
                </c:pt>
                <c:pt idx="86">
                  <c:v>19.671375775860263</c:v>
                </c:pt>
                <c:pt idx="87">
                  <c:v>12.194587408701924</c:v>
                </c:pt>
                <c:pt idx="88">
                  <c:v>4.5071964162848284</c:v>
                </c:pt>
                <c:pt idx="89">
                  <c:v>5.6138179428714254</c:v>
                </c:pt>
                <c:pt idx="90">
                  <c:v>20.826804847807889</c:v>
                </c:pt>
                <c:pt idx="91">
                  <c:v>45.743082651921036</c:v>
                </c:pt>
                <c:pt idx="92">
                  <c:v>17.550134462553046</c:v>
                </c:pt>
                <c:pt idx="93">
                  <c:v>1.9380608536406609</c:v>
                </c:pt>
                <c:pt idx="94">
                  <c:v>38.546124620217967</c:v>
                </c:pt>
                <c:pt idx="95">
                  <c:v>16.707085197781506</c:v>
                </c:pt>
                <c:pt idx="96">
                  <c:v>15.539331285706375</c:v>
                </c:pt>
                <c:pt idx="97">
                  <c:v>6.1161338226634374</c:v>
                </c:pt>
                <c:pt idx="98">
                  <c:v>15.413468629585493</c:v>
                </c:pt>
                <c:pt idx="99">
                  <c:v>13.734991700601455</c:v>
                </c:pt>
                <c:pt idx="100">
                  <c:v>45.027447670341331</c:v>
                </c:pt>
                <c:pt idx="101">
                  <c:v>14.765574391505682</c:v>
                </c:pt>
                <c:pt idx="102">
                  <c:v>19.595723646064783</c:v>
                </c:pt>
                <c:pt idx="103">
                  <c:v>21.653393054863624</c:v>
                </c:pt>
                <c:pt idx="104">
                  <c:v>255.00941629637808</c:v>
                </c:pt>
                <c:pt idx="105">
                  <c:v>11.745346934449856</c:v>
                </c:pt>
                <c:pt idx="106">
                  <c:v>24.870245599955251</c:v>
                </c:pt>
                <c:pt idx="107">
                  <c:v>21.411019782111211</c:v>
                </c:pt>
                <c:pt idx="108">
                  <c:v>26.901965089418923</c:v>
                </c:pt>
                <c:pt idx="109">
                  <c:v>36.156902876162995</c:v>
                </c:pt>
                <c:pt idx="110">
                  <c:v>10.598312185166785</c:v>
                </c:pt>
                <c:pt idx="111">
                  <c:v>1.8784188331843206</c:v>
                </c:pt>
                <c:pt idx="112">
                  <c:v>289.29954834800401</c:v>
                </c:pt>
                <c:pt idx="113">
                  <c:v>17.786740395687044</c:v>
                </c:pt>
                <c:pt idx="114">
                  <c:v>9.1545827940544768</c:v>
                </c:pt>
                <c:pt idx="115">
                  <c:v>78.241524560974511</c:v>
                </c:pt>
                <c:pt idx="116">
                  <c:v>21.016406046949687</c:v>
                </c:pt>
                <c:pt idx="117">
                  <c:v>18.439322267878513</c:v>
                </c:pt>
                <c:pt idx="118">
                  <c:v>9.2584812395965326</c:v>
                </c:pt>
                <c:pt idx="119">
                  <c:v>2.3649550103337402</c:v>
                </c:pt>
                <c:pt idx="120">
                  <c:v>14.971017700597304</c:v>
                </c:pt>
                <c:pt idx="121">
                  <c:v>8.8512094252251554</c:v>
                </c:pt>
                <c:pt idx="122">
                  <c:v>12.322059908100735</c:v>
                </c:pt>
                <c:pt idx="123">
                  <c:v>5.2875574220944506</c:v>
                </c:pt>
                <c:pt idx="124">
                  <c:v>31.007487631854953</c:v>
                </c:pt>
                <c:pt idx="125">
                  <c:v>24.132819822135225</c:v>
                </c:pt>
                <c:pt idx="126">
                  <c:v>12.241185185933043</c:v>
                </c:pt>
                <c:pt idx="127">
                  <c:v>12.178950710735771</c:v>
                </c:pt>
                <c:pt idx="128">
                  <c:v>0.26321379094264996</c:v>
                </c:pt>
                <c:pt idx="129">
                  <c:v>10.972682789196213</c:v>
                </c:pt>
                <c:pt idx="130">
                  <c:v>20.714304861071927</c:v>
                </c:pt>
                <c:pt idx="131">
                  <c:v>9.7815514058886226</c:v>
                </c:pt>
                <c:pt idx="132">
                  <c:v>32.936429112854171</c:v>
                </c:pt>
                <c:pt idx="133">
                  <c:v>24.560643840483333</c:v>
                </c:pt>
                <c:pt idx="134">
                  <c:v>30.919349793386885</c:v>
                </c:pt>
                <c:pt idx="135">
                  <c:v>19.139356774375365</c:v>
                </c:pt>
                <c:pt idx="136">
                  <c:v>9.2466021617584868</c:v>
                </c:pt>
                <c:pt idx="137">
                  <c:v>15.243161518662649</c:v>
                </c:pt>
                <c:pt idx="138">
                  <c:v>10.14836807109169</c:v>
                </c:pt>
                <c:pt idx="139">
                  <c:v>22.275658531539403</c:v>
                </c:pt>
                <c:pt idx="140">
                  <c:v>36.412322976706101</c:v>
                </c:pt>
                <c:pt idx="141">
                  <c:v>0.74258071192654607</c:v>
                </c:pt>
                <c:pt idx="142">
                  <c:v>33.979965959346146</c:v>
                </c:pt>
                <c:pt idx="143">
                  <c:v>10.012500061526183</c:v>
                </c:pt>
                <c:pt idx="144">
                  <c:v>0.22290382424169741</c:v>
                </c:pt>
                <c:pt idx="145">
                  <c:v>19.229694795464908</c:v>
                </c:pt>
                <c:pt idx="146">
                  <c:v>69.290991627630405</c:v>
                </c:pt>
                <c:pt idx="147">
                  <c:v>12.852061466591401</c:v>
                </c:pt>
                <c:pt idx="148">
                  <c:v>4.8609096115463402</c:v>
                </c:pt>
                <c:pt idx="149">
                  <c:v>47.490150745946771</c:v>
                </c:pt>
                <c:pt idx="150">
                  <c:v>8.2749451702781158</c:v>
                </c:pt>
                <c:pt idx="151">
                  <c:v>16.277171268520238</c:v>
                </c:pt>
                <c:pt idx="152">
                  <c:v>0.74915011610095972</c:v>
                </c:pt>
                <c:pt idx="153">
                  <c:v>21.867668010628019</c:v>
                </c:pt>
                <c:pt idx="154">
                  <c:v>4.8366179195807861</c:v>
                </c:pt>
                <c:pt idx="155">
                  <c:v>18.942004900640253</c:v>
                </c:pt>
                <c:pt idx="156">
                  <c:v>217.77100878884261</c:v>
                </c:pt>
                <c:pt idx="157">
                  <c:v>46.345333905838757</c:v>
                </c:pt>
                <c:pt idx="158">
                  <c:v>31.077269283561527</c:v>
                </c:pt>
                <c:pt idx="159">
                  <c:v>0.97653821180030409</c:v>
                </c:pt>
                <c:pt idx="160">
                  <c:v>6.8473193695938823</c:v>
                </c:pt>
                <c:pt idx="161">
                  <c:v>1.9037659097358779</c:v>
                </c:pt>
                <c:pt idx="162">
                  <c:v>29.061082033889473</c:v>
                </c:pt>
                <c:pt idx="163">
                  <c:v>0.26524804907048183</c:v>
                </c:pt>
                <c:pt idx="164">
                  <c:v>16.166227299015205</c:v>
                </c:pt>
                <c:pt idx="165">
                  <c:v>17.805281852625246</c:v>
                </c:pt>
                <c:pt idx="166">
                  <c:v>4.7233103435210539</c:v>
                </c:pt>
                <c:pt idx="167">
                  <c:v>8.8213763920262718</c:v>
                </c:pt>
                <c:pt idx="168">
                  <c:v>2.509543009987564</c:v>
                </c:pt>
                <c:pt idx="169">
                  <c:v>9.9729061299230271</c:v>
                </c:pt>
                <c:pt idx="170">
                  <c:v>19.898962574710147</c:v>
                </c:pt>
                <c:pt idx="171">
                  <c:v>11.701944822485219</c:v>
                </c:pt>
                <c:pt idx="172">
                  <c:v>10.474311115982792</c:v>
                </c:pt>
                <c:pt idx="173">
                  <c:v>3.5799668069479358</c:v>
                </c:pt>
                <c:pt idx="174">
                  <c:v>50.698681872437369</c:v>
                </c:pt>
                <c:pt idx="175">
                  <c:v>15.96284182464942</c:v>
                </c:pt>
                <c:pt idx="176">
                  <c:v>13.185394735490997</c:v>
                </c:pt>
                <c:pt idx="177">
                  <c:v>8.2710501141867079E-2</c:v>
                </c:pt>
                <c:pt idx="178">
                  <c:v>42.031498048362458</c:v>
                </c:pt>
                <c:pt idx="179">
                  <c:v>25.228517861121645</c:v>
                </c:pt>
                <c:pt idx="180">
                  <c:v>16.74018732925628</c:v>
                </c:pt>
                <c:pt idx="181">
                  <c:v>3.5844375245943119</c:v>
                </c:pt>
                <c:pt idx="182">
                  <c:v>0.66526115724229373</c:v>
                </c:pt>
                <c:pt idx="183">
                  <c:v>1.1862969919052067</c:v>
                </c:pt>
                <c:pt idx="184">
                  <c:v>0.74241268617008394</c:v>
                </c:pt>
                <c:pt idx="185">
                  <c:v>1.6622939423882919</c:v>
                </c:pt>
                <c:pt idx="186">
                  <c:v>42.963556493440819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3E-476D-B58D-DC59BF074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256240"/>
        <c:axId val="787258160"/>
      </c:scatterChart>
      <c:valAx>
        <c:axId val="78725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258160"/>
        <c:crosses val="autoZero"/>
        <c:crossBetween val="midCat"/>
      </c:valAx>
      <c:valAx>
        <c:axId val="7872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25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Error (height*distance)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results_discussion!$B$5:$GF$5</c:f>
              <c:numCache>
                <c:formatCode>General</c:formatCode>
                <c:ptCount val="187"/>
                <c:pt idx="0">
                  <c:v>2267.3572394172202</c:v>
                </c:pt>
                <c:pt idx="1">
                  <c:v>1948.2064562071282</c:v>
                </c:pt>
                <c:pt idx="2">
                  <c:v>352.49115883911838</c:v>
                </c:pt>
                <c:pt idx="3">
                  <c:v>1104.4133193608934</c:v>
                </c:pt>
                <c:pt idx="4">
                  <c:v>1346.9060818865751</c:v>
                </c:pt>
                <c:pt idx="5">
                  <c:v>327.81259090086502</c:v>
                </c:pt>
                <c:pt idx="6">
                  <c:v>3770.6137907375314</c:v>
                </c:pt>
                <c:pt idx="7">
                  <c:v>3513.3580682944362</c:v>
                </c:pt>
                <c:pt idx="8">
                  <c:v>320.41910672692643</c:v>
                </c:pt>
                <c:pt idx="9">
                  <c:v>1451.7341463706141</c:v>
                </c:pt>
                <c:pt idx="10">
                  <c:v>1234.2755063658647</c:v>
                </c:pt>
                <c:pt idx="11">
                  <c:v>1274.5440700641986</c:v>
                </c:pt>
                <c:pt idx="12">
                  <c:v>82.435963573809971</c:v>
                </c:pt>
                <c:pt idx="13">
                  <c:v>1209.4868171356236</c:v>
                </c:pt>
                <c:pt idx="14">
                  <c:v>1198.6194989033363</c:v>
                </c:pt>
                <c:pt idx="15">
                  <c:v>1493.1881210846129</c:v>
                </c:pt>
                <c:pt idx="16">
                  <c:v>2352.0582233886303</c:v>
                </c:pt>
                <c:pt idx="17">
                  <c:v>1854.5321715985581</c:v>
                </c:pt>
                <c:pt idx="18">
                  <c:v>714.65520532028097</c:v>
                </c:pt>
                <c:pt idx="19">
                  <c:v>1417.228293192803</c:v>
                </c:pt>
                <c:pt idx="20">
                  <c:v>1251.6870744154007</c:v>
                </c:pt>
                <c:pt idx="21">
                  <c:v>1337.0195437765683</c:v>
                </c:pt>
                <c:pt idx="22">
                  <c:v>1685.0835965150104</c:v>
                </c:pt>
                <c:pt idx="23">
                  <c:v>771.09856402432774</c:v>
                </c:pt>
                <c:pt idx="24">
                  <c:v>3222.2184357185297</c:v>
                </c:pt>
                <c:pt idx="25">
                  <c:v>245.95145773333559</c:v>
                </c:pt>
                <c:pt idx="26">
                  <c:v>3018.9316287565312</c:v>
                </c:pt>
                <c:pt idx="27">
                  <c:v>1915.4258873288602</c:v>
                </c:pt>
                <c:pt idx="28">
                  <c:v>1172.6282739001031</c:v>
                </c:pt>
                <c:pt idx="29">
                  <c:v>5568.7363337826582</c:v>
                </c:pt>
                <c:pt idx="30">
                  <c:v>4512.9812432931649</c:v>
                </c:pt>
                <c:pt idx="31">
                  <c:v>586.66424416870871</c:v>
                </c:pt>
                <c:pt idx="32">
                  <c:v>3667.8988017374591</c:v>
                </c:pt>
                <c:pt idx="33">
                  <c:v>1543.044674033551</c:v>
                </c:pt>
                <c:pt idx="34">
                  <c:v>99.712922784716355</c:v>
                </c:pt>
                <c:pt idx="35">
                  <c:v>736.76159941388721</c:v>
                </c:pt>
                <c:pt idx="36">
                  <c:v>744.93958496442588</c:v>
                </c:pt>
                <c:pt idx="37">
                  <c:v>592.61257942270674</c:v>
                </c:pt>
                <c:pt idx="38">
                  <c:v>2300.5173768502545</c:v>
                </c:pt>
                <c:pt idx="39">
                  <c:v>5528.7098178012675</c:v>
                </c:pt>
                <c:pt idx="40">
                  <c:v>172.49082538004293</c:v>
                </c:pt>
                <c:pt idx="41">
                  <c:v>789.53778168315148</c:v>
                </c:pt>
                <c:pt idx="42">
                  <c:v>2116.268187184608</c:v>
                </c:pt>
                <c:pt idx="43">
                  <c:v>2052.3188861542621</c:v>
                </c:pt>
                <c:pt idx="44">
                  <c:v>3047.0338002863928</c:v>
                </c:pt>
                <c:pt idx="45">
                  <c:v>1615.8123560582692</c:v>
                </c:pt>
                <c:pt idx="46">
                  <c:v>1494.5914882496359</c:v>
                </c:pt>
                <c:pt idx="47">
                  <c:v>797.94813026873408</c:v>
                </c:pt>
                <c:pt idx="48">
                  <c:v>8900.4429150684045</c:v>
                </c:pt>
                <c:pt idx="49">
                  <c:v>1930.6739974789671</c:v>
                </c:pt>
                <c:pt idx="50">
                  <c:v>473.79774945083989</c:v>
                </c:pt>
                <c:pt idx="51">
                  <c:v>11705.185519205799</c:v>
                </c:pt>
                <c:pt idx="52">
                  <c:v>1668.5645821240125</c:v>
                </c:pt>
                <c:pt idx="53">
                  <c:v>832.63353784372282</c:v>
                </c:pt>
                <c:pt idx="54">
                  <c:v>322.94224383332795</c:v>
                </c:pt>
                <c:pt idx="55">
                  <c:v>52.916297605314234</c:v>
                </c:pt>
                <c:pt idx="56">
                  <c:v>1877.9571854558392</c:v>
                </c:pt>
                <c:pt idx="57">
                  <c:v>17965.415192478897</c:v>
                </c:pt>
                <c:pt idx="58">
                  <c:v>1576.9261689008222</c:v>
                </c:pt>
                <c:pt idx="59">
                  <c:v>4214.0172775639876</c:v>
                </c:pt>
                <c:pt idx="60">
                  <c:v>3274.8047028595729</c:v>
                </c:pt>
                <c:pt idx="61">
                  <c:v>266.24837089869112</c:v>
                </c:pt>
                <c:pt idx="62">
                  <c:v>4337.3352202817259</c:v>
                </c:pt>
                <c:pt idx="63">
                  <c:v>4153.7214478428468</c:v>
                </c:pt>
                <c:pt idx="64">
                  <c:v>544.80834302486596</c:v>
                </c:pt>
                <c:pt idx="65">
                  <c:v>2036.0221090066773</c:v>
                </c:pt>
                <c:pt idx="66">
                  <c:v>958.82175194878653</c:v>
                </c:pt>
                <c:pt idx="67">
                  <c:v>1634.9692159677477</c:v>
                </c:pt>
                <c:pt idx="68">
                  <c:v>1514.1452529673627</c:v>
                </c:pt>
                <c:pt idx="69">
                  <c:v>4137.6444417688699</c:v>
                </c:pt>
                <c:pt idx="70">
                  <c:v>6456.8303258164497</c:v>
                </c:pt>
                <c:pt idx="71">
                  <c:v>2614.0652387087484</c:v>
                </c:pt>
                <c:pt idx="72">
                  <c:v>2096.6473544606924</c:v>
                </c:pt>
                <c:pt idx="73">
                  <c:v>1631.9354507997514</c:v>
                </c:pt>
                <c:pt idx="74">
                  <c:v>1492.000179383457</c:v>
                </c:pt>
                <c:pt idx="75">
                  <c:v>605.84843669650263</c:v>
                </c:pt>
                <c:pt idx="76">
                  <c:v>1404.7355590592356</c:v>
                </c:pt>
                <c:pt idx="77">
                  <c:v>75082.748097180476</c:v>
                </c:pt>
                <c:pt idx="78">
                  <c:v>184.85955013025207</c:v>
                </c:pt>
                <c:pt idx="79">
                  <c:v>444.10783401917507</c:v>
                </c:pt>
                <c:pt idx="80">
                  <c:v>1824.0219124077501</c:v>
                </c:pt>
                <c:pt idx="81">
                  <c:v>303.0914950354221</c:v>
                </c:pt>
                <c:pt idx="82">
                  <c:v>1791.9643572505017</c:v>
                </c:pt>
                <c:pt idx="83">
                  <c:v>1019.9017514495162</c:v>
                </c:pt>
                <c:pt idx="84">
                  <c:v>803.54830961158609</c:v>
                </c:pt>
                <c:pt idx="85">
                  <c:v>2645.228238979154</c:v>
                </c:pt>
                <c:pt idx="86">
                  <c:v>2139.7366213038758</c:v>
                </c:pt>
                <c:pt idx="87">
                  <c:v>2091.5764356405048</c:v>
                </c:pt>
                <c:pt idx="88">
                  <c:v>1775.732959240526</c:v>
                </c:pt>
                <c:pt idx="89">
                  <c:v>5933.1744166599137</c:v>
                </c:pt>
                <c:pt idx="90">
                  <c:v>1513.4717546404916</c:v>
                </c:pt>
                <c:pt idx="91">
                  <c:v>327.37978519174806</c:v>
                </c:pt>
                <c:pt idx="92">
                  <c:v>10974.393174376308</c:v>
                </c:pt>
                <c:pt idx="93">
                  <c:v>4141.8708948353233</c:v>
                </c:pt>
                <c:pt idx="94">
                  <c:v>1361.076796488717</c:v>
                </c:pt>
                <c:pt idx="95">
                  <c:v>7519.7152501792234</c:v>
                </c:pt>
                <c:pt idx="96">
                  <c:v>5360.4676600630819</c:v>
                </c:pt>
                <c:pt idx="97">
                  <c:v>74138.0677015033</c:v>
                </c:pt>
                <c:pt idx="98">
                  <c:v>1111.9712875745913</c:v>
                </c:pt>
                <c:pt idx="99">
                  <c:v>467.03419902506693</c:v>
                </c:pt>
                <c:pt idx="100">
                  <c:v>74.515214416139401</c:v>
                </c:pt>
                <c:pt idx="101">
                  <c:v>7156.9849184199911</c:v>
                </c:pt>
                <c:pt idx="102">
                  <c:v>1810.905306051812</c:v>
                </c:pt>
                <c:pt idx="103">
                  <c:v>849.24899468903345</c:v>
                </c:pt>
                <c:pt idx="104">
                  <c:v>192.8268646662253</c:v>
                </c:pt>
                <c:pt idx="105">
                  <c:v>1846.769320065938</c:v>
                </c:pt>
                <c:pt idx="106">
                  <c:v>2521.0537895284092</c:v>
                </c:pt>
                <c:pt idx="107">
                  <c:v>1351.6664525248323</c:v>
                </c:pt>
                <c:pt idx="108">
                  <c:v>903.71150888394436</c:v>
                </c:pt>
                <c:pt idx="109">
                  <c:v>5657.2979344958194</c:v>
                </c:pt>
                <c:pt idx="110">
                  <c:v>9933.6152126449924</c:v>
                </c:pt>
                <c:pt idx="111">
                  <c:v>4303.3112013436166</c:v>
                </c:pt>
                <c:pt idx="112">
                  <c:v>31.0087456638948</c:v>
                </c:pt>
                <c:pt idx="113">
                  <c:v>265.77109417336339</c:v>
                </c:pt>
                <c:pt idx="114">
                  <c:v>2496.4181831479427</c:v>
                </c:pt>
                <c:pt idx="115">
                  <c:v>189.21083478613829</c:v>
                </c:pt>
                <c:pt idx="116">
                  <c:v>1268.8872941850984</c:v>
                </c:pt>
                <c:pt idx="117">
                  <c:v>1519.3310743743591</c:v>
                </c:pt>
                <c:pt idx="118">
                  <c:v>1028.3317134088061</c:v>
                </c:pt>
                <c:pt idx="119">
                  <c:v>1642.4861846457993</c:v>
                </c:pt>
                <c:pt idx="120">
                  <c:v>2665.8350576252396</c:v>
                </c:pt>
                <c:pt idx="121">
                  <c:v>1138.7047027199437</c:v>
                </c:pt>
                <c:pt idx="122">
                  <c:v>2260.308377171621</c:v>
                </c:pt>
                <c:pt idx="123">
                  <c:v>3351.5584494466952</c:v>
                </c:pt>
                <c:pt idx="124">
                  <c:v>435.12327301524141</c:v>
                </c:pt>
                <c:pt idx="125">
                  <c:v>2651.5360879724017</c:v>
                </c:pt>
                <c:pt idx="126">
                  <c:v>2894.6051130938031</c:v>
                </c:pt>
                <c:pt idx="127">
                  <c:v>498.64506416210497</c:v>
                </c:pt>
                <c:pt idx="128">
                  <c:v>2039.5746485105499</c:v>
                </c:pt>
                <c:pt idx="129">
                  <c:v>9808.6714872977991</c:v>
                </c:pt>
                <c:pt idx="130">
                  <c:v>1022.5448464777321</c:v>
                </c:pt>
                <c:pt idx="131">
                  <c:v>1143.6356835606214</c:v>
                </c:pt>
                <c:pt idx="132">
                  <c:v>409.52436542766122</c:v>
                </c:pt>
                <c:pt idx="133">
                  <c:v>852.13499915501893</c:v>
                </c:pt>
                <c:pt idx="134">
                  <c:v>333.59339374299122</c:v>
                </c:pt>
                <c:pt idx="135">
                  <c:v>2906.5781099235678</c:v>
                </c:pt>
                <c:pt idx="136">
                  <c:v>2300.5173768502545</c:v>
                </c:pt>
                <c:pt idx="137">
                  <c:v>5257.7862839503059</c:v>
                </c:pt>
                <c:pt idx="138">
                  <c:v>1924.1430906784742</c:v>
                </c:pt>
                <c:pt idx="139">
                  <c:v>2260.0825707265685</c:v>
                </c:pt>
                <c:pt idx="140">
                  <c:v>1217.456179858342</c:v>
                </c:pt>
                <c:pt idx="141">
                  <c:v>1583.1182884400068</c:v>
                </c:pt>
                <c:pt idx="142">
                  <c:v>6085.0949824070949</c:v>
                </c:pt>
                <c:pt idx="143">
                  <c:v>10993.955411519994</c:v>
                </c:pt>
                <c:pt idx="144">
                  <c:v>4397.0039659411941</c:v>
                </c:pt>
                <c:pt idx="145">
                  <c:v>1166.8178916031186</c:v>
                </c:pt>
                <c:pt idx="146">
                  <c:v>1133.6843557388861</c:v>
                </c:pt>
                <c:pt idx="147">
                  <c:v>373.35334710427907</c:v>
                </c:pt>
                <c:pt idx="148">
                  <c:v>1598.17368591991</c:v>
                </c:pt>
                <c:pt idx="149">
                  <c:v>539.65561042705417</c:v>
                </c:pt>
                <c:pt idx="150">
                  <c:v>352.90838243769855</c:v>
                </c:pt>
                <c:pt idx="151">
                  <c:v>1359.5200817806808</c:v>
                </c:pt>
                <c:pt idx="152">
                  <c:v>283.39872307738574</c:v>
                </c:pt>
                <c:pt idx="153">
                  <c:v>2111.6456786714284</c:v>
                </c:pt>
                <c:pt idx="154">
                  <c:v>1801.6466838271283</c:v>
                </c:pt>
                <c:pt idx="155">
                  <c:v>2089.5860394254264</c:v>
                </c:pt>
                <c:pt idx="156">
                  <c:v>296.83902277382089</c:v>
                </c:pt>
                <c:pt idx="157">
                  <c:v>1136.9207036436001</c:v>
                </c:pt>
                <c:pt idx="158">
                  <c:v>1398.3070112289115</c:v>
                </c:pt>
                <c:pt idx="159">
                  <c:v>1875.9886752365776</c:v>
                </c:pt>
                <c:pt idx="160">
                  <c:v>2674.4061655052087</c:v>
                </c:pt>
                <c:pt idx="161">
                  <c:v>2424.3808828669307</c:v>
                </c:pt>
                <c:pt idx="162">
                  <c:v>2344.5478989739795</c:v>
                </c:pt>
                <c:pt idx="163">
                  <c:v>3651.0662588904202</c:v>
                </c:pt>
                <c:pt idx="164">
                  <c:v>7422.266668514716</c:v>
                </c:pt>
                <c:pt idx="165">
                  <c:v>1121.145856008698</c:v>
                </c:pt>
                <c:pt idx="166">
                  <c:v>5391.6729743321985</c:v>
                </c:pt>
                <c:pt idx="167">
                  <c:v>1935.5726774433194</c:v>
                </c:pt>
                <c:pt idx="168">
                  <c:v>4230.6128209969102</c:v>
                </c:pt>
                <c:pt idx="169">
                  <c:v>525.9914583834078</c:v>
                </c:pt>
                <c:pt idx="170">
                  <c:v>1683.1461957055094</c:v>
                </c:pt>
                <c:pt idx="171">
                  <c:v>1260.0009471385276</c:v>
                </c:pt>
                <c:pt idx="172">
                  <c:v>9899.9169334708331</c:v>
                </c:pt>
                <c:pt idx="173">
                  <c:v>1789.8507394749322</c:v>
                </c:pt>
                <c:pt idx="174">
                  <c:v>1725.9592684654335</c:v>
                </c:pt>
                <c:pt idx="175">
                  <c:v>1725.1873974961852</c:v>
                </c:pt>
                <c:pt idx="176">
                  <c:v>1043.0346542901648</c:v>
                </c:pt>
                <c:pt idx="177">
                  <c:v>4111.2620258105217</c:v>
                </c:pt>
                <c:pt idx="178">
                  <c:v>968.26366909613125</c:v>
                </c:pt>
                <c:pt idx="179">
                  <c:v>1614.4637398448892</c:v>
                </c:pt>
                <c:pt idx="180">
                  <c:v>10022.030601045877</c:v>
                </c:pt>
                <c:pt idx="181">
                  <c:v>237.95100981764475</c:v>
                </c:pt>
                <c:pt idx="182">
                  <c:v>2729.3007910648043</c:v>
                </c:pt>
                <c:pt idx="183">
                  <c:v>739.86598793325766</c:v>
                </c:pt>
                <c:pt idx="184">
                  <c:v>3402.5384760763563</c:v>
                </c:pt>
                <c:pt idx="185">
                  <c:v>754.85685440175132</c:v>
                </c:pt>
                <c:pt idx="186">
                  <c:v>327.32409982249919</c:v>
                </c:pt>
              </c:numCache>
            </c:numRef>
          </c:xVal>
          <c:yVal>
            <c:numRef>
              <c:f>results_discussion!$B$3:$GF$3</c:f>
              <c:numCache>
                <c:formatCode>General</c:formatCode>
                <c:ptCount val="187"/>
                <c:pt idx="0">
                  <c:v>12.903184683806639</c:v>
                </c:pt>
                <c:pt idx="1">
                  <c:v>30.915625015003886</c:v>
                </c:pt>
                <c:pt idx="2">
                  <c:v>39.091284516454174</c:v>
                </c:pt>
                <c:pt idx="3">
                  <c:v>27.478655688191385</c:v>
                </c:pt>
                <c:pt idx="4">
                  <c:v>23.247971954031385</c:v>
                </c:pt>
                <c:pt idx="5">
                  <c:v>100.53103517898792</c:v>
                </c:pt>
                <c:pt idx="6">
                  <c:v>5.4330412099009147</c:v>
                </c:pt>
                <c:pt idx="7">
                  <c:v>5.5499526977617943</c:v>
                </c:pt>
                <c:pt idx="8">
                  <c:v>61.963642845941031</c:v>
                </c:pt>
                <c:pt idx="9">
                  <c:v>20.262985856186532</c:v>
                </c:pt>
                <c:pt idx="10">
                  <c:v>1.6636010600718654</c:v>
                </c:pt>
                <c:pt idx="11">
                  <c:v>46.20854962710964</c:v>
                </c:pt>
                <c:pt idx="12">
                  <c:v>16.512776280191673</c:v>
                </c:pt>
                <c:pt idx="13">
                  <c:v>13.707684978035084</c:v>
                </c:pt>
                <c:pt idx="14">
                  <c:v>14.115544000144295</c:v>
                </c:pt>
                <c:pt idx="15">
                  <c:v>2.0554684196996362</c:v>
                </c:pt>
                <c:pt idx="16">
                  <c:v>5.4650483659573084</c:v>
                </c:pt>
                <c:pt idx="17">
                  <c:v>1.1201778249082825</c:v>
                </c:pt>
                <c:pt idx="18">
                  <c:v>5.7331908402584828</c:v>
                </c:pt>
                <c:pt idx="19">
                  <c:v>13.945321832853537</c:v>
                </c:pt>
                <c:pt idx="20">
                  <c:v>2.4699093206733762</c:v>
                </c:pt>
                <c:pt idx="21">
                  <c:v>9.4240563034486762</c:v>
                </c:pt>
                <c:pt idx="22">
                  <c:v>7.7811906940892275</c:v>
                </c:pt>
                <c:pt idx="23">
                  <c:v>9.3724861648842293</c:v>
                </c:pt>
                <c:pt idx="24">
                  <c:v>23.617622545726505</c:v>
                </c:pt>
                <c:pt idx="25">
                  <c:v>10.955558511483332</c:v>
                </c:pt>
                <c:pt idx="26">
                  <c:v>7.0595735627354381</c:v>
                </c:pt>
                <c:pt idx="27">
                  <c:v>0.35681352203639921</c:v>
                </c:pt>
                <c:pt idx="28">
                  <c:v>37.039941785277165</c:v>
                </c:pt>
                <c:pt idx="29">
                  <c:v>63.366126422002331</c:v>
                </c:pt>
                <c:pt idx="30">
                  <c:v>17.350965763803952</c:v>
                </c:pt>
                <c:pt idx="31">
                  <c:v>22.187393737956853</c:v>
                </c:pt>
                <c:pt idx="32">
                  <c:v>31.291754754546872</c:v>
                </c:pt>
                <c:pt idx="33">
                  <c:v>15.479029427687196</c:v>
                </c:pt>
                <c:pt idx="34">
                  <c:v>115.59907302510109</c:v>
                </c:pt>
                <c:pt idx="35">
                  <c:v>0.58220527687340606</c:v>
                </c:pt>
                <c:pt idx="36">
                  <c:v>63.312883635059528</c:v>
                </c:pt>
                <c:pt idx="37">
                  <c:v>3.0553662926841945</c:v>
                </c:pt>
                <c:pt idx="38">
                  <c:v>11.801529407784708</c:v>
                </c:pt>
                <c:pt idx="39">
                  <c:v>11.06587136153821</c:v>
                </c:pt>
                <c:pt idx="40">
                  <c:v>64.648906871117987</c:v>
                </c:pt>
                <c:pt idx="41">
                  <c:v>3.9494999685995587</c:v>
                </c:pt>
                <c:pt idx="42">
                  <c:v>346.28357425032613</c:v>
                </c:pt>
                <c:pt idx="43">
                  <c:v>4.1846255045773599</c:v>
                </c:pt>
                <c:pt idx="44">
                  <c:v>3.5642835735691176</c:v>
                </c:pt>
                <c:pt idx="45">
                  <c:v>8.1488684107116409</c:v>
                </c:pt>
                <c:pt idx="46">
                  <c:v>8.936430485907378</c:v>
                </c:pt>
                <c:pt idx="47">
                  <c:v>4.1406927080018106</c:v>
                </c:pt>
                <c:pt idx="48">
                  <c:v>29.875439565420582</c:v>
                </c:pt>
                <c:pt idx="49">
                  <c:v>7.4609265737293118</c:v>
                </c:pt>
                <c:pt idx="50">
                  <c:v>100.01103871021832</c:v>
                </c:pt>
                <c:pt idx="51">
                  <c:v>1.6742801417857616</c:v>
                </c:pt>
                <c:pt idx="52">
                  <c:v>11.39911555156988</c:v>
                </c:pt>
                <c:pt idx="53">
                  <c:v>19.455413955266152</c:v>
                </c:pt>
                <c:pt idx="54">
                  <c:v>22.25996611012275</c:v>
                </c:pt>
                <c:pt idx="55">
                  <c:v>43.425575370407714</c:v>
                </c:pt>
                <c:pt idx="56">
                  <c:v>13.882880152730449</c:v>
                </c:pt>
                <c:pt idx="57">
                  <c:v>8.2113641796167194</c:v>
                </c:pt>
                <c:pt idx="58">
                  <c:v>23.679446751162565</c:v>
                </c:pt>
                <c:pt idx="59">
                  <c:v>42.337327552846361</c:v>
                </c:pt>
                <c:pt idx="60">
                  <c:v>40.231239695063458</c:v>
                </c:pt>
                <c:pt idx="61">
                  <c:v>36.373049556401163</c:v>
                </c:pt>
                <c:pt idx="62">
                  <c:v>1.0272296074547305</c:v>
                </c:pt>
                <c:pt idx="63">
                  <c:v>8.9068520170115715</c:v>
                </c:pt>
                <c:pt idx="64">
                  <c:v>61.878306057198806</c:v>
                </c:pt>
                <c:pt idx="65">
                  <c:v>9.9751350218076205</c:v>
                </c:pt>
                <c:pt idx="66">
                  <c:v>9.4596112790896481</c:v>
                </c:pt>
                <c:pt idx="67">
                  <c:v>26.291469942991203</c:v>
                </c:pt>
                <c:pt idx="68">
                  <c:v>22.425054592880706</c:v>
                </c:pt>
                <c:pt idx="69">
                  <c:v>41.708852316978131</c:v>
                </c:pt>
                <c:pt idx="70">
                  <c:v>31.471358661364491</c:v>
                </c:pt>
                <c:pt idx="71">
                  <c:v>12.452748231763122</c:v>
                </c:pt>
                <c:pt idx="72">
                  <c:v>2.8490585631688288</c:v>
                </c:pt>
                <c:pt idx="73">
                  <c:v>14.565261832641513</c:v>
                </c:pt>
                <c:pt idx="74">
                  <c:v>25.768590349030589</c:v>
                </c:pt>
                <c:pt idx="75">
                  <c:v>3.6364947598122117</c:v>
                </c:pt>
                <c:pt idx="76">
                  <c:v>23.396706259336579</c:v>
                </c:pt>
                <c:pt idx="77">
                  <c:v>6.8122466452899539</c:v>
                </c:pt>
                <c:pt idx="78">
                  <c:v>77.072505539557397</c:v>
                </c:pt>
                <c:pt idx="79">
                  <c:v>14.000665485177883</c:v>
                </c:pt>
                <c:pt idx="80">
                  <c:v>2.7802156587653988</c:v>
                </c:pt>
                <c:pt idx="81">
                  <c:v>0.40574404374422895</c:v>
                </c:pt>
                <c:pt idx="82">
                  <c:v>25.362284685931787</c:v>
                </c:pt>
                <c:pt idx="83">
                  <c:v>10.724555265846957</c:v>
                </c:pt>
                <c:pt idx="84">
                  <c:v>6.9540468456297218</c:v>
                </c:pt>
                <c:pt idx="85">
                  <c:v>12.880079005198857</c:v>
                </c:pt>
                <c:pt idx="86">
                  <c:v>19.671375775860263</c:v>
                </c:pt>
                <c:pt idx="87">
                  <c:v>12.194587408701924</c:v>
                </c:pt>
                <c:pt idx="88">
                  <c:v>4.5071964162848284</c:v>
                </c:pt>
                <c:pt idx="89">
                  <c:v>5.6138179428714254</c:v>
                </c:pt>
                <c:pt idx="90">
                  <c:v>20.826804847807889</c:v>
                </c:pt>
                <c:pt idx="91">
                  <c:v>45.743082651921036</c:v>
                </c:pt>
                <c:pt idx="92">
                  <c:v>17.550134462553046</c:v>
                </c:pt>
                <c:pt idx="93">
                  <c:v>1.9380608536406609</c:v>
                </c:pt>
                <c:pt idx="94">
                  <c:v>38.546124620217967</c:v>
                </c:pt>
                <c:pt idx="95">
                  <c:v>16.707085197781506</c:v>
                </c:pt>
                <c:pt idx="96">
                  <c:v>15.539331285706375</c:v>
                </c:pt>
                <c:pt idx="97">
                  <c:v>6.1161338226634374</c:v>
                </c:pt>
                <c:pt idx="98">
                  <c:v>15.413468629585493</c:v>
                </c:pt>
                <c:pt idx="99">
                  <c:v>13.734991700601455</c:v>
                </c:pt>
                <c:pt idx="100">
                  <c:v>45.027447670341331</c:v>
                </c:pt>
                <c:pt idx="101">
                  <c:v>14.765574391505682</c:v>
                </c:pt>
                <c:pt idx="102">
                  <c:v>19.595723646064783</c:v>
                </c:pt>
                <c:pt idx="103">
                  <c:v>21.653393054863624</c:v>
                </c:pt>
                <c:pt idx="104">
                  <c:v>255.00941629637808</c:v>
                </c:pt>
                <c:pt idx="105">
                  <c:v>11.745346934449856</c:v>
                </c:pt>
                <c:pt idx="106">
                  <c:v>24.870245599955251</c:v>
                </c:pt>
                <c:pt idx="107">
                  <c:v>21.411019782111211</c:v>
                </c:pt>
                <c:pt idx="108">
                  <c:v>26.901965089418923</c:v>
                </c:pt>
                <c:pt idx="109">
                  <c:v>36.156902876162995</c:v>
                </c:pt>
                <c:pt idx="110">
                  <c:v>10.598312185166785</c:v>
                </c:pt>
                <c:pt idx="111">
                  <c:v>1.8784188331843206</c:v>
                </c:pt>
                <c:pt idx="112">
                  <c:v>289.29954834800401</c:v>
                </c:pt>
                <c:pt idx="113">
                  <c:v>17.786740395687044</c:v>
                </c:pt>
                <c:pt idx="114">
                  <c:v>9.1545827940544768</c:v>
                </c:pt>
                <c:pt idx="115">
                  <c:v>78.241524560974511</c:v>
                </c:pt>
                <c:pt idx="116">
                  <c:v>21.016406046949687</c:v>
                </c:pt>
                <c:pt idx="117">
                  <c:v>18.439322267878513</c:v>
                </c:pt>
                <c:pt idx="118">
                  <c:v>9.2584812395965326</c:v>
                </c:pt>
                <c:pt idx="119">
                  <c:v>2.3649550103337402</c:v>
                </c:pt>
                <c:pt idx="120">
                  <c:v>14.971017700597304</c:v>
                </c:pt>
                <c:pt idx="121">
                  <c:v>8.8512094252251554</c:v>
                </c:pt>
                <c:pt idx="122">
                  <c:v>12.322059908100735</c:v>
                </c:pt>
                <c:pt idx="123">
                  <c:v>5.2875574220944506</c:v>
                </c:pt>
                <c:pt idx="124">
                  <c:v>31.007487631854953</c:v>
                </c:pt>
                <c:pt idx="125">
                  <c:v>24.132819822135225</c:v>
                </c:pt>
                <c:pt idx="126">
                  <c:v>12.241185185933043</c:v>
                </c:pt>
                <c:pt idx="127">
                  <c:v>12.178950710735771</c:v>
                </c:pt>
                <c:pt idx="128">
                  <c:v>0.26321379094264996</c:v>
                </c:pt>
                <c:pt idx="129">
                  <c:v>10.972682789196213</c:v>
                </c:pt>
                <c:pt idx="130">
                  <c:v>20.714304861071927</c:v>
                </c:pt>
                <c:pt idx="131">
                  <c:v>9.7815514058886226</c:v>
                </c:pt>
                <c:pt idx="132">
                  <c:v>32.936429112854171</c:v>
                </c:pt>
                <c:pt idx="133">
                  <c:v>24.560643840483333</c:v>
                </c:pt>
                <c:pt idx="134">
                  <c:v>30.919349793386885</c:v>
                </c:pt>
                <c:pt idx="135">
                  <c:v>19.139356774375365</c:v>
                </c:pt>
                <c:pt idx="136">
                  <c:v>9.2466021617584868</c:v>
                </c:pt>
                <c:pt idx="137">
                  <c:v>15.243161518662649</c:v>
                </c:pt>
                <c:pt idx="138">
                  <c:v>10.14836807109169</c:v>
                </c:pt>
                <c:pt idx="139">
                  <c:v>22.275658531539403</c:v>
                </c:pt>
                <c:pt idx="140">
                  <c:v>36.412322976706101</c:v>
                </c:pt>
                <c:pt idx="141">
                  <c:v>0.74258071192654607</c:v>
                </c:pt>
                <c:pt idx="142">
                  <c:v>33.979965959346146</c:v>
                </c:pt>
                <c:pt idx="143">
                  <c:v>10.012500061526183</c:v>
                </c:pt>
                <c:pt idx="144">
                  <c:v>0.22290382424169741</c:v>
                </c:pt>
                <c:pt idx="145">
                  <c:v>19.229694795464908</c:v>
                </c:pt>
                <c:pt idx="146">
                  <c:v>69.290991627630405</c:v>
                </c:pt>
                <c:pt idx="147">
                  <c:v>12.852061466591401</c:v>
                </c:pt>
                <c:pt idx="148">
                  <c:v>4.8609096115463402</c:v>
                </c:pt>
                <c:pt idx="149">
                  <c:v>47.490150745946771</c:v>
                </c:pt>
                <c:pt idx="150">
                  <c:v>8.2749451702781158</c:v>
                </c:pt>
                <c:pt idx="151">
                  <c:v>16.277171268520238</c:v>
                </c:pt>
                <c:pt idx="152">
                  <c:v>0.74915011610095972</c:v>
                </c:pt>
                <c:pt idx="153">
                  <c:v>21.867668010628019</c:v>
                </c:pt>
                <c:pt idx="154">
                  <c:v>4.8366179195807861</c:v>
                </c:pt>
                <c:pt idx="155">
                  <c:v>18.942004900640253</c:v>
                </c:pt>
                <c:pt idx="156">
                  <c:v>217.77100878884261</c:v>
                </c:pt>
                <c:pt idx="157">
                  <c:v>46.345333905838757</c:v>
                </c:pt>
                <c:pt idx="158">
                  <c:v>31.077269283561527</c:v>
                </c:pt>
                <c:pt idx="159">
                  <c:v>0.97653821180030409</c:v>
                </c:pt>
                <c:pt idx="160">
                  <c:v>6.8473193695938823</c:v>
                </c:pt>
                <c:pt idx="161">
                  <c:v>1.9037659097358779</c:v>
                </c:pt>
                <c:pt idx="162">
                  <c:v>29.061082033889473</c:v>
                </c:pt>
                <c:pt idx="163">
                  <c:v>0.26524804907048183</c:v>
                </c:pt>
                <c:pt idx="164">
                  <c:v>16.166227299015205</c:v>
                </c:pt>
                <c:pt idx="165">
                  <c:v>17.805281852625246</c:v>
                </c:pt>
                <c:pt idx="166">
                  <c:v>4.7233103435210539</c:v>
                </c:pt>
                <c:pt idx="167">
                  <c:v>8.8213763920262718</c:v>
                </c:pt>
                <c:pt idx="168">
                  <c:v>2.509543009987564</c:v>
                </c:pt>
                <c:pt idx="169">
                  <c:v>9.9729061299230271</c:v>
                </c:pt>
                <c:pt idx="170">
                  <c:v>19.898962574710147</c:v>
                </c:pt>
                <c:pt idx="171">
                  <c:v>11.701944822485219</c:v>
                </c:pt>
                <c:pt idx="172">
                  <c:v>10.474311115982792</c:v>
                </c:pt>
                <c:pt idx="173">
                  <c:v>3.5799668069479358</c:v>
                </c:pt>
                <c:pt idx="174">
                  <c:v>50.698681872437369</c:v>
                </c:pt>
                <c:pt idx="175">
                  <c:v>15.96284182464942</c:v>
                </c:pt>
                <c:pt idx="176">
                  <c:v>13.185394735490997</c:v>
                </c:pt>
                <c:pt idx="177">
                  <c:v>8.2710501141867079E-2</c:v>
                </c:pt>
                <c:pt idx="178">
                  <c:v>42.031498048362458</c:v>
                </c:pt>
                <c:pt idx="179">
                  <c:v>25.228517861121645</c:v>
                </c:pt>
                <c:pt idx="180">
                  <c:v>16.74018732925628</c:v>
                </c:pt>
                <c:pt idx="181">
                  <c:v>3.5844375245943119</c:v>
                </c:pt>
                <c:pt idx="182">
                  <c:v>0.66526115724229373</c:v>
                </c:pt>
                <c:pt idx="183">
                  <c:v>1.1862969919052067</c:v>
                </c:pt>
                <c:pt idx="184">
                  <c:v>0.74241268617008394</c:v>
                </c:pt>
                <c:pt idx="185">
                  <c:v>1.6622939423882919</c:v>
                </c:pt>
                <c:pt idx="186">
                  <c:v>42.963556493440819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48-49C6-B2B7-DF0E21BAF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851680"/>
        <c:axId val="1233846400"/>
      </c:scatterChart>
      <c:valAx>
        <c:axId val="123385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3846400"/>
        <c:crosses val="autoZero"/>
        <c:crossBetween val="midCat"/>
      </c:valAx>
      <c:valAx>
        <c:axId val="123384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385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rmse_hidden_layers!$J$1:$GR$1</c:f>
              <c:numCache>
                <c:formatCode>0</c:formatCod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numCache>
            </c:numRef>
          </c:cat>
          <c:val>
            <c:numRef>
              <c:f>rmse_hidden_layers!$J$3:$GR$3</c:f>
              <c:numCache>
                <c:formatCode>General</c:formatCode>
                <c:ptCount val="191"/>
                <c:pt idx="0">
                  <c:v>0.49511089991331741</c:v>
                </c:pt>
                <c:pt idx="1">
                  <c:v>0.90878070378834463</c:v>
                </c:pt>
                <c:pt idx="2">
                  <c:v>0.96783837362240444</c:v>
                </c:pt>
                <c:pt idx="3">
                  <c:v>0.98117361873774411</c:v>
                </c:pt>
                <c:pt idx="4">
                  <c:v>0.61929020308016747</c:v>
                </c:pt>
                <c:pt idx="5">
                  <c:v>0.62000003717775054</c:v>
                </c:pt>
                <c:pt idx="6">
                  <c:v>0.91655132079109136</c:v>
                </c:pt>
                <c:pt idx="7">
                  <c:v>0.92831723807021271</c:v>
                </c:pt>
                <c:pt idx="8">
                  <c:v>0.87213064685248098</c:v>
                </c:pt>
                <c:pt idx="9">
                  <c:v>0.66389561715472711</c:v>
                </c:pt>
                <c:pt idx="10">
                  <c:v>0.75067842582112543</c:v>
                </c:pt>
                <c:pt idx="11">
                  <c:v>0.87243164163764542</c:v>
                </c:pt>
                <c:pt idx="12">
                  <c:v>0.90143406105866608</c:v>
                </c:pt>
                <c:pt idx="13">
                  <c:v>0.82814893913053522</c:v>
                </c:pt>
                <c:pt idx="14">
                  <c:v>0.78874177496482267</c:v>
                </c:pt>
                <c:pt idx="15">
                  <c:v>0.89292241262228877</c:v>
                </c:pt>
                <c:pt idx="16">
                  <c:v>0.53455292569566204</c:v>
                </c:pt>
                <c:pt idx="17">
                  <c:v>0.97431919752271223</c:v>
                </c:pt>
                <c:pt idx="18">
                  <c:v>0.42671168788145469</c:v>
                </c:pt>
                <c:pt idx="19">
                  <c:v>0.78494455073249281</c:v>
                </c:pt>
                <c:pt idx="20">
                  <c:v>0.67883991352761075</c:v>
                </c:pt>
                <c:pt idx="21">
                  <c:v>0.21394536584017845</c:v>
                </c:pt>
                <c:pt idx="22">
                  <c:v>0.68309863574461049</c:v>
                </c:pt>
                <c:pt idx="23">
                  <c:v>0.97357171044099666</c:v>
                </c:pt>
                <c:pt idx="24">
                  <c:v>0.34516317338867425</c:v>
                </c:pt>
                <c:pt idx="25">
                  <c:v>0.86972171292764333</c:v>
                </c:pt>
                <c:pt idx="26">
                  <c:v>0.39762259652251908</c:v>
                </c:pt>
                <c:pt idx="27">
                  <c:v>0.40299196346731531</c:v>
                </c:pt>
                <c:pt idx="28">
                  <c:v>0.25691104929007491</c:v>
                </c:pt>
                <c:pt idx="29">
                  <c:v>0.42734716798857808</c:v>
                </c:pt>
                <c:pt idx="30">
                  <c:v>0.91171855769051069</c:v>
                </c:pt>
                <c:pt idx="31">
                  <c:v>0.50147368661467673</c:v>
                </c:pt>
                <c:pt idx="32">
                  <c:v>0.48317073277191985</c:v>
                </c:pt>
                <c:pt idx="33">
                  <c:v>0.25171309925620478</c:v>
                </c:pt>
                <c:pt idx="34">
                  <c:v>0.88173858149959217</c:v>
                </c:pt>
                <c:pt idx="35">
                  <c:v>0.232713069017281</c:v>
                </c:pt>
                <c:pt idx="36">
                  <c:v>0.30529056747121408</c:v>
                </c:pt>
                <c:pt idx="37">
                  <c:v>0.28045140531689905</c:v>
                </c:pt>
                <c:pt idx="38">
                  <c:v>0.20951727920283472</c:v>
                </c:pt>
                <c:pt idx="39">
                  <c:v>8.5196121880742548E-2</c:v>
                </c:pt>
                <c:pt idx="40">
                  <c:v>0.54940822061242411</c:v>
                </c:pt>
                <c:pt idx="41">
                  <c:v>0.60573901739517744</c:v>
                </c:pt>
                <c:pt idx="42">
                  <c:v>0.79760582361372523</c:v>
                </c:pt>
                <c:pt idx="43">
                  <c:v>0.26656703684816002</c:v>
                </c:pt>
                <c:pt idx="44">
                  <c:v>0.10976592429156282</c:v>
                </c:pt>
                <c:pt idx="45">
                  <c:v>0.28066430091517253</c:v>
                </c:pt>
                <c:pt idx="46">
                  <c:v>0.6767590394279599</c:v>
                </c:pt>
                <c:pt idx="47">
                  <c:v>0.53893986320437359</c:v>
                </c:pt>
                <c:pt idx="48">
                  <c:v>0.33553853914358034</c:v>
                </c:pt>
                <c:pt idx="49">
                  <c:v>0.52654516364846327</c:v>
                </c:pt>
                <c:pt idx="50">
                  <c:v>0.247045089534115</c:v>
                </c:pt>
                <c:pt idx="51">
                  <c:v>0.29325644859693706</c:v>
                </c:pt>
                <c:pt idx="52">
                  <c:v>8.3860321983776992E-2</c:v>
                </c:pt>
                <c:pt idx="53">
                  <c:v>0.71636565787801421</c:v>
                </c:pt>
                <c:pt idx="54">
                  <c:v>0.2057609880906755</c:v>
                </c:pt>
                <c:pt idx="55">
                  <c:v>0.41601295617060896</c:v>
                </c:pt>
                <c:pt idx="56">
                  <c:v>0.46749730000084921</c:v>
                </c:pt>
                <c:pt idx="57">
                  <c:v>0.56643291016128994</c:v>
                </c:pt>
                <c:pt idx="58">
                  <c:v>0.1259626400020514</c:v>
                </c:pt>
                <c:pt idx="59">
                  <c:v>0.11883004144002517</c:v>
                </c:pt>
                <c:pt idx="60">
                  <c:v>0.24186017612107227</c:v>
                </c:pt>
                <c:pt idx="61">
                  <c:v>0.68227511160845156</c:v>
                </c:pt>
                <c:pt idx="62">
                  <c:v>0.34130799487763541</c:v>
                </c:pt>
                <c:pt idx="63">
                  <c:v>0.63040464667627572</c:v>
                </c:pt>
                <c:pt idx="64">
                  <c:v>0.33836199269488293</c:v>
                </c:pt>
                <c:pt idx="65">
                  <c:v>0.82288461249182931</c:v>
                </c:pt>
                <c:pt idx="66">
                  <c:v>0.14996185250989666</c:v>
                </c:pt>
                <c:pt idx="67">
                  <c:v>0.33768764654643202</c:v>
                </c:pt>
                <c:pt idx="68">
                  <c:v>0.24474694068202221</c:v>
                </c:pt>
                <c:pt idx="69">
                  <c:v>0.27485159914784613</c:v>
                </c:pt>
                <c:pt idx="70">
                  <c:v>0.25589999832760629</c:v>
                </c:pt>
                <c:pt idx="71">
                  <c:v>0.19091441777006105</c:v>
                </c:pt>
                <c:pt idx="72">
                  <c:v>0.18494476034310814</c:v>
                </c:pt>
                <c:pt idx="73">
                  <c:v>0.2908338549703875</c:v>
                </c:pt>
                <c:pt idx="74">
                  <c:v>0.17970616635923653</c:v>
                </c:pt>
                <c:pt idx="75">
                  <c:v>0.50173863529025542</c:v>
                </c:pt>
                <c:pt idx="76">
                  <c:v>0.12022064665829535</c:v>
                </c:pt>
                <c:pt idx="77">
                  <c:v>0.11035588049781805</c:v>
                </c:pt>
                <c:pt idx="78">
                  <c:v>0.19384137783920258</c:v>
                </c:pt>
                <c:pt idx="79">
                  <c:v>0.24711384543081291</c:v>
                </c:pt>
                <c:pt idx="80">
                  <c:v>0.22098028422345195</c:v>
                </c:pt>
                <c:pt idx="81">
                  <c:v>2.1345618836097889E-2</c:v>
                </c:pt>
                <c:pt idx="82">
                  <c:v>0.61808790900234889</c:v>
                </c:pt>
                <c:pt idx="83">
                  <c:v>0.17487580510027481</c:v>
                </c:pt>
                <c:pt idx="84">
                  <c:v>0.10396372180716743</c:v>
                </c:pt>
                <c:pt idx="85">
                  <c:v>0.72852794600585435</c:v>
                </c:pt>
                <c:pt idx="86">
                  <c:v>0.22433195658028773</c:v>
                </c:pt>
                <c:pt idx="87">
                  <c:v>0.37835402975843141</c:v>
                </c:pt>
                <c:pt idx="88">
                  <c:v>0.37654988716027921</c:v>
                </c:pt>
                <c:pt idx="89">
                  <c:v>7.9728604702854228E-2</c:v>
                </c:pt>
                <c:pt idx="90">
                  <c:v>6.3638764930787198E-2</c:v>
                </c:pt>
                <c:pt idx="91">
                  <c:v>0.1702682544703143</c:v>
                </c:pt>
                <c:pt idx="92">
                  <c:v>0.10429729398809731</c:v>
                </c:pt>
                <c:pt idx="93">
                  <c:v>3.4594171625076817E-2</c:v>
                </c:pt>
                <c:pt idx="94">
                  <c:v>0.10156580298852562</c:v>
                </c:pt>
                <c:pt idx="95">
                  <c:v>0.68796620771245298</c:v>
                </c:pt>
                <c:pt idx="96">
                  <c:v>0.844323919658443</c:v>
                </c:pt>
                <c:pt idx="97">
                  <c:v>5.055233580108124E-2</c:v>
                </c:pt>
                <c:pt idx="98">
                  <c:v>2.9498331337073188E-2</c:v>
                </c:pt>
                <c:pt idx="99">
                  <c:v>0.83638342093645424</c:v>
                </c:pt>
                <c:pt idx="100">
                  <c:v>0.29808987773064388</c:v>
                </c:pt>
                <c:pt idx="101">
                  <c:v>0.12668576141477503</c:v>
                </c:pt>
                <c:pt idx="102">
                  <c:v>0.21029101856511395</c:v>
                </c:pt>
                <c:pt idx="103">
                  <c:v>0.42305162200559993</c:v>
                </c:pt>
                <c:pt idx="104">
                  <c:v>8.1724635880283378E-2</c:v>
                </c:pt>
                <c:pt idx="105">
                  <c:v>0.18787445064864089</c:v>
                </c:pt>
                <c:pt idx="106">
                  <c:v>1.0895058096544506E-2</c:v>
                </c:pt>
                <c:pt idx="107">
                  <c:v>1.9793413089395168E-2</c:v>
                </c:pt>
                <c:pt idx="108">
                  <c:v>5.6987052442171719E-2</c:v>
                </c:pt>
                <c:pt idx="109">
                  <c:v>0.49553944435934161</c:v>
                </c:pt>
                <c:pt idx="110">
                  <c:v>0.10893164065134886</c:v>
                </c:pt>
                <c:pt idx="111">
                  <c:v>0.83460430969433586</c:v>
                </c:pt>
                <c:pt idx="112">
                  <c:v>0.41977137816911242</c:v>
                </c:pt>
                <c:pt idx="113">
                  <c:v>0.88415481887316538</c:v>
                </c:pt>
                <c:pt idx="114">
                  <c:v>0.12554578377860923</c:v>
                </c:pt>
                <c:pt idx="115">
                  <c:v>0.88204260175400429</c:v>
                </c:pt>
                <c:pt idx="116">
                  <c:v>0.12907444792802797</c:v>
                </c:pt>
                <c:pt idx="117">
                  <c:v>0.38190856475529061</c:v>
                </c:pt>
                <c:pt idx="118">
                  <c:v>0.1468732939397408</c:v>
                </c:pt>
                <c:pt idx="119">
                  <c:v>0.48041144612799558</c:v>
                </c:pt>
                <c:pt idx="120">
                  <c:v>8.362685834476391E-2</c:v>
                </c:pt>
                <c:pt idx="121">
                  <c:v>6.0440401537137062E-2</c:v>
                </c:pt>
                <c:pt idx="122">
                  <c:v>0.94864324437490355</c:v>
                </c:pt>
                <c:pt idx="123">
                  <c:v>0.26905586728435399</c:v>
                </c:pt>
                <c:pt idx="124">
                  <c:v>0.78326691357162281</c:v>
                </c:pt>
                <c:pt idx="125">
                  <c:v>3.7246356518684617E-2</c:v>
                </c:pt>
                <c:pt idx="126">
                  <c:v>7.6901086315318654E-2</c:v>
                </c:pt>
                <c:pt idx="127">
                  <c:v>0.98792673916104778</c:v>
                </c:pt>
                <c:pt idx="128">
                  <c:v>0.19937805756032032</c:v>
                </c:pt>
                <c:pt idx="129">
                  <c:v>0.53732817648744235</c:v>
                </c:pt>
                <c:pt idx="130">
                  <c:v>0.58911883086421624</c:v>
                </c:pt>
                <c:pt idx="131">
                  <c:v>0.22275874077789271</c:v>
                </c:pt>
                <c:pt idx="132">
                  <c:v>0.9730432284467222</c:v>
                </c:pt>
                <c:pt idx="133">
                  <c:v>0.99138083994467541</c:v>
                </c:pt>
                <c:pt idx="134">
                  <c:v>3.0601974217837075E-2</c:v>
                </c:pt>
                <c:pt idx="135">
                  <c:v>0.83085566631042662</c:v>
                </c:pt>
                <c:pt idx="136">
                  <c:v>4.6254551829456092E-2</c:v>
                </c:pt>
                <c:pt idx="137">
                  <c:v>3.673150662032746E-2</c:v>
                </c:pt>
                <c:pt idx="138">
                  <c:v>0.52896012456981767</c:v>
                </c:pt>
                <c:pt idx="139">
                  <c:v>6.6753484050921935E-2</c:v>
                </c:pt>
                <c:pt idx="140">
                  <c:v>0.79058076765912089</c:v>
                </c:pt>
                <c:pt idx="141">
                  <c:v>6.1037248236672004E-2</c:v>
                </c:pt>
                <c:pt idx="142">
                  <c:v>4.8514214517389541E-2</c:v>
                </c:pt>
                <c:pt idx="143">
                  <c:v>0.19150109461717027</c:v>
                </c:pt>
                <c:pt idx="144">
                  <c:v>0.56798769283359651</c:v>
                </c:pt>
                <c:pt idx="145">
                  <c:v>0.38372138092212299</c:v>
                </c:pt>
                <c:pt idx="146">
                  <c:v>0.65130941724327074</c:v>
                </c:pt>
                <c:pt idx="147">
                  <c:v>0.79138361627819165</c:v>
                </c:pt>
                <c:pt idx="148">
                  <c:v>2.3522271399125508E-2</c:v>
                </c:pt>
                <c:pt idx="149">
                  <c:v>8.9116030224025804E-3</c:v>
                </c:pt>
                <c:pt idx="150">
                  <c:v>0.86357993988989223</c:v>
                </c:pt>
                <c:pt idx="151">
                  <c:v>0.90133410168057604</c:v>
                </c:pt>
                <c:pt idx="152">
                  <c:v>0.42709567270542326</c:v>
                </c:pt>
                <c:pt idx="153">
                  <c:v>0.1954970074524536</c:v>
                </c:pt>
                <c:pt idx="154">
                  <c:v>0.27093579587996308</c:v>
                </c:pt>
                <c:pt idx="155">
                  <c:v>0.43535211584370992</c:v>
                </c:pt>
                <c:pt idx="156">
                  <c:v>0.45992712443759937</c:v>
                </c:pt>
                <c:pt idx="157">
                  <c:v>0.27902584038117167</c:v>
                </c:pt>
                <c:pt idx="158">
                  <c:v>4.4264393827733596E-2</c:v>
                </c:pt>
                <c:pt idx="159">
                  <c:v>0.57849676029547825</c:v>
                </c:pt>
                <c:pt idx="160">
                  <c:v>0.27301653382222607</c:v>
                </c:pt>
                <c:pt idx="161">
                  <c:v>0.35267565243158622</c:v>
                </c:pt>
                <c:pt idx="162">
                  <c:v>0.23823112447238165</c:v>
                </c:pt>
                <c:pt idx="163">
                  <c:v>0.52236995382061835</c:v>
                </c:pt>
                <c:pt idx="164">
                  <c:v>0.35097953948223393</c:v>
                </c:pt>
                <c:pt idx="165">
                  <c:v>0.78720345011104398</c:v>
                </c:pt>
                <c:pt idx="166">
                  <c:v>0.40565456037384812</c:v>
                </c:pt>
                <c:pt idx="167">
                  <c:v>0.18190796949567081</c:v>
                </c:pt>
                <c:pt idx="168">
                  <c:v>6.4154706466277439E-2</c:v>
                </c:pt>
                <c:pt idx="169">
                  <c:v>0.72313920809775212</c:v>
                </c:pt>
                <c:pt idx="170">
                  <c:v>0.63390877352670549</c:v>
                </c:pt>
                <c:pt idx="171">
                  <c:v>0.5276587142406538</c:v>
                </c:pt>
                <c:pt idx="172">
                  <c:v>0.65524952738094211</c:v>
                </c:pt>
                <c:pt idx="173">
                  <c:v>0.74552478400908984</c:v>
                </c:pt>
                <c:pt idx="174">
                  <c:v>0.17730110005224334</c:v>
                </c:pt>
                <c:pt idx="175">
                  <c:v>0.39597883746465545</c:v>
                </c:pt>
                <c:pt idx="176">
                  <c:v>0.37065461271554412</c:v>
                </c:pt>
                <c:pt idx="177">
                  <c:v>0.54074565057510449</c:v>
                </c:pt>
                <c:pt idx="178">
                  <c:v>0.42077879337436791</c:v>
                </c:pt>
                <c:pt idx="179">
                  <c:v>0.17312852064769313</c:v>
                </c:pt>
                <c:pt idx="180">
                  <c:v>0.54292026748739264</c:v>
                </c:pt>
                <c:pt idx="181">
                  <c:v>0.62313313412928217</c:v>
                </c:pt>
                <c:pt idx="182">
                  <c:v>0.74187939712279105</c:v>
                </c:pt>
                <c:pt idx="183">
                  <c:v>0.42218550708480984</c:v>
                </c:pt>
                <c:pt idx="184">
                  <c:v>0.78508781386535731</c:v>
                </c:pt>
                <c:pt idx="185">
                  <c:v>0.37870876823816479</c:v>
                </c:pt>
                <c:pt idx="186">
                  <c:v>0.37521285617237315</c:v>
                </c:pt>
                <c:pt idx="187">
                  <c:v>0.51796523761763591</c:v>
                </c:pt>
                <c:pt idx="188">
                  <c:v>0.65199938872682928</c:v>
                </c:pt>
                <c:pt idx="189">
                  <c:v>0.51534022242202671</c:v>
                </c:pt>
                <c:pt idx="190">
                  <c:v>0.42496746392576218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32-4EF1-B6B8-0DF9EC7A5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142128"/>
        <c:axId val="236143568"/>
      </c:lineChart>
      <c:catAx>
        <c:axId val="23614212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6143568"/>
        <c:crosses val="autoZero"/>
        <c:auto val="1"/>
        <c:lblAlgn val="ctr"/>
        <c:lblOffset val="100"/>
        <c:noMultiLvlLbl val="0"/>
      </c:catAx>
      <c:valAx>
        <c:axId val="23614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614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</xdr:row>
      <xdr:rowOff>152400</xdr:rowOff>
    </xdr:from>
    <xdr:to>
      <xdr:col>17</xdr:col>
      <xdr:colOff>60960</xdr:colOff>
      <xdr:row>20</xdr:row>
      <xdr:rowOff>41910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CF454A04-1AC6-F4A1-2BB8-EE72A65F7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5</xdr:row>
      <xdr:rowOff>99060</xdr:rowOff>
    </xdr:from>
    <xdr:to>
      <xdr:col>8</xdr:col>
      <xdr:colOff>487680</xdr:colOff>
      <xdr:row>27</xdr:row>
      <xdr:rowOff>30480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E9CE0002-34E4-4367-B771-E57473640E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204652</xdr:colOff>
      <xdr:row>7</xdr:row>
      <xdr:rowOff>47353</xdr:rowOff>
    </xdr:from>
    <xdr:to>
      <xdr:col>19</xdr:col>
      <xdr:colOff>456112</xdr:colOff>
      <xdr:row>29</xdr:row>
      <xdr:rowOff>119743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C9666435-04FB-4AB5-A236-201F0FE4B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78376</xdr:colOff>
      <xdr:row>8</xdr:row>
      <xdr:rowOff>33202</xdr:rowOff>
    </xdr:from>
    <xdr:to>
      <xdr:col>30</xdr:col>
      <xdr:colOff>305789</xdr:colOff>
      <xdr:row>28</xdr:row>
      <xdr:rowOff>181792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E574105C-1621-4E95-A726-5EB2F24C9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106679</xdr:colOff>
      <xdr:row>5</xdr:row>
      <xdr:rowOff>41911</xdr:rowOff>
    </xdr:from>
    <xdr:to>
      <xdr:col>17</xdr:col>
      <xdr:colOff>107575</xdr:colOff>
      <xdr:row>26</xdr:row>
      <xdr:rowOff>44825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F8412C6A-2E91-00C4-6AC6-9A3B51EEF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2"/>
  <sheetViews>
    <sheetView zoomScaleNormal="100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3" bestFit="1" customWidth="1"/>
    <col min="2" max="2" width="24.5546875" style="1" customWidth="1"/>
    <col min="3" max="3" width="34.44140625" customWidth="1"/>
    <col min="4" max="5" width="12" bestFit="1" customWidth="1"/>
    <col min="6" max="6" width="13.21875" bestFit="1" customWidth="1"/>
    <col min="7" max="7" width="11.33203125" bestFit="1" customWidth="1"/>
    <col min="11" max="11" width="12" bestFit="1" customWidth="1"/>
    <col min="14" max="14" width="11.44140625" bestFit="1" customWidth="1"/>
    <col min="15" max="15" width="11" bestFit="1" customWidth="1"/>
    <col min="16" max="16" width="13.88671875" bestFit="1" customWidth="1"/>
    <col min="22" max="22" width="33.44140625" bestFit="1" customWidth="1"/>
    <col min="23" max="23" width="35" bestFit="1" customWidth="1"/>
  </cols>
  <sheetData>
    <row r="1" spans="1:24" x14ac:dyDescent="0.3">
      <c r="B1" s="1" t="s">
        <v>0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791</v>
      </c>
      <c r="S1" t="s">
        <v>793</v>
      </c>
      <c r="T1" t="s">
        <v>794</v>
      </c>
      <c r="U1" t="s">
        <v>795</v>
      </c>
      <c r="W1">
        <v>1</v>
      </c>
    </row>
    <row r="2" spans="1:24" x14ac:dyDescent="0.3">
      <c r="A2">
        <v>1</v>
      </c>
      <c r="B2" s="1" t="s">
        <v>200</v>
      </c>
      <c r="C2" s="1" t="s">
        <v>796</v>
      </c>
      <c r="D2">
        <v>50.773641426216003</v>
      </c>
      <c r="E2">
        <v>6.0572924589710002</v>
      </c>
      <c r="F2">
        <v>1.7974919807166001</v>
      </c>
      <c r="G2">
        <v>226.51847662583</v>
      </c>
      <c r="H2" t="s">
        <v>201</v>
      </c>
      <c r="I2">
        <v>-1.5185781767827</v>
      </c>
      <c r="J2">
        <v>0.56035182912625003</v>
      </c>
      <c r="K2">
        <v>0.71488114369670996</v>
      </c>
      <c r="L2">
        <v>0.59649892691811002</v>
      </c>
      <c r="M2">
        <v>-1.2954710166631999E-2</v>
      </c>
      <c r="N2">
        <v>-5.0894056819647E-3</v>
      </c>
      <c r="O2">
        <v>3888</v>
      </c>
      <c r="P2">
        <v>5184</v>
      </c>
      <c r="Q2">
        <v>3</v>
      </c>
      <c r="R2">
        <v>1.0052441835085999</v>
      </c>
      <c r="S2" t="s">
        <v>797</v>
      </c>
      <c r="T2" t="s">
        <v>798</v>
      </c>
      <c r="U2" t="s">
        <v>799</v>
      </c>
      <c r="V2" t="str">
        <f>S2&amp;": "&amp;T2&amp;" "&amp;U2</f>
        <v>FahrradstadtAachen: GoPro HERO9 Black</v>
      </c>
      <c r="W2" t="str" cm="1">
        <f t="array" ref="W2:W10">_xlfn.UNIQUE(V2:V34)</f>
        <v>FahrradstadtAachen: GoPro HERO9 Black</v>
      </c>
      <c r="X2">
        <f>COUNTIF(matlab_input_all!Z$2:Z$204,image_data!W2)</f>
        <v>3</v>
      </c>
    </row>
    <row r="3" spans="1:24" x14ac:dyDescent="0.3">
      <c r="A3">
        <v>2</v>
      </c>
      <c r="B3" t="s">
        <v>202</v>
      </c>
      <c r="C3" s="1" t="s">
        <v>800</v>
      </c>
      <c r="D3">
        <v>52.542433105104998</v>
      </c>
      <c r="E3">
        <v>13.589259529873001</v>
      </c>
      <c r="F3">
        <v>2.8863251479343002</v>
      </c>
      <c r="G3">
        <v>269.85612966482</v>
      </c>
      <c r="H3" t="s">
        <v>201</v>
      </c>
      <c r="I3">
        <v>1.2691385370217001</v>
      </c>
      <c r="J3">
        <v>1.2724636867835</v>
      </c>
      <c r="K3">
        <v>-1.170227945573</v>
      </c>
      <c r="L3">
        <v>0.59535227159492998</v>
      </c>
      <c r="M3">
        <v>1.0247643280175999E-2</v>
      </c>
      <c r="N3">
        <v>2.2535416316276E-3</v>
      </c>
      <c r="O3">
        <v>2250</v>
      </c>
      <c r="P3">
        <v>4000</v>
      </c>
      <c r="Q3">
        <v>1</v>
      </c>
      <c r="R3">
        <v>1.0657738848561</v>
      </c>
      <c r="S3" t="s">
        <v>801</v>
      </c>
      <c r="T3" t="s">
        <v>802</v>
      </c>
      <c r="U3" t="s">
        <v>803</v>
      </c>
      <c r="V3" t="str">
        <f t="shared" ref="V3:V61" si="0">S3&amp;": "&amp;T3&amp;" "&amp;U3</f>
        <v>armarian: Xiaomi Redmi Note 5</v>
      </c>
      <c r="W3" t="str">
        <v>armarian: Xiaomi Redmi Note 5</v>
      </c>
      <c r="X3">
        <f>COUNTIF(matlab_input_all!Z$2:Z$204,image_data!W3)</f>
        <v>2</v>
      </c>
    </row>
    <row r="4" spans="1:24" x14ac:dyDescent="0.3">
      <c r="A4">
        <v>3</v>
      </c>
      <c r="B4" t="s">
        <v>203</v>
      </c>
      <c r="C4" t="s">
        <v>804</v>
      </c>
      <c r="D4">
        <v>52.546367102999</v>
      </c>
      <c r="E4">
        <v>13.549364829090001</v>
      </c>
      <c r="F4">
        <v>3.1254278523846999</v>
      </c>
      <c r="G4">
        <v>208.57194074909</v>
      </c>
      <c r="H4" t="s">
        <v>201</v>
      </c>
      <c r="I4">
        <v>-0.62530936647934998</v>
      </c>
      <c r="J4">
        <v>-2.3767260112968001</v>
      </c>
      <c r="K4">
        <v>2.4744026556172001</v>
      </c>
      <c r="L4">
        <v>0.81025754835186004</v>
      </c>
      <c r="M4">
        <v>2.7985057668134E-2</v>
      </c>
      <c r="N4">
        <v>3.3179107748156002E-4</v>
      </c>
      <c r="O4">
        <v>3024</v>
      </c>
      <c r="P4">
        <v>4032</v>
      </c>
      <c r="Q4">
        <v>1</v>
      </c>
      <c r="R4">
        <v>0.97945446769290001</v>
      </c>
      <c r="S4" t="s">
        <v>805</v>
      </c>
      <c r="T4" t="s">
        <v>806</v>
      </c>
      <c r="U4" t="s">
        <v>807</v>
      </c>
      <c r="V4" t="str">
        <f t="shared" si="0"/>
        <v>eserte: Apple iPhone SE</v>
      </c>
      <c r="W4" t="str">
        <v>eserte: Apple iPhone SE</v>
      </c>
      <c r="X4">
        <f>COUNTIF(matlab_input_all!Z$2:Z$204,image_data!W4)</f>
        <v>15</v>
      </c>
    </row>
    <row r="5" spans="1:24" x14ac:dyDescent="0.3">
      <c r="A5">
        <v>4</v>
      </c>
      <c r="B5" t="s">
        <v>204</v>
      </c>
      <c r="C5" t="s">
        <v>808</v>
      </c>
      <c r="D5">
        <v>52.558434678114999</v>
      </c>
      <c r="E5">
        <v>13.561837546374999</v>
      </c>
      <c r="F5">
        <v>1.2183205373585</v>
      </c>
      <c r="G5">
        <v>27.442315411466002</v>
      </c>
      <c r="H5" t="s">
        <v>201</v>
      </c>
      <c r="I5">
        <v>-0.47414393478820999</v>
      </c>
      <c r="J5">
        <v>-1.9808095578105001</v>
      </c>
      <c r="K5">
        <v>-1.9254278782070999</v>
      </c>
      <c r="L5">
        <v>0.50162611110335997</v>
      </c>
      <c r="M5">
        <v>-0.20314164822358</v>
      </c>
      <c r="N5">
        <v>3.5280145810493997E-2</v>
      </c>
      <c r="O5">
        <v>3888</v>
      </c>
      <c r="P5">
        <v>5184</v>
      </c>
      <c r="Q5">
        <v>3</v>
      </c>
      <c r="R5">
        <v>1.0261428058602</v>
      </c>
      <c r="S5" t="s">
        <v>809</v>
      </c>
      <c r="T5" t="s">
        <v>798</v>
      </c>
      <c r="U5" t="s">
        <v>799</v>
      </c>
      <c r="V5" t="str">
        <f t="shared" si="0"/>
        <v>stefanhrt: GoPro HERO9 Black</v>
      </c>
      <c r="W5" t="str">
        <v>stefanhrt: GoPro HERO9 Black</v>
      </c>
      <c r="X5">
        <f>COUNTIF(matlab_input_all!Z$2:Z$204,image_data!W5)</f>
        <v>48</v>
      </c>
    </row>
    <row r="6" spans="1:24" x14ac:dyDescent="0.3">
      <c r="A6">
        <v>5</v>
      </c>
      <c r="B6" t="s">
        <v>205</v>
      </c>
      <c r="C6" t="s">
        <v>810</v>
      </c>
      <c r="D6">
        <v>52.559022682467003</v>
      </c>
      <c r="E6">
        <v>13.562288114223</v>
      </c>
      <c r="F6">
        <v>1.5272774212061999</v>
      </c>
      <c r="G6">
        <v>35.722286767652001</v>
      </c>
      <c r="H6" t="s">
        <v>201</v>
      </c>
      <c r="I6">
        <v>-0.79460174793041005</v>
      </c>
      <c r="J6">
        <v>-1.8926301392878999</v>
      </c>
      <c r="K6">
        <v>-1.9451583926961999</v>
      </c>
      <c r="L6">
        <v>0.50162611110335997</v>
      </c>
      <c r="M6">
        <v>-0.20314164822358</v>
      </c>
      <c r="N6">
        <v>3.5280145810493997E-2</v>
      </c>
      <c r="O6">
        <v>3888</v>
      </c>
      <c r="P6">
        <v>5184</v>
      </c>
      <c r="Q6">
        <v>3</v>
      </c>
      <c r="R6">
        <v>1.0292269024831999</v>
      </c>
      <c r="S6" t="s">
        <v>809</v>
      </c>
      <c r="T6" t="s">
        <v>798</v>
      </c>
      <c r="U6" t="s">
        <v>799</v>
      </c>
      <c r="V6" t="str">
        <f t="shared" si="0"/>
        <v>stefanhrt: GoPro HERO9 Black</v>
      </c>
      <c r="W6" t="str">
        <v>carlheinz: Apple iPhone SE</v>
      </c>
      <c r="X6">
        <f>COUNTIF(matlab_input_all!Z$2:Z$204,image_data!W6)</f>
        <v>34</v>
      </c>
    </row>
    <row r="7" spans="1:24" x14ac:dyDescent="0.3">
      <c r="A7">
        <v>6</v>
      </c>
      <c r="B7" t="s">
        <v>206</v>
      </c>
      <c r="C7" t="s">
        <v>811</v>
      </c>
      <c r="D7">
        <v>52.569874131718002</v>
      </c>
      <c r="E7">
        <v>13.503952718661999</v>
      </c>
      <c r="F7">
        <v>1.9624696271494</v>
      </c>
      <c r="G7">
        <v>325.90771680309001</v>
      </c>
      <c r="H7" t="s">
        <v>201</v>
      </c>
      <c r="I7">
        <v>1.4302204915553001</v>
      </c>
      <c r="J7">
        <v>0.42029550393597997</v>
      </c>
      <c r="K7">
        <v>-0.50142602009051995</v>
      </c>
      <c r="L7">
        <v>0.83056326846442996</v>
      </c>
      <c r="M7">
        <v>1.7380195114236E-2</v>
      </c>
      <c r="N7">
        <v>-7.7252632985067996E-3</v>
      </c>
      <c r="O7">
        <v>3024</v>
      </c>
      <c r="P7">
        <v>4032</v>
      </c>
      <c r="Q7">
        <v>1</v>
      </c>
      <c r="R7">
        <v>0.99782037371334997</v>
      </c>
      <c r="S7" t="s">
        <v>812</v>
      </c>
      <c r="T7" t="s">
        <v>806</v>
      </c>
      <c r="U7" t="s">
        <v>807</v>
      </c>
      <c r="V7" t="str">
        <f t="shared" si="0"/>
        <v>carlheinz: Apple iPhone SE</v>
      </c>
      <c r="W7" t="str">
        <v>carlheinz: GoPro HERO7 Black</v>
      </c>
      <c r="X7">
        <f>COUNTIF(matlab_input_all!Z$2:Z$204,image_data!W7)</f>
        <v>44</v>
      </c>
    </row>
    <row r="8" spans="1:24" x14ac:dyDescent="0.3">
      <c r="A8">
        <v>7</v>
      </c>
      <c r="B8" t="s">
        <v>207</v>
      </c>
      <c r="C8" t="s">
        <v>813</v>
      </c>
      <c r="D8">
        <v>52.571850256303001</v>
      </c>
      <c r="E8">
        <v>13.501817808476</v>
      </c>
      <c r="F8">
        <v>2.7215881766751</v>
      </c>
      <c r="G8">
        <v>327.04778282898002</v>
      </c>
      <c r="H8" t="s">
        <v>201</v>
      </c>
      <c r="I8">
        <v>1.4439690726708001</v>
      </c>
      <c r="J8">
        <v>0.41838812906866002</v>
      </c>
      <c r="K8">
        <v>-0.47314393052700998</v>
      </c>
      <c r="L8">
        <v>0.83056326846442996</v>
      </c>
      <c r="M8">
        <v>1.7380195114236E-2</v>
      </c>
      <c r="N8">
        <v>-7.7252632985067996E-3</v>
      </c>
      <c r="O8">
        <v>3024</v>
      </c>
      <c r="P8">
        <v>4032</v>
      </c>
      <c r="Q8">
        <v>1</v>
      </c>
      <c r="R8">
        <v>1.0031427160122</v>
      </c>
      <c r="S8" t="s">
        <v>812</v>
      </c>
      <c r="T8" t="s">
        <v>806</v>
      </c>
      <c r="U8" t="s">
        <v>807</v>
      </c>
      <c r="V8" t="str">
        <f t="shared" si="0"/>
        <v>carlheinz: Apple iPhone SE</v>
      </c>
      <c r="W8" t="str">
        <v>kartonage: GoPro HERO5 Black</v>
      </c>
      <c r="X8">
        <f>COUNTIF(matlab_input_all!Z$2:Z$204,image_data!W8)</f>
        <v>41</v>
      </c>
    </row>
    <row r="9" spans="1:24" x14ac:dyDescent="0.3">
      <c r="A9">
        <v>10</v>
      </c>
      <c r="B9" t="s">
        <v>209</v>
      </c>
      <c r="C9" t="s">
        <v>814</v>
      </c>
      <c r="D9">
        <v>52.558046131722001</v>
      </c>
      <c r="E9">
        <v>13.426198366236999</v>
      </c>
      <c r="F9">
        <v>1.6596792265772999</v>
      </c>
      <c r="G9">
        <v>350.01126760728999</v>
      </c>
      <c r="H9" t="s">
        <v>201</v>
      </c>
      <c r="I9">
        <v>1.4624112816891</v>
      </c>
      <c r="J9">
        <v>0.11302559628709</v>
      </c>
      <c r="K9">
        <v>-0.15829478698232</v>
      </c>
      <c r="L9">
        <v>0.82746171652303002</v>
      </c>
      <c r="M9">
        <v>2.0902657071754999E-2</v>
      </c>
      <c r="N9">
        <v>4.0832066178527002E-3</v>
      </c>
      <c r="O9">
        <v>3024</v>
      </c>
      <c r="P9">
        <v>4032</v>
      </c>
      <c r="Q9">
        <v>1</v>
      </c>
      <c r="R9">
        <v>0.99426714531309002</v>
      </c>
      <c r="S9" t="s">
        <v>812</v>
      </c>
      <c r="T9" t="s">
        <v>806</v>
      </c>
      <c r="U9" t="s">
        <v>807</v>
      </c>
      <c r="V9" t="str">
        <f t="shared" si="0"/>
        <v>carlheinz: Apple iPhone SE</v>
      </c>
      <c r="W9" t="str">
        <v>moenk: Garmin VIRB</v>
      </c>
      <c r="X9">
        <f>COUNTIF(matlab_input_all!Z$2:Z$204,image_data!W9)</f>
        <v>10</v>
      </c>
    </row>
    <row r="10" spans="1:24" x14ac:dyDescent="0.3">
      <c r="A10">
        <v>11</v>
      </c>
      <c r="B10" t="s">
        <v>210</v>
      </c>
      <c r="C10" t="s">
        <v>815</v>
      </c>
      <c r="D10">
        <v>52.517716899725997</v>
      </c>
      <c r="E10">
        <v>13.433440279487</v>
      </c>
      <c r="F10">
        <v>0.52976074814796004</v>
      </c>
      <c r="G10">
        <v>289.90312524234002</v>
      </c>
      <c r="H10" t="s">
        <v>208</v>
      </c>
      <c r="I10">
        <v>1.3309559607176999</v>
      </c>
      <c r="J10">
        <v>0.91461678964781001</v>
      </c>
      <c r="K10">
        <v>-0.97874284298584002</v>
      </c>
      <c r="L10">
        <v>0.44248965770287002</v>
      </c>
      <c r="M10">
        <v>0.21976996118611999</v>
      </c>
      <c r="N10">
        <v>0.13516062842200999</v>
      </c>
      <c r="O10">
        <v>3000</v>
      </c>
      <c r="P10">
        <v>4000</v>
      </c>
      <c r="Q10">
        <v>1</v>
      </c>
      <c r="R10">
        <v>1.0096909318420999</v>
      </c>
      <c r="S10" t="s">
        <v>812</v>
      </c>
      <c r="T10" t="s">
        <v>798</v>
      </c>
      <c r="U10" t="s">
        <v>816</v>
      </c>
      <c r="V10" t="str">
        <f t="shared" si="0"/>
        <v>carlheinz: GoPro HERO7 Black</v>
      </c>
      <c r="W10" t="str">
        <v>balgofil: none none</v>
      </c>
      <c r="X10">
        <f>COUNTIF(matlab_input_all!Z$2:Z$204,image_data!W10)</f>
        <v>6</v>
      </c>
    </row>
    <row r="11" spans="1:24" x14ac:dyDescent="0.3">
      <c r="A11">
        <v>13</v>
      </c>
      <c r="B11" t="s">
        <v>211</v>
      </c>
      <c r="C11" t="s">
        <v>817</v>
      </c>
      <c r="D11">
        <v>52.521927164909997</v>
      </c>
      <c r="E11">
        <v>13.429767639982</v>
      </c>
      <c r="F11">
        <v>1.7396691385656999</v>
      </c>
      <c r="G11">
        <v>165.34751271478001</v>
      </c>
      <c r="H11" t="s">
        <v>208</v>
      </c>
      <c r="I11">
        <v>0.15542269808862999</v>
      </c>
      <c r="J11">
        <v>-1.9643410686906</v>
      </c>
      <c r="K11">
        <v>2.1035432742957001</v>
      </c>
      <c r="L11">
        <v>0.43963425546707002</v>
      </c>
      <c r="M11">
        <v>0.19358424046308001</v>
      </c>
      <c r="N11">
        <v>0.14510514799943</v>
      </c>
      <c r="O11">
        <v>3000</v>
      </c>
      <c r="P11">
        <v>4000</v>
      </c>
      <c r="Q11">
        <v>1</v>
      </c>
      <c r="R11">
        <v>0.86343086626791998</v>
      </c>
      <c r="S11" t="s">
        <v>812</v>
      </c>
      <c r="T11" t="s">
        <v>798</v>
      </c>
      <c r="U11" t="s">
        <v>816</v>
      </c>
      <c r="V11" t="str">
        <f t="shared" si="0"/>
        <v>carlheinz: GoPro HERO7 Black</v>
      </c>
      <c r="X11">
        <f>SUM(X2:X10)</f>
        <v>203</v>
      </c>
    </row>
    <row r="12" spans="1:24" x14ac:dyDescent="0.3">
      <c r="A12">
        <v>14</v>
      </c>
      <c r="B12" t="s">
        <v>212</v>
      </c>
      <c r="C12" t="s">
        <v>818</v>
      </c>
      <c r="D12">
        <v>52.514708872225</v>
      </c>
      <c r="E12">
        <v>13.421045961526</v>
      </c>
      <c r="F12">
        <v>1.5548846656457</v>
      </c>
      <c r="G12">
        <v>300.85473645667997</v>
      </c>
      <c r="H12" t="s">
        <v>201</v>
      </c>
      <c r="I12">
        <v>1.5003931217127</v>
      </c>
      <c r="J12">
        <v>0.81127045591097002</v>
      </c>
      <c r="K12">
        <v>-0.81271339800547004</v>
      </c>
      <c r="L12">
        <v>0.81566525442980997</v>
      </c>
      <c r="M12">
        <v>2.6581443859816999E-2</v>
      </c>
      <c r="N12">
        <v>-3.1626459605728997E-2</v>
      </c>
      <c r="O12">
        <v>3024</v>
      </c>
      <c r="P12">
        <v>4032</v>
      </c>
      <c r="Q12">
        <v>1</v>
      </c>
      <c r="R12">
        <v>0.99764961323947998</v>
      </c>
      <c r="S12" t="s">
        <v>812</v>
      </c>
      <c r="T12" t="s">
        <v>806</v>
      </c>
      <c r="U12" t="s">
        <v>807</v>
      </c>
      <c r="V12" t="str">
        <f t="shared" si="0"/>
        <v>carlheinz: Apple iPhone SE</v>
      </c>
    </row>
    <row r="13" spans="1:24" x14ac:dyDescent="0.3">
      <c r="A13">
        <v>15</v>
      </c>
      <c r="B13" t="s">
        <v>213</v>
      </c>
      <c r="C13" t="s">
        <v>819</v>
      </c>
      <c r="D13">
        <v>52.510574935801003</v>
      </c>
      <c r="E13">
        <v>13.508703404473</v>
      </c>
      <c r="F13">
        <v>1.9755701394752001</v>
      </c>
      <c r="G13">
        <v>274.06110489104998</v>
      </c>
      <c r="H13" t="s">
        <v>201</v>
      </c>
      <c r="I13">
        <v>1.2549404133255999</v>
      </c>
      <c r="J13">
        <v>1.1649866279043</v>
      </c>
      <c r="K13">
        <v>-1.153042351376</v>
      </c>
      <c r="L13">
        <v>0.53183213627296</v>
      </c>
      <c r="M13">
        <v>-0.18997655819643999</v>
      </c>
      <c r="N13">
        <v>2.7846231510523001E-2</v>
      </c>
      <c r="O13">
        <v>3000</v>
      </c>
      <c r="P13">
        <v>4000</v>
      </c>
      <c r="Q13">
        <v>1</v>
      </c>
      <c r="R13">
        <v>1.0270088871628</v>
      </c>
      <c r="S13" t="s">
        <v>820</v>
      </c>
      <c r="T13" t="s">
        <v>798</v>
      </c>
      <c r="U13" t="s">
        <v>821</v>
      </c>
      <c r="V13" t="str">
        <f t="shared" si="0"/>
        <v>kartonage: GoPro HERO5 Black</v>
      </c>
    </row>
    <row r="14" spans="1:24" x14ac:dyDescent="0.3">
      <c r="A14">
        <v>16</v>
      </c>
      <c r="B14" t="s">
        <v>214</v>
      </c>
      <c r="C14" t="s">
        <v>822</v>
      </c>
      <c r="D14">
        <v>52.526674515395001</v>
      </c>
      <c r="E14">
        <v>13.483558949396</v>
      </c>
      <c r="F14">
        <v>1.9550113100558999</v>
      </c>
      <c r="G14">
        <v>92.001520069587002</v>
      </c>
      <c r="H14" t="s">
        <v>201</v>
      </c>
      <c r="I14">
        <v>1.258196141797</v>
      </c>
      <c r="J14">
        <v>-1.2758232990166001</v>
      </c>
      <c r="K14">
        <v>1.2158731128669999</v>
      </c>
      <c r="L14">
        <v>0.54373574936683</v>
      </c>
      <c r="M14">
        <v>-0.19609686501918</v>
      </c>
      <c r="N14">
        <v>2.7903289765235002E-2</v>
      </c>
      <c r="O14">
        <v>1536</v>
      </c>
      <c r="P14">
        <v>2048</v>
      </c>
      <c r="Q14">
        <v>1</v>
      </c>
      <c r="R14">
        <v>0.99402792296757003</v>
      </c>
      <c r="S14" t="s">
        <v>820</v>
      </c>
      <c r="T14" t="s">
        <v>798</v>
      </c>
      <c r="U14" t="s">
        <v>821</v>
      </c>
      <c r="V14" t="str">
        <f t="shared" si="0"/>
        <v>kartonage: GoPro HERO5 Black</v>
      </c>
    </row>
    <row r="15" spans="1:24" x14ac:dyDescent="0.3">
      <c r="A15">
        <v>18</v>
      </c>
      <c r="B15" t="s">
        <v>215</v>
      </c>
      <c r="C15" t="s">
        <v>823</v>
      </c>
      <c r="D15">
        <v>52.596751412708997</v>
      </c>
      <c r="E15">
        <v>13.336591336152001</v>
      </c>
      <c r="F15">
        <v>1.5677494863048</v>
      </c>
      <c r="G15">
        <v>0.11164281496315</v>
      </c>
      <c r="H15" t="s">
        <v>208</v>
      </c>
      <c r="I15">
        <v>1.5846130104239999</v>
      </c>
      <c r="J15">
        <v>-6.3049290162036004E-2</v>
      </c>
      <c r="K15">
        <v>-5.9082813554768999E-2</v>
      </c>
      <c r="L15">
        <v>0.44189637284124</v>
      </c>
      <c r="M15">
        <v>0.16763438591814001</v>
      </c>
      <c r="N15">
        <v>4.98909336929E-2</v>
      </c>
      <c r="O15">
        <v>3000</v>
      </c>
      <c r="P15">
        <v>4000</v>
      </c>
      <c r="Q15">
        <v>1</v>
      </c>
      <c r="R15">
        <v>1.0110966527084</v>
      </c>
      <c r="S15" t="s">
        <v>812</v>
      </c>
      <c r="T15" t="s">
        <v>798</v>
      </c>
      <c r="U15" t="s">
        <v>816</v>
      </c>
      <c r="V15" t="str">
        <f t="shared" si="0"/>
        <v>carlheinz: GoPro HERO7 Black</v>
      </c>
    </row>
    <row r="16" spans="1:24" x14ac:dyDescent="0.3">
      <c r="A16">
        <v>19</v>
      </c>
      <c r="B16" t="s">
        <v>216</v>
      </c>
      <c r="C16" t="s">
        <v>824</v>
      </c>
      <c r="D16">
        <v>52.596100999245998</v>
      </c>
      <c r="E16">
        <v>13.347833062087</v>
      </c>
      <c r="F16">
        <v>2.0649309772998001</v>
      </c>
      <c r="G16">
        <v>266.11692070888</v>
      </c>
      <c r="H16" t="s">
        <v>208</v>
      </c>
      <c r="I16">
        <v>1.1911241265634001</v>
      </c>
      <c r="J16">
        <v>1.2376778226572001</v>
      </c>
      <c r="K16">
        <v>-1.2858034095516</v>
      </c>
      <c r="L16">
        <v>0.48027601914569001</v>
      </c>
      <c r="M16">
        <v>0.26979999723619003</v>
      </c>
      <c r="N16">
        <v>0.18574922288262999</v>
      </c>
      <c r="O16">
        <v>3000</v>
      </c>
      <c r="P16">
        <v>4000</v>
      </c>
      <c r="Q16">
        <v>1</v>
      </c>
      <c r="R16">
        <v>1.014619203716</v>
      </c>
      <c r="S16" t="s">
        <v>812</v>
      </c>
      <c r="T16" t="s">
        <v>798</v>
      </c>
      <c r="U16" t="s">
        <v>816</v>
      </c>
      <c r="V16" t="str">
        <f t="shared" si="0"/>
        <v>carlheinz: GoPro HERO7 Black</v>
      </c>
    </row>
    <row r="17" spans="1:24" x14ac:dyDescent="0.3">
      <c r="A17" s="7">
        <v>20</v>
      </c>
      <c r="B17" s="7" t="s">
        <v>330</v>
      </c>
      <c r="C17" s="7" t="s">
        <v>825</v>
      </c>
      <c r="D17" s="7">
        <v>52.546249204714002</v>
      </c>
      <c r="E17" s="7">
        <v>13.549272742277999</v>
      </c>
      <c r="F17" s="7">
        <v>2.9753947407007</v>
      </c>
      <c r="G17" s="7">
        <v>201.70385941020999</v>
      </c>
      <c r="H17" s="7" t="s">
        <v>201</v>
      </c>
      <c r="I17" s="7">
        <v>0.40082900602706001</v>
      </c>
      <c r="J17" s="7">
        <v>1.9897530314877001</v>
      </c>
      <c r="K17" s="7">
        <v>-2.0494020497460999</v>
      </c>
      <c r="L17" s="7">
        <v>0.81025754835186004</v>
      </c>
      <c r="M17" s="7">
        <v>2.7985057668134E-2</v>
      </c>
      <c r="N17" s="7">
        <v>3.3179107748156002E-4</v>
      </c>
      <c r="O17" s="7">
        <v>3024</v>
      </c>
      <c r="P17" s="7">
        <v>4032</v>
      </c>
      <c r="Q17" s="7">
        <v>1</v>
      </c>
      <c r="R17" s="7">
        <v>0.97986118773060005</v>
      </c>
      <c r="S17" s="7" t="s">
        <v>805</v>
      </c>
      <c r="T17" s="7" t="s">
        <v>806</v>
      </c>
      <c r="U17" s="7" t="s">
        <v>807</v>
      </c>
      <c r="V17" s="7" t="str">
        <f t="shared" si="0"/>
        <v>eserte: Apple iPhone SE</v>
      </c>
      <c r="W17" s="7"/>
      <c r="X17" s="7"/>
    </row>
    <row r="18" spans="1:24" x14ac:dyDescent="0.3">
      <c r="A18">
        <v>21</v>
      </c>
      <c r="B18" s="1" t="s">
        <v>344</v>
      </c>
      <c r="C18" t="s">
        <v>826</v>
      </c>
      <c r="D18">
        <v>52.568344232267997</v>
      </c>
      <c r="E18">
        <v>13.506036516747001</v>
      </c>
      <c r="F18">
        <v>2.4487987514584999</v>
      </c>
      <c r="G18">
        <v>147.56238906985001</v>
      </c>
      <c r="H18" t="s">
        <v>201</v>
      </c>
      <c r="I18">
        <v>0.32190859298009999</v>
      </c>
      <c r="J18">
        <v>-1.7628424125465001</v>
      </c>
      <c r="K18">
        <v>1.8484912986735</v>
      </c>
      <c r="L18">
        <v>0.82197110812499996</v>
      </c>
      <c r="M18">
        <v>5.3515389618619E-2</v>
      </c>
      <c r="N18">
        <v>-5.0438087538938997E-2</v>
      </c>
      <c r="O18">
        <v>3024</v>
      </c>
      <c r="P18">
        <v>4032</v>
      </c>
      <c r="Q18">
        <v>1</v>
      </c>
      <c r="R18">
        <v>0.94359269535376</v>
      </c>
      <c r="S18" t="s">
        <v>812</v>
      </c>
      <c r="T18" t="s">
        <v>806</v>
      </c>
      <c r="U18" t="s">
        <v>807</v>
      </c>
      <c r="V18" t="str">
        <f t="shared" si="0"/>
        <v>carlheinz: Apple iPhone SE</v>
      </c>
    </row>
    <row r="19" spans="1:24" x14ac:dyDescent="0.3">
      <c r="A19">
        <v>22</v>
      </c>
      <c r="B19" s="1" t="s">
        <v>349</v>
      </c>
      <c r="C19" t="s">
        <v>827</v>
      </c>
      <c r="D19">
        <v>52.566342622439002</v>
      </c>
      <c r="E19">
        <v>13.502277545705001</v>
      </c>
      <c r="F19">
        <v>2.0084008043632</v>
      </c>
      <c r="G19">
        <v>228.51742784245999</v>
      </c>
      <c r="H19" t="s">
        <v>208</v>
      </c>
      <c r="I19">
        <v>0.75386014564404003</v>
      </c>
      <c r="J19">
        <v>1.7016516261668</v>
      </c>
      <c r="K19">
        <v>-1.7249013303295999</v>
      </c>
      <c r="L19">
        <v>0.47319906579461002</v>
      </c>
      <c r="M19">
        <v>0.27286288304695999</v>
      </c>
      <c r="N19">
        <v>0.16358692629039001</v>
      </c>
      <c r="O19">
        <v>3000</v>
      </c>
      <c r="P19">
        <v>4000</v>
      </c>
      <c r="Q19">
        <v>1</v>
      </c>
      <c r="R19">
        <v>0.98149005703199999</v>
      </c>
      <c r="S19" t="s">
        <v>812</v>
      </c>
      <c r="T19" t="s">
        <v>798</v>
      </c>
      <c r="U19" t="s">
        <v>816</v>
      </c>
      <c r="V19" t="str">
        <f t="shared" si="0"/>
        <v>carlheinz: GoPro HERO7 Black</v>
      </c>
    </row>
    <row r="20" spans="1:24" x14ac:dyDescent="0.3">
      <c r="A20">
        <v>23</v>
      </c>
      <c r="B20" s="1" t="s">
        <v>356</v>
      </c>
      <c r="C20" t="s">
        <v>828</v>
      </c>
      <c r="D20">
        <v>52.565869596307998</v>
      </c>
      <c r="E20">
        <v>13.502052381392</v>
      </c>
      <c r="F20">
        <v>3.1446764403954002</v>
      </c>
      <c r="G20">
        <v>320.19768286247</v>
      </c>
      <c r="H20" t="s">
        <v>201</v>
      </c>
      <c r="I20">
        <v>1.5395512854778</v>
      </c>
      <c r="J20">
        <v>0.55013302165565003</v>
      </c>
      <c r="K20">
        <v>-0.54243322858233001</v>
      </c>
      <c r="L20">
        <v>0.53105475245964995</v>
      </c>
      <c r="M20">
        <v>-0.1787353039605</v>
      </c>
      <c r="N20">
        <v>2.4854495621950998E-2</v>
      </c>
      <c r="O20">
        <v>3000</v>
      </c>
      <c r="P20">
        <v>4000</v>
      </c>
      <c r="Q20">
        <v>1</v>
      </c>
      <c r="R20">
        <v>1.1122388951261999</v>
      </c>
      <c r="S20" t="s">
        <v>820</v>
      </c>
      <c r="T20" t="s">
        <v>798</v>
      </c>
      <c r="U20" t="s">
        <v>821</v>
      </c>
      <c r="V20" t="str">
        <f t="shared" si="0"/>
        <v>kartonage: GoPro HERO5 Black</v>
      </c>
    </row>
    <row r="21" spans="1:24" x14ac:dyDescent="0.3">
      <c r="A21">
        <v>24</v>
      </c>
      <c r="B21" t="s">
        <v>366</v>
      </c>
      <c r="C21" t="s">
        <v>829</v>
      </c>
      <c r="D21">
        <v>52.566416873935999</v>
      </c>
      <c r="E21">
        <v>13.501398122752001</v>
      </c>
      <c r="F21">
        <v>4.5212379880249998</v>
      </c>
      <c r="G21">
        <v>327.74767540422999</v>
      </c>
      <c r="H21" t="s">
        <v>201</v>
      </c>
      <c r="I21">
        <v>1.5599673897069</v>
      </c>
      <c r="J21">
        <v>0.43092477319027001</v>
      </c>
      <c r="K21">
        <v>-0.45473908890031001</v>
      </c>
      <c r="L21">
        <v>0.53105475245964995</v>
      </c>
      <c r="M21">
        <v>-0.1787353039605</v>
      </c>
      <c r="N21">
        <v>2.4854495621950998E-2</v>
      </c>
      <c r="O21">
        <v>3000</v>
      </c>
      <c r="P21">
        <v>4000</v>
      </c>
      <c r="Q21">
        <v>1</v>
      </c>
      <c r="R21">
        <v>1.1119925393862</v>
      </c>
      <c r="S21" t="s">
        <v>820</v>
      </c>
      <c r="T21" t="s">
        <v>798</v>
      </c>
      <c r="U21" t="s">
        <v>821</v>
      </c>
      <c r="V21" t="str">
        <f t="shared" si="0"/>
        <v>kartonage: GoPro HERO5 Black</v>
      </c>
    </row>
    <row r="22" spans="1:24" x14ac:dyDescent="0.3">
      <c r="A22">
        <v>26</v>
      </c>
      <c r="B22" t="s">
        <v>373</v>
      </c>
      <c r="C22" t="s">
        <v>830</v>
      </c>
      <c r="D22">
        <v>52.567476412246002</v>
      </c>
      <c r="E22">
        <v>13.500745049454</v>
      </c>
      <c r="F22">
        <v>0.41183500271291001</v>
      </c>
      <c r="G22">
        <v>322.25311495017002</v>
      </c>
      <c r="H22" t="s">
        <v>201</v>
      </c>
      <c r="I22">
        <v>1.4191437524167001</v>
      </c>
      <c r="J22">
        <v>0.51238153735173997</v>
      </c>
      <c r="K22">
        <v>-0.50351674711753003</v>
      </c>
      <c r="L22">
        <v>0.83408797591464001</v>
      </c>
      <c r="M22">
        <v>2.6680414441105998E-2</v>
      </c>
      <c r="N22">
        <v>-2.2071188875332E-2</v>
      </c>
      <c r="O22">
        <v>3024</v>
      </c>
      <c r="P22">
        <v>4032</v>
      </c>
      <c r="Q22">
        <v>1</v>
      </c>
      <c r="R22">
        <v>0.91749035227624998</v>
      </c>
      <c r="S22" t="s">
        <v>812</v>
      </c>
      <c r="T22" t="s">
        <v>806</v>
      </c>
      <c r="U22" t="s">
        <v>807</v>
      </c>
      <c r="V22" t="str">
        <f t="shared" si="0"/>
        <v>carlheinz: Apple iPhone SE</v>
      </c>
    </row>
    <row r="23" spans="1:24" x14ac:dyDescent="0.3">
      <c r="A23">
        <v>27</v>
      </c>
      <c r="B23" t="s">
        <v>382</v>
      </c>
      <c r="C23" t="s">
        <v>831</v>
      </c>
      <c r="D23">
        <v>52.567468951761001</v>
      </c>
      <c r="E23">
        <v>13.496741577002</v>
      </c>
      <c r="F23">
        <v>2.1607754211872998</v>
      </c>
      <c r="G23">
        <v>155.08844892462</v>
      </c>
      <c r="H23" t="s">
        <v>208</v>
      </c>
      <c r="I23">
        <v>0.43024090154960998</v>
      </c>
      <c r="J23">
        <v>-1.8785216067259001</v>
      </c>
      <c r="K23">
        <v>2.0754967211219002</v>
      </c>
      <c r="L23">
        <v>0.45383970755307002</v>
      </c>
      <c r="M23">
        <v>0.23225969056344001</v>
      </c>
      <c r="N23">
        <v>0.14796967520133</v>
      </c>
      <c r="O23">
        <v>3000</v>
      </c>
      <c r="P23">
        <v>4000</v>
      </c>
      <c r="Q23">
        <v>1</v>
      </c>
      <c r="R23">
        <v>1.0039731868310999</v>
      </c>
      <c r="S23" t="s">
        <v>812</v>
      </c>
      <c r="T23" t="s">
        <v>798</v>
      </c>
      <c r="U23" t="s">
        <v>816</v>
      </c>
      <c r="V23" t="str">
        <f t="shared" si="0"/>
        <v>carlheinz: GoPro HERO7 Black</v>
      </c>
    </row>
    <row r="24" spans="1:24" x14ac:dyDescent="0.3">
      <c r="A24">
        <v>28</v>
      </c>
      <c r="B24" t="s">
        <v>388</v>
      </c>
      <c r="C24" t="s">
        <v>832</v>
      </c>
      <c r="D24">
        <v>52.566054509607</v>
      </c>
      <c r="E24">
        <v>13.494155485841</v>
      </c>
      <c r="F24">
        <v>2.3040958419441999</v>
      </c>
      <c r="G24">
        <v>61.918459315272997</v>
      </c>
      <c r="H24" t="s">
        <v>201</v>
      </c>
      <c r="I24">
        <v>1.4139351558680999</v>
      </c>
      <c r="J24">
        <v>-0.70938683068939001</v>
      </c>
      <c r="K24">
        <v>0.98065071044272001</v>
      </c>
      <c r="L24">
        <v>0.78552017817109998</v>
      </c>
      <c r="M24">
        <v>1.3387242815869E-2</v>
      </c>
      <c r="N24">
        <v>-4.3464402319972999E-2</v>
      </c>
      <c r="O24">
        <v>3024</v>
      </c>
      <c r="P24">
        <v>4032</v>
      </c>
      <c r="Q24">
        <v>1</v>
      </c>
      <c r="R24">
        <v>1.0092148873203</v>
      </c>
      <c r="S24" t="s">
        <v>812</v>
      </c>
      <c r="T24" t="s">
        <v>806</v>
      </c>
      <c r="U24" t="s">
        <v>807</v>
      </c>
      <c r="V24" t="str">
        <f t="shared" si="0"/>
        <v>carlheinz: Apple iPhone SE</v>
      </c>
    </row>
    <row r="25" spans="1:24" x14ac:dyDescent="0.3">
      <c r="A25">
        <v>29</v>
      </c>
      <c r="B25" t="s">
        <v>395</v>
      </c>
      <c r="C25" t="s">
        <v>833</v>
      </c>
      <c r="D25">
        <v>52.564721742815998</v>
      </c>
      <c r="E25">
        <v>13.524383533895</v>
      </c>
      <c r="F25">
        <v>2.0828936742619</v>
      </c>
      <c r="G25">
        <v>50.022001490173999</v>
      </c>
      <c r="H25" t="s">
        <v>208</v>
      </c>
      <c r="I25">
        <v>1.4608220095321001</v>
      </c>
      <c r="J25">
        <v>-0.64286805238280997</v>
      </c>
      <c r="K25">
        <v>0.72091012939553001</v>
      </c>
      <c r="L25">
        <v>0.47641090541296999</v>
      </c>
      <c r="M25">
        <v>0.26922862112842</v>
      </c>
      <c r="N25">
        <v>0.17899458847481001</v>
      </c>
      <c r="O25">
        <v>3000</v>
      </c>
      <c r="P25">
        <v>4000</v>
      </c>
      <c r="Q25">
        <v>1</v>
      </c>
      <c r="R25">
        <v>0.98005912339250001</v>
      </c>
      <c r="S25" t="s">
        <v>812</v>
      </c>
      <c r="T25" t="s">
        <v>798</v>
      </c>
      <c r="U25" t="s">
        <v>816</v>
      </c>
      <c r="V25" t="str">
        <f t="shared" si="0"/>
        <v>carlheinz: GoPro HERO7 Black</v>
      </c>
    </row>
    <row r="26" spans="1:24" x14ac:dyDescent="0.3">
      <c r="A26">
        <v>30</v>
      </c>
      <c r="B26" t="s">
        <v>402</v>
      </c>
      <c r="C26" t="s">
        <v>834</v>
      </c>
      <c r="D26">
        <v>52.568187581930999</v>
      </c>
      <c r="E26">
        <v>13.520841540451</v>
      </c>
      <c r="F26">
        <v>1.9868436716497</v>
      </c>
      <c r="G26">
        <v>350.39153531643001</v>
      </c>
      <c r="H26" t="s">
        <v>201</v>
      </c>
      <c r="I26">
        <v>1.5105952363627</v>
      </c>
      <c r="J26">
        <v>0.11033960474932999</v>
      </c>
      <c r="K26">
        <v>-0.15192362324684999</v>
      </c>
      <c r="L26">
        <v>0.81580534069983002</v>
      </c>
      <c r="M26">
        <v>3.8248873310554002E-2</v>
      </c>
      <c r="N26">
        <v>2.3434594284090999E-3</v>
      </c>
      <c r="O26">
        <v>3024</v>
      </c>
      <c r="P26">
        <v>4032</v>
      </c>
      <c r="Q26">
        <v>1</v>
      </c>
      <c r="R26">
        <v>0.98906180707071001</v>
      </c>
      <c r="S26" t="s">
        <v>805</v>
      </c>
      <c r="T26" t="s">
        <v>806</v>
      </c>
      <c r="U26" t="s">
        <v>807</v>
      </c>
      <c r="V26" t="str">
        <f t="shared" si="0"/>
        <v>eserte: Apple iPhone SE</v>
      </c>
    </row>
    <row r="27" spans="1:24" x14ac:dyDescent="0.3">
      <c r="A27">
        <v>31</v>
      </c>
      <c r="B27" t="s">
        <v>410</v>
      </c>
      <c r="C27" t="s">
        <v>835</v>
      </c>
      <c r="D27">
        <v>52.548475192455001</v>
      </c>
      <c r="E27">
        <v>13.551354488472001</v>
      </c>
      <c r="F27">
        <v>1.5908868974074999</v>
      </c>
      <c r="G27">
        <v>213.53145408</v>
      </c>
      <c r="H27" t="s">
        <v>201</v>
      </c>
      <c r="I27">
        <v>0.60407818432705995</v>
      </c>
      <c r="J27">
        <v>1.9398893180853001</v>
      </c>
      <c r="K27">
        <v>-1.8583799159295</v>
      </c>
      <c r="L27">
        <v>0.51477808645302003</v>
      </c>
      <c r="M27">
        <v>-0.20269264379821</v>
      </c>
      <c r="N27">
        <v>3.2377420628933E-2</v>
      </c>
      <c r="O27">
        <v>3000</v>
      </c>
      <c r="P27">
        <v>4000</v>
      </c>
      <c r="Q27">
        <v>1</v>
      </c>
      <c r="R27">
        <v>0.99723593953006995</v>
      </c>
      <c r="S27" t="s">
        <v>820</v>
      </c>
      <c r="T27" t="s">
        <v>798</v>
      </c>
      <c r="U27" t="s">
        <v>821</v>
      </c>
      <c r="V27" t="str">
        <f t="shared" si="0"/>
        <v>kartonage: GoPro HERO5 Black</v>
      </c>
    </row>
    <row r="28" spans="1:24" x14ac:dyDescent="0.3">
      <c r="A28">
        <v>32</v>
      </c>
      <c r="B28" t="s">
        <v>416</v>
      </c>
      <c r="C28" t="s">
        <v>836</v>
      </c>
      <c r="D28">
        <v>52.546130559114999</v>
      </c>
      <c r="E28">
        <v>13.549186365035</v>
      </c>
      <c r="F28">
        <v>1.9992689862847</v>
      </c>
      <c r="G28">
        <v>211.11886519935001</v>
      </c>
      <c r="H28" t="s">
        <v>201</v>
      </c>
      <c r="I28">
        <v>0.54138852778713997</v>
      </c>
      <c r="J28">
        <v>1.9706169203615</v>
      </c>
      <c r="K28">
        <v>-1.8636896625685999</v>
      </c>
      <c r="L28">
        <v>0.51529373537324996</v>
      </c>
      <c r="M28">
        <v>-0.19976700849019</v>
      </c>
      <c r="N28">
        <v>3.3152437205078003E-2</v>
      </c>
      <c r="O28">
        <v>3000</v>
      </c>
      <c r="P28">
        <v>4000</v>
      </c>
      <c r="Q28">
        <v>1</v>
      </c>
      <c r="R28">
        <v>0.99306898371447005</v>
      </c>
      <c r="S28" t="s">
        <v>820</v>
      </c>
      <c r="T28" t="s">
        <v>798</v>
      </c>
      <c r="U28" t="s">
        <v>821</v>
      </c>
      <c r="V28" t="str">
        <f t="shared" si="0"/>
        <v>kartonage: GoPro HERO5 Black</v>
      </c>
    </row>
    <row r="29" spans="1:24" x14ac:dyDescent="0.3">
      <c r="A29">
        <v>36</v>
      </c>
      <c r="B29" t="s">
        <v>423</v>
      </c>
      <c r="C29" t="s">
        <v>837</v>
      </c>
      <c r="D29">
        <v>52.538939791495999</v>
      </c>
      <c r="E29">
        <v>13.559479101040001</v>
      </c>
      <c r="F29">
        <v>1.4879907295107999</v>
      </c>
      <c r="G29">
        <v>269.12917958732999</v>
      </c>
      <c r="H29" t="s">
        <v>201</v>
      </c>
      <c r="I29">
        <v>1.1776226426145</v>
      </c>
      <c r="J29">
        <v>1.2033137035943999</v>
      </c>
      <c r="K29">
        <v>-1.2283572862976</v>
      </c>
      <c r="L29">
        <v>0.48881708132885998</v>
      </c>
      <c r="M29">
        <v>-0.20471067050954</v>
      </c>
      <c r="N29">
        <v>3.1433766562045003E-2</v>
      </c>
      <c r="O29">
        <v>3888</v>
      </c>
      <c r="P29">
        <v>5184</v>
      </c>
      <c r="Q29">
        <v>1</v>
      </c>
      <c r="R29">
        <v>0.99903615568181003</v>
      </c>
      <c r="S29" t="s">
        <v>809</v>
      </c>
      <c r="T29" t="s">
        <v>798</v>
      </c>
      <c r="U29" t="s">
        <v>799</v>
      </c>
      <c r="V29" t="str">
        <f t="shared" si="0"/>
        <v>stefanhrt: GoPro HERO9 Black</v>
      </c>
    </row>
    <row r="30" spans="1:24" x14ac:dyDescent="0.3">
      <c r="A30">
        <v>37</v>
      </c>
      <c r="B30" t="s">
        <v>434</v>
      </c>
      <c r="C30" t="s">
        <v>838</v>
      </c>
      <c r="D30">
        <v>52.538788427394003</v>
      </c>
      <c r="E30">
        <v>13.559318673617</v>
      </c>
      <c r="F30">
        <v>2.4628068041055999</v>
      </c>
      <c r="G30">
        <v>358.40076086801997</v>
      </c>
      <c r="H30" t="s">
        <v>201</v>
      </c>
      <c r="I30">
        <v>1.5002721274007</v>
      </c>
      <c r="J30">
        <v>3.8631582852822997E-2</v>
      </c>
      <c r="K30">
        <v>-3.4898160328709002E-3</v>
      </c>
      <c r="L30">
        <v>0.50238878176702995</v>
      </c>
      <c r="M30">
        <v>-0.22111490881102</v>
      </c>
      <c r="N30">
        <v>4.1303707277964001E-2</v>
      </c>
      <c r="O30">
        <v>3888</v>
      </c>
      <c r="P30">
        <v>5184</v>
      </c>
      <c r="Q30">
        <v>1</v>
      </c>
      <c r="R30">
        <v>0.95738795805832</v>
      </c>
      <c r="S30" t="s">
        <v>809</v>
      </c>
      <c r="T30" t="s">
        <v>798</v>
      </c>
      <c r="U30" t="s">
        <v>799</v>
      </c>
      <c r="V30" t="str">
        <f t="shared" si="0"/>
        <v>stefanhrt: GoPro HERO9 Black</v>
      </c>
    </row>
    <row r="31" spans="1:24" x14ac:dyDescent="0.3">
      <c r="A31">
        <v>38</v>
      </c>
      <c r="B31" t="s">
        <v>444</v>
      </c>
      <c r="C31" t="s">
        <v>839</v>
      </c>
      <c r="D31">
        <v>52.539296321968997</v>
      </c>
      <c r="E31">
        <v>13.559269885473</v>
      </c>
      <c r="F31">
        <v>1.5067183542997</v>
      </c>
      <c r="G31">
        <v>357.92551236426999</v>
      </c>
      <c r="H31" t="s">
        <v>201</v>
      </c>
      <c r="I31">
        <v>1.5185039020805999</v>
      </c>
      <c r="J31">
        <v>0.10810397822473999</v>
      </c>
      <c r="K31">
        <v>5.5714847810733999E-2</v>
      </c>
      <c r="L31">
        <v>0.46727181250853</v>
      </c>
      <c r="M31">
        <v>-0.20870542891276</v>
      </c>
      <c r="N31">
        <v>3.4472869021200003E-2</v>
      </c>
      <c r="O31">
        <v>3888</v>
      </c>
      <c r="P31">
        <v>5184</v>
      </c>
      <c r="Q31">
        <v>1</v>
      </c>
      <c r="R31">
        <v>0.91790373735654995</v>
      </c>
      <c r="S31" t="s">
        <v>809</v>
      </c>
      <c r="T31" t="s">
        <v>798</v>
      </c>
      <c r="U31" t="s">
        <v>799</v>
      </c>
      <c r="V31" t="str">
        <f t="shared" si="0"/>
        <v>stefanhrt: GoPro HERO9 Black</v>
      </c>
    </row>
    <row r="32" spans="1:24" x14ac:dyDescent="0.3">
      <c r="A32">
        <v>39</v>
      </c>
      <c r="B32" t="s">
        <v>452</v>
      </c>
      <c r="C32" t="s">
        <v>840</v>
      </c>
      <c r="D32">
        <v>52.419672900427003</v>
      </c>
      <c r="E32">
        <v>13.47374682427</v>
      </c>
      <c r="F32">
        <v>2.2470389362424998</v>
      </c>
      <c r="G32">
        <v>6.9583112239988996</v>
      </c>
      <c r="H32" t="s">
        <v>201</v>
      </c>
      <c r="I32">
        <v>1.5638958708905999</v>
      </c>
      <c r="J32">
        <v>-0.10105337817100001</v>
      </c>
      <c r="K32">
        <v>8.9539594265858002E-2</v>
      </c>
      <c r="L32">
        <v>0.49825770434541999</v>
      </c>
      <c r="M32">
        <v>-7.7518752139753996E-2</v>
      </c>
      <c r="N32">
        <v>3.6046535923768999E-3</v>
      </c>
      <c r="O32">
        <v>3456</v>
      </c>
      <c r="P32">
        <v>4608</v>
      </c>
      <c r="Q32">
        <v>1</v>
      </c>
      <c r="R32">
        <v>1.0207287807476</v>
      </c>
      <c r="S32" t="s">
        <v>841</v>
      </c>
      <c r="T32" t="s">
        <v>842</v>
      </c>
      <c r="U32" t="s">
        <v>843</v>
      </c>
      <c r="V32" t="str">
        <f t="shared" si="0"/>
        <v>moenk: Garmin VIRB</v>
      </c>
    </row>
    <row r="33" spans="1:24" x14ac:dyDescent="0.3">
      <c r="A33">
        <v>40</v>
      </c>
      <c r="B33" t="s">
        <v>464</v>
      </c>
      <c r="C33" t="s">
        <v>844</v>
      </c>
      <c r="D33">
        <v>52.438834711940999</v>
      </c>
      <c r="E33">
        <v>13.452213878626001</v>
      </c>
      <c r="F33">
        <v>2.133306290023</v>
      </c>
      <c r="G33">
        <v>204.41365995807999</v>
      </c>
      <c r="H33" t="s">
        <v>201</v>
      </c>
      <c r="I33">
        <v>0.34944614634287002</v>
      </c>
      <c r="J33">
        <v>1.8305368952333001</v>
      </c>
      <c r="K33">
        <v>-2.0704207687467</v>
      </c>
      <c r="L33">
        <v>0.64715209660582995</v>
      </c>
      <c r="M33">
        <v>-2.2740494451344E-3</v>
      </c>
      <c r="N33">
        <v>-1.4610540439205001E-3</v>
      </c>
      <c r="O33">
        <v>1080</v>
      </c>
      <c r="P33">
        <v>1920</v>
      </c>
      <c r="Q33">
        <v>1</v>
      </c>
      <c r="R33">
        <v>1.0079996438182</v>
      </c>
      <c r="S33" t="s">
        <v>845</v>
      </c>
      <c r="T33" t="s">
        <v>846</v>
      </c>
      <c r="U33" t="s">
        <v>846</v>
      </c>
      <c r="V33" t="str">
        <f t="shared" si="0"/>
        <v>balgofil: none none</v>
      </c>
    </row>
    <row r="34" spans="1:24" x14ac:dyDescent="0.3">
      <c r="A34" s="7">
        <v>41</v>
      </c>
      <c r="B34" s="7" t="s">
        <v>472</v>
      </c>
      <c r="C34" s="7" t="s">
        <v>847</v>
      </c>
      <c r="D34" s="7">
        <v>52.536724730948002</v>
      </c>
      <c r="E34" s="7">
        <v>13.604953367177</v>
      </c>
      <c r="F34" s="7">
        <v>2.3675125306472</v>
      </c>
      <c r="G34" s="7">
        <v>26.754671111518999</v>
      </c>
      <c r="H34" s="7" t="s">
        <v>201</v>
      </c>
      <c r="I34" s="7">
        <v>1.7037094070769001</v>
      </c>
      <c r="J34" s="7">
        <v>-0.18363656618308</v>
      </c>
      <c r="K34" s="7">
        <v>0.53797510431076001</v>
      </c>
      <c r="L34" s="7">
        <v>0.48611942503723998</v>
      </c>
      <c r="M34" s="7">
        <v>-0.21565674257601999</v>
      </c>
      <c r="N34" s="7">
        <v>4.0618114558822999E-2</v>
      </c>
      <c r="O34" s="7">
        <v>3000</v>
      </c>
      <c r="P34" s="7">
        <v>4000</v>
      </c>
      <c r="Q34" s="7">
        <v>1</v>
      </c>
      <c r="R34" s="7">
        <v>0.94442298635953004</v>
      </c>
      <c r="S34" s="7" t="s">
        <v>820</v>
      </c>
      <c r="T34" s="7" t="s">
        <v>798</v>
      </c>
      <c r="U34" s="7" t="s">
        <v>821</v>
      </c>
      <c r="V34" s="7" t="str">
        <f t="shared" si="0"/>
        <v>kartonage: GoPro HERO5 Black</v>
      </c>
      <c r="W34" s="7"/>
      <c r="X34" s="7"/>
    </row>
    <row r="35" spans="1:24" x14ac:dyDescent="0.3">
      <c r="A35">
        <v>42</v>
      </c>
      <c r="B35" t="s">
        <v>482</v>
      </c>
      <c r="C35" t="s">
        <v>848</v>
      </c>
      <c r="D35">
        <v>52.553820042120002</v>
      </c>
      <c r="E35">
        <v>13.556789920727001</v>
      </c>
      <c r="F35">
        <v>2.2378061963245002</v>
      </c>
      <c r="G35">
        <v>84.003728150981004</v>
      </c>
      <c r="H35" t="s">
        <v>201</v>
      </c>
      <c r="I35">
        <v>1.1698364150161999</v>
      </c>
      <c r="J35">
        <v>-1.113073972841</v>
      </c>
      <c r="K35">
        <v>1.1175176832083</v>
      </c>
      <c r="L35">
        <v>0.54002987963293003</v>
      </c>
      <c r="M35">
        <v>-0.17963635931176</v>
      </c>
      <c r="N35">
        <v>2.1441045911230999E-2</v>
      </c>
      <c r="O35">
        <v>3888</v>
      </c>
      <c r="P35">
        <v>5184</v>
      </c>
      <c r="Q35">
        <v>1</v>
      </c>
      <c r="R35">
        <v>0.98150773580681006</v>
      </c>
      <c r="S35" t="s">
        <v>809</v>
      </c>
      <c r="T35" t="s">
        <v>798</v>
      </c>
      <c r="U35" t="s">
        <v>799</v>
      </c>
      <c r="V35" t="str">
        <f t="shared" si="0"/>
        <v>stefanhrt: GoPro HERO9 Black</v>
      </c>
    </row>
    <row r="36" spans="1:24" x14ac:dyDescent="0.3">
      <c r="A36">
        <v>43</v>
      </c>
      <c r="B36" t="s">
        <v>490</v>
      </c>
      <c r="C36" t="s">
        <v>849</v>
      </c>
      <c r="D36">
        <v>52.515829553304002</v>
      </c>
      <c r="E36">
        <v>13.426767685147</v>
      </c>
      <c r="F36">
        <v>1.3279449613765</v>
      </c>
      <c r="G36">
        <v>284.83939751923998</v>
      </c>
      <c r="H36" t="s">
        <v>201</v>
      </c>
      <c r="I36">
        <v>1.4151047055523001</v>
      </c>
      <c r="J36">
        <v>1.0770398251997</v>
      </c>
      <c r="K36">
        <v>-0.98056797404176999</v>
      </c>
      <c r="L36">
        <v>0.51569130505636995</v>
      </c>
      <c r="M36">
        <v>-0.20297399726592999</v>
      </c>
      <c r="N36">
        <v>3.4156747449552001E-2</v>
      </c>
      <c r="O36">
        <v>3000</v>
      </c>
      <c r="P36">
        <v>4000</v>
      </c>
      <c r="Q36">
        <v>1</v>
      </c>
      <c r="R36">
        <v>0.99573661521143997</v>
      </c>
      <c r="S36" t="s">
        <v>820</v>
      </c>
      <c r="T36" t="s">
        <v>798</v>
      </c>
      <c r="U36" t="s">
        <v>821</v>
      </c>
      <c r="V36" t="str">
        <f t="shared" si="0"/>
        <v>kartonage: GoPro HERO5 Black</v>
      </c>
    </row>
    <row r="37" spans="1:24" x14ac:dyDescent="0.3">
      <c r="A37">
        <v>50</v>
      </c>
      <c r="B37" t="s">
        <v>850</v>
      </c>
      <c r="C37" t="s">
        <v>851</v>
      </c>
      <c r="D37">
        <v>52.531702218687002</v>
      </c>
      <c r="E37">
        <v>13.470499636057999</v>
      </c>
      <c r="F37">
        <v>1.8381334589794001</v>
      </c>
      <c r="G37">
        <v>67.242704683531002</v>
      </c>
      <c r="H37" t="s">
        <v>201</v>
      </c>
      <c r="I37">
        <v>1.2723795160522999</v>
      </c>
      <c r="J37">
        <v>-0.87130178525784996</v>
      </c>
      <c r="K37">
        <v>0.92312452799051004</v>
      </c>
      <c r="L37">
        <v>0.51207107152356002</v>
      </c>
      <c r="M37">
        <v>-0.18556150965543999</v>
      </c>
      <c r="N37">
        <v>2.6744797549554999E-2</v>
      </c>
      <c r="O37">
        <v>3888</v>
      </c>
      <c r="P37">
        <v>5184</v>
      </c>
      <c r="Q37">
        <v>1</v>
      </c>
      <c r="R37">
        <v>0.99126502628593005</v>
      </c>
      <c r="S37" t="s">
        <v>809</v>
      </c>
      <c r="T37" t="s">
        <v>798</v>
      </c>
      <c r="U37" t="s">
        <v>799</v>
      </c>
      <c r="V37" t="str">
        <f t="shared" si="0"/>
        <v>stefanhrt: GoPro HERO9 Black</v>
      </c>
    </row>
    <row r="38" spans="1:24" x14ac:dyDescent="0.3">
      <c r="A38">
        <v>51</v>
      </c>
      <c r="B38" t="s">
        <v>852</v>
      </c>
      <c r="C38" t="s">
        <v>853</v>
      </c>
      <c r="D38">
        <v>52.533317375682998</v>
      </c>
      <c r="E38">
        <v>13.482538276370001</v>
      </c>
      <c r="F38">
        <v>2.1125423219055</v>
      </c>
      <c r="G38">
        <v>90.106491008087005</v>
      </c>
      <c r="H38" t="s">
        <v>201</v>
      </c>
      <c r="I38">
        <v>1.1713022368824999</v>
      </c>
      <c r="J38">
        <v>-1.1458524631144</v>
      </c>
      <c r="K38">
        <v>1.2623070179360001</v>
      </c>
      <c r="L38">
        <v>0.50924399437666001</v>
      </c>
      <c r="M38">
        <v>-0.18142532936969</v>
      </c>
      <c r="N38">
        <v>2.5172156627914E-2</v>
      </c>
      <c r="O38">
        <v>3888</v>
      </c>
      <c r="P38">
        <v>5184</v>
      </c>
      <c r="Q38">
        <v>1</v>
      </c>
      <c r="R38">
        <v>0.99232756820651002</v>
      </c>
      <c r="S38" t="s">
        <v>809</v>
      </c>
      <c r="T38" t="s">
        <v>798</v>
      </c>
      <c r="U38" t="s">
        <v>799</v>
      </c>
      <c r="V38" t="str">
        <f t="shared" si="0"/>
        <v>stefanhrt: GoPro HERO9 Black</v>
      </c>
    </row>
    <row r="39" spans="1:24" x14ac:dyDescent="0.3">
      <c r="A39">
        <v>52</v>
      </c>
      <c r="B39" t="s">
        <v>854</v>
      </c>
      <c r="C39" t="s">
        <v>855</v>
      </c>
      <c r="D39">
        <v>52.534481802956002</v>
      </c>
      <c r="E39">
        <v>13.504573121466001</v>
      </c>
      <c r="F39">
        <v>1.9473374960944001</v>
      </c>
      <c r="G39">
        <v>84.712739705724999</v>
      </c>
      <c r="H39" t="s">
        <v>201</v>
      </c>
      <c r="I39">
        <v>1.1776523590490999</v>
      </c>
      <c r="J39">
        <v>-1.0520564748092001</v>
      </c>
      <c r="K39">
        <v>1.2047123166552001</v>
      </c>
      <c r="L39">
        <v>0.49477467291318999</v>
      </c>
      <c r="M39">
        <v>-0.18835427897859999</v>
      </c>
      <c r="N39">
        <v>2.9634292002738E-2</v>
      </c>
      <c r="O39">
        <v>3888</v>
      </c>
      <c r="P39">
        <v>5184</v>
      </c>
      <c r="Q39">
        <v>1</v>
      </c>
      <c r="R39">
        <v>1.0037037019949999</v>
      </c>
      <c r="S39" t="s">
        <v>809</v>
      </c>
      <c r="T39" t="s">
        <v>798</v>
      </c>
      <c r="U39" t="s">
        <v>799</v>
      </c>
      <c r="V39" t="str">
        <f t="shared" si="0"/>
        <v>stefanhrt: GoPro HERO9 Black</v>
      </c>
    </row>
    <row r="40" spans="1:24" x14ac:dyDescent="0.3">
      <c r="A40">
        <v>53</v>
      </c>
      <c r="B40" t="s">
        <v>856</v>
      </c>
      <c r="C40" t="s">
        <v>857</v>
      </c>
      <c r="D40">
        <v>52.537031481143998</v>
      </c>
      <c r="E40">
        <v>13.526996739151</v>
      </c>
      <c r="F40">
        <v>2.1605549594386999</v>
      </c>
      <c r="G40">
        <v>65.478838912784994</v>
      </c>
      <c r="H40" t="s">
        <v>201</v>
      </c>
      <c r="I40">
        <v>1.2905763135221</v>
      </c>
      <c r="J40">
        <v>-0.8040430525633</v>
      </c>
      <c r="K40">
        <v>0.95046534334235999</v>
      </c>
      <c r="L40">
        <v>0.49320463409916998</v>
      </c>
      <c r="M40">
        <v>-0.19185947375583001</v>
      </c>
      <c r="N40">
        <v>2.8937077681032999E-2</v>
      </c>
      <c r="O40">
        <v>3888</v>
      </c>
      <c r="P40">
        <v>5184</v>
      </c>
      <c r="Q40">
        <v>1</v>
      </c>
      <c r="R40">
        <v>0.99603826011055996</v>
      </c>
      <c r="S40" t="s">
        <v>809</v>
      </c>
      <c r="T40" t="s">
        <v>798</v>
      </c>
      <c r="U40" t="s">
        <v>799</v>
      </c>
      <c r="V40" t="str">
        <f t="shared" si="0"/>
        <v>stefanhrt: GoPro HERO9 Black</v>
      </c>
    </row>
    <row r="41" spans="1:24" x14ac:dyDescent="0.3">
      <c r="A41">
        <v>54</v>
      </c>
      <c r="B41" t="s">
        <v>858</v>
      </c>
      <c r="C41" t="s">
        <v>859</v>
      </c>
      <c r="D41">
        <v>52.538366546672997</v>
      </c>
      <c r="E41">
        <v>13.534749760464999</v>
      </c>
      <c r="F41">
        <v>2.0213462505490001</v>
      </c>
      <c r="G41">
        <v>71.095768007554</v>
      </c>
      <c r="H41" t="s">
        <v>201</v>
      </c>
      <c r="I41">
        <v>1.2987283947623001</v>
      </c>
      <c r="J41">
        <v>-0.86316256921125001</v>
      </c>
      <c r="K41">
        <v>1.0523656705325</v>
      </c>
      <c r="L41">
        <v>0.50691531744141005</v>
      </c>
      <c r="M41">
        <v>-0.19821880871811001</v>
      </c>
      <c r="N41">
        <v>3.3292289162218998E-2</v>
      </c>
      <c r="O41">
        <v>3888</v>
      </c>
      <c r="P41">
        <v>5184</v>
      </c>
      <c r="Q41">
        <v>1</v>
      </c>
      <c r="R41">
        <v>0.98863058505533996</v>
      </c>
      <c r="S41" t="s">
        <v>809</v>
      </c>
      <c r="T41" t="s">
        <v>798</v>
      </c>
      <c r="U41" t="s">
        <v>799</v>
      </c>
      <c r="V41" t="str">
        <f t="shared" si="0"/>
        <v>stefanhrt: GoPro HERO9 Black</v>
      </c>
    </row>
    <row r="42" spans="1:24" x14ac:dyDescent="0.3">
      <c r="A42">
        <v>55</v>
      </c>
      <c r="B42" t="s">
        <v>860</v>
      </c>
      <c r="C42" t="s">
        <v>861</v>
      </c>
      <c r="D42">
        <v>52.544225232335002</v>
      </c>
      <c r="E42">
        <v>13.55672293636</v>
      </c>
      <c r="F42">
        <v>2.0000580344348999</v>
      </c>
      <c r="G42">
        <v>104.86185363091001</v>
      </c>
      <c r="H42" t="s">
        <v>201</v>
      </c>
      <c r="I42">
        <v>1.0274454473026</v>
      </c>
      <c r="J42">
        <v>-1.3056077887651001</v>
      </c>
      <c r="K42">
        <v>1.4687631392475999</v>
      </c>
      <c r="L42">
        <v>0.47451009375865999</v>
      </c>
      <c r="M42">
        <v>-0.20507901439795001</v>
      </c>
      <c r="N42">
        <v>3.5203379793919999E-2</v>
      </c>
      <c r="O42">
        <v>3888</v>
      </c>
      <c r="P42">
        <v>5184</v>
      </c>
      <c r="Q42">
        <v>1</v>
      </c>
      <c r="R42">
        <v>0.99389261895697001</v>
      </c>
      <c r="S42" t="s">
        <v>809</v>
      </c>
      <c r="T42" t="s">
        <v>798</v>
      </c>
      <c r="U42" t="s">
        <v>799</v>
      </c>
      <c r="V42" t="str">
        <f t="shared" si="0"/>
        <v>stefanhrt: GoPro HERO9 Black</v>
      </c>
    </row>
    <row r="43" spans="1:24" x14ac:dyDescent="0.3">
      <c r="A43">
        <v>56</v>
      </c>
      <c r="B43" t="s">
        <v>862</v>
      </c>
      <c r="C43" t="s">
        <v>863</v>
      </c>
      <c r="D43">
        <v>52.543526252234003</v>
      </c>
      <c r="E43">
        <v>13.562074500995999</v>
      </c>
      <c r="F43">
        <v>2.0251730326563</v>
      </c>
      <c r="G43">
        <v>26.931620817237999</v>
      </c>
      <c r="H43" t="s">
        <v>201</v>
      </c>
      <c r="I43">
        <v>1.4731556062993001</v>
      </c>
      <c r="J43">
        <v>-0.29377737027597001</v>
      </c>
      <c r="K43">
        <v>0.44099555311334998</v>
      </c>
      <c r="L43">
        <v>0.47565261672070003</v>
      </c>
      <c r="M43">
        <v>-0.21231909431528001</v>
      </c>
      <c r="N43">
        <v>3.7521638055399001E-2</v>
      </c>
      <c r="O43">
        <v>3888</v>
      </c>
      <c r="P43">
        <v>5184</v>
      </c>
      <c r="Q43">
        <v>1</v>
      </c>
      <c r="R43">
        <v>0.91671954872105998</v>
      </c>
      <c r="S43" t="s">
        <v>809</v>
      </c>
      <c r="T43" t="s">
        <v>798</v>
      </c>
      <c r="U43" t="s">
        <v>799</v>
      </c>
      <c r="V43" t="str">
        <f t="shared" si="0"/>
        <v>stefanhrt: GoPro HERO9 Black</v>
      </c>
    </row>
    <row r="44" spans="1:24" x14ac:dyDescent="0.3">
      <c r="A44">
        <v>57</v>
      </c>
      <c r="B44" t="s">
        <v>864</v>
      </c>
      <c r="C44" t="s">
        <v>865</v>
      </c>
      <c r="D44">
        <v>52.541323421996999</v>
      </c>
      <c r="E44">
        <v>13.567016864953001</v>
      </c>
      <c r="F44">
        <v>1.9576872866601001</v>
      </c>
      <c r="G44">
        <v>181.64560554937</v>
      </c>
      <c r="H44" t="s">
        <v>201</v>
      </c>
      <c r="I44">
        <v>-7.4082197352876994E-2</v>
      </c>
      <c r="J44">
        <v>-2.0867012581415998</v>
      </c>
      <c r="K44">
        <v>2.3337804619978999</v>
      </c>
      <c r="L44">
        <v>0.50350136753684005</v>
      </c>
      <c r="M44">
        <v>-0.19863523788706999</v>
      </c>
      <c r="N44">
        <v>2.8585713074798999E-2</v>
      </c>
      <c r="O44">
        <v>3888</v>
      </c>
      <c r="P44">
        <v>5184</v>
      </c>
      <c r="Q44">
        <v>1</v>
      </c>
      <c r="R44">
        <v>1.0044795083233</v>
      </c>
      <c r="S44" t="s">
        <v>809</v>
      </c>
      <c r="T44" t="s">
        <v>798</v>
      </c>
      <c r="U44" t="s">
        <v>799</v>
      </c>
      <c r="V44" t="str">
        <f t="shared" si="0"/>
        <v>stefanhrt: GoPro HERO9 Black</v>
      </c>
    </row>
    <row r="45" spans="1:24" x14ac:dyDescent="0.3">
      <c r="A45">
        <v>58</v>
      </c>
      <c r="B45" t="s">
        <v>866</v>
      </c>
      <c r="C45" t="s">
        <v>867</v>
      </c>
      <c r="D45">
        <v>52.541535511391999</v>
      </c>
      <c r="E45">
        <v>13.574494974683001</v>
      </c>
      <c r="F45">
        <v>1.873610123992</v>
      </c>
      <c r="G45">
        <v>114.48711879163</v>
      </c>
      <c r="H45" t="s">
        <v>201</v>
      </c>
      <c r="I45">
        <v>0.77397761452342995</v>
      </c>
      <c r="J45">
        <v>-1.4648964759353</v>
      </c>
      <c r="K45">
        <v>1.4492921212628</v>
      </c>
      <c r="L45">
        <v>0.47462657870470998</v>
      </c>
      <c r="M45">
        <v>-0.20159019564071001</v>
      </c>
      <c r="N45">
        <v>3.1874472136884997E-2</v>
      </c>
      <c r="O45">
        <v>3888</v>
      </c>
      <c r="P45">
        <v>5184</v>
      </c>
      <c r="Q45">
        <v>1</v>
      </c>
      <c r="R45">
        <v>1.0000722581964001</v>
      </c>
      <c r="S45" t="s">
        <v>809</v>
      </c>
      <c r="T45" t="s">
        <v>798</v>
      </c>
      <c r="U45" t="s">
        <v>799</v>
      </c>
      <c r="V45" t="str">
        <f t="shared" si="0"/>
        <v>stefanhrt: GoPro HERO9 Black</v>
      </c>
    </row>
    <row r="46" spans="1:24" x14ac:dyDescent="0.3">
      <c r="A46">
        <v>59</v>
      </c>
      <c r="B46" t="s">
        <v>868</v>
      </c>
      <c r="C46" t="s">
        <v>869</v>
      </c>
      <c r="D46">
        <v>52.528808865873003</v>
      </c>
      <c r="E46">
        <v>13.596013986872</v>
      </c>
      <c r="F46">
        <v>1.9180843178183</v>
      </c>
      <c r="G46">
        <v>279.28144452491</v>
      </c>
      <c r="H46" t="s">
        <v>201</v>
      </c>
      <c r="I46">
        <v>1.301112767215</v>
      </c>
      <c r="J46">
        <v>1.1400359273117999</v>
      </c>
      <c r="K46">
        <v>-1.0449366732231999</v>
      </c>
      <c r="L46">
        <v>0.38387887529467002</v>
      </c>
      <c r="M46">
        <v>-6.7381144590027003E-3</v>
      </c>
      <c r="N46">
        <v>-1.5787813050648001E-2</v>
      </c>
      <c r="O46">
        <v>3000</v>
      </c>
      <c r="P46">
        <v>4000</v>
      </c>
      <c r="Q46">
        <v>1</v>
      </c>
      <c r="R46">
        <v>0.99567598647059996</v>
      </c>
      <c r="S46" t="s">
        <v>809</v>
      </c>
      <c r="T46" t="s">
        <v>842</v>
      </c>
      <c r="U46" t="s">
        <v>870</v>
      </c>
      <c r="V46" t="str">
        <f t="shared" si="0"/>
        <v>stefanhrt: Garmin VIRB Ultra 30</v>
      </c>
    </row>
    <row r="47" spans="1:24" x14ac:dyDescent="0.3">
      <c r="A47">
        <v>60</v>
      </c>
      <c r="B47" t="s">
        <v>871</v>
      </c>
      <c r="C47" t="s">
        <v>872</v>
      </c>
      <c r="D47">
        <v>52.549161067855998</v>
      </c>
      <c r="E47">
        <v>13.593578554435</v>
      </c>
      <c r="F47">
        <v>1.6678830329329</v>
      </c>
      <c r="G47">
        <v>239.42968469559</v>
      </c>
      <c r="H47" t="s">
        <v>201</v>
      </c>
      <c r="I47">
        <v>0.76939827921562998</v>
      </c>
      <c r="J47">
        <v>1.56011866686</v>
      </c>
      <c r="K47">
        <v>-1.5404114525599999</v>
      </c>
      <c r="L47">
        <v>0.49518542413567002</v>
      </c>
      <c r="M47">
        <v>-0.20928090121595</v>
      </c>
      <c r="N47">
        <v>3.8095051415474999E-2</v>
      </c>
      <c r="O47">
        <v>3888</v>
      </c>
      <c r="P47">
        <v>5184</v>
      </c>
      <c r="Q47">
        <v>1</v>
      </c>
      <c r="R47">
        <v>1.0062458568401</v>
      </c>
      <c r="S47" t="s">
        <v>809</v>
      </c>
      <c r="T47" t="s">
        <v>798</v>
      </c>
      <c r="U47" t="s">
        <v>799</v>
      </c>
      <c r="V47" t="str">
        <f t="shared" si="0"/>
        <v>stefanhrt: GoPro HERO9 Black</v>
      </c>
    </row>
    <row r="48" spans="1:24" x14ac:dyDescent="0.3">
      <c r="A48">
        <v>61</v>
      </c>
      <c r="B48" t="s">
        <v>873</v>
      </c>
      <c r="C48" t="s">
        <v>874</v>
      </c>
      <c r="D48">
        <v>52.552235654001002</v>
      </c>
      <c r="E48">
        <v>13.570908655173</v>
      </c>
      <c r="F48">
        <v>1.8369533522054999</v>
      </c>
      <c r="G48">
        <v>2.5170484093300001</v>
      </c>
      <c r="H48" t="s">
        <v>201</v>
      </c>
      <c r="I48">
        <v>1.4585013681884</v>
      </c>
      <c r="J48">
        <v>-5.4130029378344997E-2</v>
      </c>
      <c r="K48">
        <v>1.1151591669348E-2</v>
      </c>
      <c r="L48">
        <v>0.47841097327505</v>
      </c>
      <c r="M48">
        <v>-0.20361963784594</v>
      </c>
      <c r="N48">
        <v>3.4416142358979003E-2</v>
      </c>
      <c r="O48">
        <v>3888</v>
      </c>
      <c r="P48">
        <v>5184</v>
      </c>
      <c r="Q48">
        <v>1</v>
      </c>
      <c r="R48">
        <v>1.0384130844385</v>
      </c>
      <c r="S48" t="s">
        <v>809</v>
      </c>
      <c r="T48" t="s">
        <v>798</v>
      </c>
      <c r="U48" t="s">
        <v>799</v>
      </c>
      <c r="V48" t="str">
        <f t="shared" si="0"/>
        <v>stefanhrt: GoPro HERO9 Black</v>
      </c>
    </row>
    <row r="49" spans="1:22" x14ac:dyDescent="0.3">
      <c r="A49">
        <v>62</v>
      </c>
      <c r="B49" t="s">
        <v>875</v>
      </c>
      <c r="C49" t="s">
        <v>876</v>
      </c>
      <c r="D49">
        <v>52.553700904868002</v>
      </c>
      <c r="E49">
        <v>13.569679630527</v>
      </c>
      <c r="F49">
        <v>2.2202407354489</v>
      </c>
      <c r="G49">
        <v>27.519749988731999</v>
      </c>
      <c r="H49" t="s">
        <v>201</v>
      </c>
      <c r="I49">
        <v>1.4423710101524001</v>
      </c>
      <c r="J49">
        <v>-0.51206030829016003</v>
      </c>
      <c r="K49">
        <v>0.22195947417861001</v>
      </c>
      <c r="L49">
        <v>0.48775279201789001</v>
      </c>
      <c r="M49">
        <v>-0.21587944900101</v>
      </c>
      <c r="N49">
        <v>4.06910886114E-2</v>
      </c>
      <c r="O49">
        <v>3888</v>
      </c>
      <c r="P49">
        <v>5184</v>
      </c>
      <c r="Q49">
        <v>1</v>
      </c>
      <c r="R49">
        <v>0.98555356501199998</v>
      </c>
      <c r="S49" t="s">
        <v>809</v>
      </c>
      <c r="T49" t="s">
        <v>798</v>
      </c>
      <c r="U49" t="s">
        <v>799</v>
      </c>
      <c r="V49" t="str">
        <f t="shared" si="0"/>
        <v>stefanhrt: GoPro HERO9 Black</v>
      </c>
    </row>
    <row r="50" spans="1:22" x14ac:dyDescent="0.3">
      <c r="A50">
        <v>63</v>
      </c>
      <c r="B50" t="s">
        <v>877</v>
      </c>
      <c r="C50" t="s">
        <v>878</v>
      </c>
      <c r="D50">
        <v>52.556776528637997</v>
      </c>
      <c r="E50">
        <v>13.564041691621</v>
      </c>
      <c r="F50">
        <v>1.4351261146367</v>
      </c>
      <c r="G50">
        <v>10.543510226319</v>
      </c>
      <c r="H50" t="s">
        <v>201</v>
      </c>
      <c r="I50">
        <v>1.4790713561689</v>
      </c>
      <c r="J50">
        <v>-0.10799790904886999</v>
      </c>
      <c r="K50">
        <v>0.18004391534771999</v>
      </c>
      <c r="L50">
        <v>0.52262255278734004</v>
      </c>
      <c r="M50">
        <v>-0.18828057678883001</v>
      </c>
      <c r="N50">
        <v>2.8114732610249001E-2</v>
      </c>
      <c r="O50">
        <v>3888</v>
      </c>
      <c r="P50">
        <v>5184</v>
      </c>
      <c r="Q50">
        <v>1</v>
      </c>
      <c r="R50">
        <v>0.99803870734649003</v>
      </c>
      <c r="S50" t="s">
        <v>809</v>
      </c>
      <c r="T50" t="s">
        <v>798</v>
      </c>
      <c r="U50" t="s">
        <v>799</v>
      </c>
      <c r="V50" t="str">
        <f t="shared" si="0"/>
        <v>stefanhrt: GoPro HERO9 Black</v>
      </c>
    </row>
    <row r="51" spans="1:22" x14ac:dyDescent="0.3">
      <c r="A51">
        <v>64</v>
      </c>
      <c r="B51" t="s">
        <v>1198</v>
      </c>
      <c r="C51" t="s">
        <v>1199</v>
      </c>
      <c r="D51">
        <v>52.523157052690998</v>
      </c>
      <c r="E51">
        <v>13.559245209556</v>
      </c>
      <c r="F51">
        <v>1.9800517400727</v>
      </c>
      <c r="G51">
        <v>187.63260372107001</v>
      </c>
      <c r="H51" t="s">
        <v>201</v>
      </c>
      <c r="I51">
        <v>8.9146830284926995E-2</v>
      </c>
      <c r="J51">
        <v>2.0277401629066998</v>
      </c>
      <c r="K51">
        <v>-2.2221563413747001</v>
      </c>
      <c r="L51">
        <v>0.48818189511586002</v>
      </c>
      <c r="M51">
        <v>-0.20435145495619</v>
      </c>
      <c r="N51">
        <v>3.3485143372599002E-2</v>
      </c>
      <c r="O51">
        <v>3888</v>
      </c>
      <c r="P51">
        <v>5184</v>
      </c>
      <c r="Q51">
        <v>1</v>
      </c>
      <c r="R51">
        <v>0.99403084999674995</v>
      </c>
      <c r="S51" t="s">
        <v>809</v>
      </c>
      <c r="T51" t="s">
        <v>798</v>
      </c>
      <c r="U51" t="s">
        <v>799</v>
      </c>
      <c r="V51" t="str">
        <f t="shared" si="0"/>
        <v>stefanhrt: GoPro HERO9 Black</v>
      </c>
    </row>
    <row r="52" spans="1:22" x14ac:dyDescent="0.3">
      <c r="A52">
        <v>65</v>
      </c>
      <c r="B52" t="s">
        <v>1200</v>
      </c>
      <c r="C52" t="s">
        <v>1201</v>
      </c>
      <c r="D52">
        <v>52.530589143877997</v>
      </c>
      <c r="E52">
        <v>13.560045536546999</v>
      </c>
      <c r="F52">
        <v>1.9589792788028999</v>
      </c>
      <c r="G52">
        <v>96.367053973392004</v>
      </c>
      <c r="H52" t="s">
        <v>201</v>
      </c>
      <c r="I52">
        <v>1.1068019135692</v>
      </c>
      <c r="J52">
        <v>-1.2545689034201</v>
      </c>
      <c r="K52">
        <v>1.3069016571590999</v>
      </c>
      <c r="L52">
        <v>0.48287321721623999</v>
      </c>
      <c r="M52">
        <v>-0.19920794907794001</v>
      </c>
      <c r="N52">
        <v>3.051739619017E-2</v>
      </c>
      <c r="O52">
        <v>3888</v>
      </c>
      <c r="P52">
        <v>5184</v>
      </c>
      <c r="Q52">
        <v>1</v>
      </c>
      <c r="R52">
        <v>0.99375732841507003</v>
      </c>
      <c r="S52" t="s">
        <v>809</v>
      </c>
      <c r="T52" t="s">
        <v>798</v>
      </c>
      <c r="U52" t="s">
        <v>799</v>
      </c>
      <c r="V52" t="str">
        <f t="shared" si="0"/>
        <v>stefanhrt: GoPro HERO9 Black</v>
      </c>
    </row>
    <row r="53" spans="1:22" x14ac:dyDescent="0.3">
      <c r="A53">
        <v>66</v>
      </c>
      <c r="B53" t="s">
        <v>1202</v>
      </c>
      <c r="C53" t="s">
        <v>1203</v>
      </c>
      <c r="D53">
        <v>52.530549618739002</v>
      </c>
      <c r="E53">
        <v>13.560693606769</v>
      </c>
      <c r="F53">
        <v>1.9608386596665</v>
      </c>
      <c r="G53">
        <v>95.127766282514997</v>
      </c>
      <c r="H53" t="s">
        <v>201</v>
      </c>
      <c r="I53">
        <v>1.1184330688169</v>
      </c>
      <c r="J53">
        <v>-1.2389567192574999</v>
      </c>
      <c r="K53">
        <v>1.2915754103831001</v>
      </c>
      <c r="L53">
        <v>0.48287321721623999</v>
      </c>
      <c r="M53">
        <v>-0.19920794907794001</v>
      </c>
      <c r="N53">
        <v>3.051739619017E-2</v>
      </c>
      <c r="O53">
        <v>3888</v>
      </c>
      <c r="P53">
        <v>5184</v>
      </c>
      <c r="Q53">
        <v>1</v>
      </c>
      <c r="R53">
        <v>0.99380594420309998</v>
      </c>
      <c r="S53" t="s">
        <v>809</v>
      </c>
      <c r="T53" t="s">
        <v>798</v>
      </c>
      <c r="U53" t="s">
        <v>799</v>
      </c>
      <c r="V53" t="str">
        <f t="shared" si="0"/>
        <v>stefanhrt: GoPro HERO9 Black</v>
      </c>
    </row>
    <row r="54" spans="1:22" x14ac:dyDescent="0.3">
      <c r="A54">
        <v>67</v>
      </c>
      <c r="B54" t="s">
        <v>1204</v>
      </c>
      <c r="C54" t="s">
        <v>1205</v>
      </c>
      <c r="D54">
        <v>52.530446585958998</v>
      </c>
      <c r="E54">
        <v>13.562228831944999</v>
      </c>
      <c r="F54">
        <v>2.1442525153980001</v>
      </c>
      <c r="G54">
        <v>96.188647214867999</v>
      </c>
      <c r="H54" t="s">
        <v>201</v>
      </c>
      <c r="I54">
        <v>1.1095543607717999</v>
      </c>
      <c r="J54">
        <v>-1.2534205979793001</v>
      </c>
      <c r="K54">
        <v>1.3040642404683001</v>
      </c>
      <c r="L54">
        <v>0.48287321721623999</v>
      </c>
      <c r="M54">
        <v>-0.19920794907794001</v>
      </c>
      <c r="N54">
        <v>3.051739619017E-2</v>
      </c>
      <c r="O54">
        <v>3888</v>
      </c>
      <c r="P54">
        <v>5184</v>
      </c>
      <c r="Q54">
        <v>1</v>
      </c>
      <c r="R54">
        <v>0.99441114020364996</v>
      </c>
      <c r="S54" t="s">
        <v>809</v>
      </c>
      <c r="T54" t="s">
        <v>798</v>
      </c>
      <c r="U54" t="s">
        <v>799</v>
      </c>
      <c r="V54" t="str">
        <f t="shared" si="0"/>
        <v>stefanhrt: GoPro HERO9 Black</v>
      </c>
    </row>
    <row r="55" spans="1:22" x14ac:dyDescent="0.3">
      <c r="A55">
        <v>68</v>
      </c>
      <c r="B55" t="s">
        <v>1206</v>
      </c>
      <c r="C55" t="s">
        <v>1207</v>
      </c>
      <c r="D55">
        <v>52.531904285298999</v>
      </c>
      <c r="E55">
        <v>13.561973966662</v>
      </c>
      <c r="F55">
        <v>2.9021512391046</v>
      </c>
      <c r="G55">
        <v>2.6933384541995999</v>
      </c>
      <c r="H55" t="s">
        <v>201</v>
      </c>
      <c r="I55">
        <v>1.5519909760968</v>
      </c>
      <c r="J55">
        <v>-7.2906765068286E-2</v>
      </c>
      <c r="K55">
        <v>1.0407841394241E-4</v>
      </c>
      <c r="L55">
        <v>0.48985944360557998</v>
      </c>
      <c r="M55">
        <v>-0.19493119575946999</v>
      </c>
      <c r="N55">
        <v>3.0254706746656999E-2</v>
      </c>
      <c r="O55">
        <v>3888</v>
      </c>
      <c r="P55">
        <v>5184</v>
      </c>
      <c r="Q55">
        <v>1</v>
      </c>
      <c r="R55">
        <v>0.99541600320113999</v>
      </c>
      <c r="S55" t="s">
        <v>809</v>
      </c>
      <c r="T55" t="s">
        <v>798</v>
      </c>
      <c r="U55" t="s">
        <v>799</v>
      </c>
      <c r="V55" t="str">
        <f t="shared" si="0"/>
        <v>stefanhrt: GoPro HERO9 Black</v>
      </c>
    </row>
    <row r="56" spans="1:22" x14ac:dyDescent="0.3">
      <c r="A56">
        <v>69</v>
      </c>
      <c r="B56" t="s">
        <v>1208</v>
      </c>
      <c r="C56" t="s">
        <v>1209</v>
      </c>
      <c r="D56">
        <v>52.532339169726001</v>
      </c>
      <c r="E56">
        <v>13.562063261265999</v>
      </c>
      <c r="F56">
        <v>1.9996782084927001</v>
      </c>
      <c r="G56">
        <v>4.3219089109195998</v>
      </c>
      <c r="H56" t="s">
        <v>201</v>
      </c>
      <c r="I56">
        <v>1.5660978979261</v>
      </c>
      <c r="J56">
        <v>-5.7970442641104E-2</v>
      </c>
      <c r="K56">
        <v>6.0453451963503997E-2</v>
      </c>
      <c r="L56">
        <v>0.46600000000000003</v>
      </c>
      <c r="M56">
        <v>-0.19500000000000001</v>
      </c>
      <c r="N56">
        <v>0.03</v>
      </c>
      <c r="O56">
        <v>3888</v>
      </c>
      <c r="P56">
        <v>5184</v>
      </c>
      <c r="Q56">
        <v>1</v>
      </c>
      <c r="R56">
        <v>1</v>
      </c>
      <c r="S56" t="s">
        <v>809</v>
      </c>
      <c r="T56" t="s">
        <v>798</v>
      </c>
      <c r="U56" t="s">
        <v>799</v>
      </c>
      <c r="V56" t="str">
        <f t="shared" si="0"/>
        <v>stefanhrt: GoPro HERO9 Black</v>
      </c>
    </row>
    <row r="57" spans="1:22" x14ac:dyDescent="0.3">
      <c r="A57">
        <v>70</v>
      </c>
      <c r="B57" t="s">
        <v>1210</v>
      </c>
      <c r="C57" t="s">
        <v>1211</v>
      </c>
      <c r="D57">
        <v>52.532734925758</v>
      </c>
      <c r="E57">
        <v>13.562158152567999</v>
      </c>
      <c r="F57">
        <v>2.3938148152082999</v>
      </c>
      <c r="G57">
        <v>6.3052605577270002</v>
      </c>
      <c r="H57" t="s">
        <v>201</v>
      </c>
      <c r="I57">
        <v>1.4751600653107999</v>
      </c>
      <c r="J57">
        <v>-7.2859746590708999E-2</v>
      </c>
      <c r="K57">
        <v>9.8494573281256007E-2</v>
      </c>
      <c r="L57">
        <v>0.47987683373216999</v>
      </c>
      <c r="M57">
        <v>-0.21462075071945999</v>
      </c>
      <c r="N57">
        <v>3.8255234547521E-2</v>
      </c>
      <c r="O57">
        <v>3888</v>
      </c>
      <c r="P57">
        <v>5184</v>
      </c>
      <c r="Q57">
        <v>1</v>
      </c>
      <c r="R57">
        <v>1.0054920173666999</v>
      </c>
      <c r="S57" t="s">
        <v>809</v>
      </c>
      <c r="T57" t="s">
        <v>798</v>
      </c>
      <c r="U57" t="s">
        <v>799</v>
      </c>
      <c r="V57" t="str">
        <f t="shared" si="0"/>
        <v>stefanhrt: GoPro HERO9 Black</v>
      </c>
    </row>
    <row r="58" spans="1:22" x14ac:dyDescent="0.3">
      <c r="A58">
        <v>71</v>
      </c>
      <c r="B58" t="s">
        <v>1212</v>
      </c>
      <c r="C58" t="s">
        <v>1213</v>
      </c>
      <c r="D58">
        <v>52.532792363944999</v>
      </c>
      <c r="E58">
        <v>13.560258158698</v>
      </c>
      <c r="F58">
        <v>2.0141636105253999</v>
      </c>
      <c r="G58">
        <v>97.193681114420002</v>
      </c>
      <c r="H58" t="s">
        <v>201</v>
      </c>
      <c r="I58">
        <v>1.083591314507</v>
      </c>
      <c r="J58">
        <v>-1.2552909039532001</v>
      </c>
      <c r="K58">
        <v>1.3198071475001001</v>
      </c>
      <c r="L58">
        <v>0.49309335454504</v>
      </c>
      <c r="M58">
        <v>-0.1971767969456</v>
      </c>
      <c r="N58">
        <v>2.6823308306838999E-2</v>
      </c>
      <c r="O58">
        <v>3888</v>
      </c>
      <c r="P58">
        <v>5184</v>
      </c>
      <c r="Q58">
        <v>1</v>
      </c>
      <c r="R58">
        <v>1.0006071780654</v>
      </c>
      <c r="S58" t="s">
        <v>809</v>
      </c>
      <c r="T58" t="s">
        <v>798</v>
      </c>
      <c r="U58" t="s">
        <v>799</v>
      </c>
      <c r="V58" t="str">
        <f t="shared" si="0"/>
        <v>stefanhrt: GoPro HERO9 Black</v>
      </c>
    </row>
    <row r="59" spans="1:22" x14ac:dyDescent="0.3">
      <c r="A59">
        <v>72</v>
      </c>
      <c r="B59" t="s">
        <v>1214</v>
      </c>
      <c r="C59" t="s">
        <v>1215</v>
      </c>
      <c r="D59">
        <v>52.521374850766001</v>
      </c>
      <c r="E59">
        <v>13.571565395357</v>
      </c>
      <c r="F59">
        <v>1.94131218642</v>
      </c>
      <c r="G59">
        <v>16.390507463955</v>
      </c>
      <c r="H59" t="s">
        <v>201</v>
      </c>
      <c r="I59">
        <v>1.4644624676657001</v>
      </c>
      <c r="J59">
        <v>-0.21461360374443</v>
      </c>
      <c r="K59">
        <v>0.22800390258611</v>
      </c>
      <c r="L59">
        <v>0.48643099726062999</v>
      </c>
      <c r="M59">
        <v>-0.19495966705198001</v>
      </c>
      <c r="N59">
        <v>3.0540937638210999E-2</v>
      </c>
      <c r="O59">
        <v>3888</v>
      </c>
      <c r="P59">
        <v>5184</v>
      </c>
      <c r="Q59">
        <v>1</v>
      </c>
      <c r="R59">
        <v>0.99479889343034</v>
      </c>
      <c r="S59" t="s">
        <v>809</v>
      </c>
      <c r="T59" t="s">
        <v>798</v>
      </c>
      <c r="U59" t="s">
        <v>799</v>
      </c>
      <c r="V59" t="str">
        <f t="shared" si="0"/>
        <v>stefanhrt: GoPro HERO9 Black</v>
      </c>
    </row>
    <row r="60" spans="1:22" x14ac:dyDescent="0.3">
      <c r="A60">
        <v>74</v>
      </c>
      <c r="B60" t="s">
        <v>1216</v>
      </c>
      <c r="C60" t="s">
        <v>1217</v>
      </c>
      <c r="D60">
        <v>52.513361790856003</v>
      </c>
      <c r="E60">
        <v>13.479731667116001</v>
      </c>
      <c r="F60">
        <v>3.7391078341752002</v>
      </c>
      <c r="G60">
        <v>88.842211140095998</v>
      </c>
      <c r="H60" t="s">
        <v>201</v>
      </c>
      <c r="I60">
        <v>0.85884206784401995</v>
      </c>
      <c r="J60">
        <v>-1.2473722812262</v>
      </c>
      <c r="K60">
        <v>0.94750476749333001</v>
      </c>
      <c r="L60">
        <v>0.48156030077127998</v>
      </c>
      <c r="M60">
        <v>-0.20168801101712</v>
      </c>
      <c r="N60">
        <v>3.3729106483573003E-2</v>
      </c>
      <c r="O60">
        <v>3888</v>
      </c>
      <c r="P60">
        <v>5184</v>
      </c>
      <c r="Q60">
        <v>1</v>
      </c>
      <c r="R60">
        <v>1.0038862953904999</v>
      </c>
      <c r="S60" t="s">
        <v>809</v>
      </c>
      <c r="T60" t="s">
        <v>798</v>
      </c>
      <c r="U60" t="s">
        <v>799</v>
      </c>
      <c r="V60" t="str">
        <f t="shared" si="0"/>
        <v>stefanhrt: GoPro HERO9 Black</v>
      </c>
    </row>
    <row r="61" spans="1:22" x14ac:dyDescent="0.3">
      <c r="A61">
        <v>75</v>
      </c>
      <c r="B61" t="s">
        <v>1218</v>
      </c>
      <c r="C61" t="s">
        <v>1219</v>
      </c>
      <c r="D61">
        <v>52.518134920861002</v>
      </c>
      <c r="E61">
        <v>13.501903062618</v>
      </c>
      <c r="F61">
        <v>2.5243627671151998</v>
      </c>
      <c r="G61">
        <v>74.067215876001001</v>
      </c>
      <c r="H61" t="s">
        <v>201</v>
      </c>
      <c r="I61">
        <v>1.2273230485586999</v>
      </c>
      <c r="J61">
        <v>-0.92122637192871004</v>
      </c>
      <c r="K61">
        <v>1.0517473312000001</v>
      </c>
      <c r="L61">
        <v>0.51315180626896995</v>
      </c>
      <c r="M61">
        <v>-0.21616410644136</v>
      </c>
      <c r="N61">
        <v>3.5976829996386003E-2</v>
      </c>
      <c r="O61">
        <v>3888</v>
      </c>
      <c r="P61">
        <v>5184</v>
      </c>
      <c r="Q61">
        <v>1</v>
      </c>
      <c r="R61">
        <v>0.96095442251264995</v>
      </c>
      <c r="S61" t="s">
        <v>809</v>
      </c>
      <c r="T61" t="s">
        <v>798</v>
      </c>
      <c r="U61" t="s">
        <v>799</v>
      </c>
      <c r="V61" t="str">
        <f t="shared" si="0"/>
        <v>stefanhrt: GoPro HERO9 Black</v>
      </c>
    </row>
    <row r="319" spans="17:17" x14ac:dyDescent="0.3">
      <c r="Q319" s="3"/>
    </row>
    <row r="320" spans="17:17" x14ac:dyDescent="0.3">
      <c r="Q320" s="3"/>
    </row>
    <row r="321" spans="17:17" x14ac:dyDescent="0.3">
      <c r="Q321" s="3"/>
    </row>
    <row r="322" spans="17:17" x14ac:dyDescent="0.3">
      <c r="Q322" s="3"/>
    </row>
  </sheetData>
  <sortState xmlns:xlrd2="http://schemas.microsoft.com/office/spreadsheetml/2017/richdata2" ref="A2:Q322">
    <sortCondition ref="A1:A3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2B7C-925B-4B75-9461-8313F0200A57}">
  <dimension ref="A1:U293"/>
  <sheetViews>
    <sheetView topLeftCell="B1" zoomScaleNormal="100" workbookViewId="0">
      <pane ySplit="1" topLeftCell="A2" activePane="bottomLeft" state="frozen"/>
      <selection pane="bottomLeft" activeCell="U17" sqref="U17"/>
    </sheetView>
  </sheetViews>
  <sheetFormatPr defaultRowHeight="14.4" x14ac:dyDescent="0.3"/>
  <cols>
    <col min="1" max="1" width="3" bestFit="1" customWidth="1"/>
    <col min="2" max="2" width="24.5546875" style="1" customWidth="1"/>
    <col min="3" max="3" width="34.44140625" customWidth="1"/>
    <col min="4" max="5" width="12" bestFit="1" customWidth="1"/>
    <col min="6" max="6" width="13.21875" bestFit="1" customWidth="1"/>
    <col min="7" max="7" width="11.33203125" bestFit="1" customWidth="1"/>
    <col min="11" max="11" width="12" bestFit="1" customWidth="1"/>
    <col min="14" max="14" width="11.44140625" bestFit="1" customWidth="1"/>
    <col min="15" max="15" width="11" bestFit="1" customWidth="1"/>
    <col min="16" max="16" width="13.88671875" bestFit="1" customWidth="1"/>
  </cols>
  <sheetData>
    <row r="1" spans="1:21" x14ac:dyDescent="0.3">
      <c r="B1" s="1" t="s">
        <v>0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791</v>
      </c>
      <c r="S1" t="s">
        <v>793</v>
      </c>
      <c r="T1" t="s">
        <v>794</v>
      </c>
      <c r="U1" t="s">
        <v>795</v>
      </c>
    </row>
    <row r="2" spans="1:21" x14ac:dyDescent="0.3">
      <c r="A2">
        <v>4</v>
      </c>
      <c r="B2" t="s">
        <v>204</v>
      </c>
      <c r="C2" t="s">
        <v>808</v>
      </c>
      <c r="D2">
        <v>52.558434678114999</v>
      </c>
      <c r="E2">
        <v>13.561837546374999</v>
      </c>
      <c r="F2">
        <v>1.2183205373585</v>
      </c>
      <c r="G2">
        <v>27.442315411466002</v>
      </c>
      <c r="H2" t="s">
        <v>201</v>
      </c>
      <c r="I2">
        <v>-0.47414393478820999</v>
      </c>
      <c r="J2">
        <v>-1.9808095578105001</v>
      </c>
      <c r="K2">
        <v>-1.9254278782070999</v>
      </c>
      <c r="L2">
        <v>0.50162611110335997</v>
      </c>
      <c r="M2">
        <v>-0.20314164822358</v>
      </c>
      <c r="N2">
        <v>3.5280145810493997E-2</v>
      </c>
      <c r="O2">
        <v>3888</v>
      </c>
      <c r="P2">
        <v>5184</v>
      </c>
      <c r="Q2">
        <v>3</v>
      </c>
      <c r="R2">
        <v>1.0261428058602</v>
      </c>
      <c r="S2" t="s">
        <v>809</v>
      </c>
      <c r="T2" t="s">
        <v>798</v>
      </c>
      <c r="U2" t="s">
        <v>799</v>
      </c>
    </row>
    <row r="3" spans="1:21" x14ac:dyDescent="0.3">
      <c r="A3">
        <v>5</v>
      </c>
      <c r="B3" t="s">
        <v>205</v>
      </c>
      <c r="C3" t="s">
        <v>810</v>
      </c>
      <c r="D3">
        <v>52.559022682467003</v>
      </c>
      <c r="E3">
        <v>13.562288114223</v>
      </c>
      <c r="F3">
        <v>1.5272774212061999</v>
      </c>
      <c r="G3">
        <v>35.722286767652001</v>
      </c>
      <c r="H3" t="s">
        <v>201</v>
      </c>
      <c r="I3">
        <v>-0.79460174793041005</v>
      </c>
      <c r="J3">
        <v>-1.8926301392878999</v>
      </c>
      <c r="K3">
        <v>-1.9451583926961999</v>
      </c>
      <c r="L3">
        <v>0.50162611110335997</v>
      </c>
      <c r="M3">
        <v>-0.20314164822358</v>
      </c>
      <c r="N3">
        <v>3.5280145810493997E-2</v>
      </c>
      <c r="O3">
        <v>3888</v>
      </c>
      <c r="P3">
        <v>5184</v>
      </c>
      <c r="Q3">
        <v>3</v>
      </c>
      <c r="R3">
        <v>1.0292269024831999</v>
      </c>
      <c r="S3" t="s">
        <v>809</v>
      </c>
      <c r="T3" t="s">
        <v>798</v>
      </c>
      <c r="U3" t="s">
        <v>799</v>
      </c>
    </row>
    <row r="4" spans="1:21" x14ac:dyDescent="0.3">
      <c r="A4">
        <v>36</v>
      </c>
      <c r="B4" t="s">
        <v>423</v>
      </c>
      <c r="C4" t="s">
        <v>837</v>
      </c>
      <c r="D4">
        <v>52.538939791495999</v>
      </c>
      <c r="E4">
        <v>13.559479101040001</v>
      </c>
      <c r="F4">
        <v>1.4879907295107999</v>
      </c>
      <c r="G4">
        <v>269.12917958732999</v>
      </c>
      <c r="H4" t="s">
        <v>201</v>
      </c>
      <c r="I4">
        <v>1.1776226426145</v>
      </c>
      <c r="J4">
        <v>1.2033137035943999</v>
      </c>
      <c r="K4">
        <v>-1.2283572862976</v>
      </c>
      <c r="L4">
        <v>0.48881708132885998</v>
      </c>
      <c r="M4">
        <v>-0.20471067050954</v>
      </c>
      <c r="N4">
        <v>3.1433766562045003E-2</v>
      </c>
      <c r="O4">
        <v>3888</v>
      </c>
      <c r="P4">
        <v>5184</v>
      </c>
      <c r="Q4">
        <v>1</v>
      </c>
      <c r="R4">
        <v>0.99903615568181003</v>
      </c>
      <c r="S4" t="s">
        <v>809</v>
      </c>
      <c r="T4" t="s">
        <v>798</v>
      </c>
      <c r="U4" t="s">
        <v>799</v>
      </c>
    </row>
    <row r="5" spans="1:21" x14ac:dyDescent="0.3">
      <c r="A5">
        <v>37</v>
      </c>
      <c r="B5" t="s">
        <v>434</v>
      </c>
      <c r="C5" t="s">
        <v>838</v>
      </c>
      <c r="D5">
        <v>52.538788427394003</v>
      </c>
      <c r="E5">
        <v>13.559318673617</v>
      </c>
      <c r="F5">
        <v>2.4628068041055999</v>
      </c>
      <c r="G5">
        <v>358.40076086801997</v>
      </c>
      <c r="H5" t="s">
        <v>201</v>
      </c>
      <c r="I5">
        <v>1.5002721274007</v>
      </c>
      <c r="J5">
        <v>3.8631582852822997E-2</v>
      </c>
      <c r="K5">
        <v>-3.4898160328709002E-3</v>
      </c>
      <c r="L5">
        <v>0.50238878176702995</v>
      </c>
      <c r="M5">
        <v>-0.22111490881102</v>
      </c>
      <c r="N5">
        <v>4.1303707277964001E-2</v>
      </c>
      <c r="O5">
        <v>3888</v>
      </c>
      <c r="P5">
        <v>5184</v>
      </c>
      <c r="Q5">
        <v>1</v>
      </c>
      <c r="R5">
        <v>0.95738795805832</v>
      </c>
      <c r="S5" t="s">
        <v>809</v>
      </c>
      <c r="T5" t="s">
        <v>798</v>
      </c>
      <c r="U5" t="s">
        <v>799</v>
      </c>
    </row>
    <row r="6" spans="1:21" x14ac:dyDescent="0.3">
      <c r="A6">
        <v>38</v>
      </c>
      <c r="B6" t="s">
        <v>444</v>
      </c>
      <c r="C6" t="s">
        <v>839</v>
      </c>
      <c r="D6">
        <v>52.539296321968997</v>
      </c>
      <c r="E6">
        <v>13.559269885473</v>
      </c>
      <c r="F6">
        <v>1.5067183542997</v>
      </c>
      <c r="G6">
        <v>357.92551236426999</v>
      </c>
      <c r="H6" t="s">
        <v>201</v>
      </c>
      <c r="I6">
        <v>1.5185039020805999</v>
      </c>
      <c r="J6">
        <v>0.10810397822473999</v>
      </c>
      <c r="K6">
        <v>5.5714847810733999E-2</v>
      </c>
      <c r="L6">
        <v>0.46727181250853</v>
      </c>
      <c r="M6">
        <v>-0.20870542891276</v>
      </c>
      <c r="N6">
        <v>3.4472869021200003E-2</v>
      </c>
      <c r="O6">
        <v>3888</v>
      </c>
      <c r="P6">
        <v>5184</v>
      </c>
      <c r="Q6">
        <v>1</v>
      </c>
      <c r="R6">
        <v>0.91790373735654995</v>
      </c>
      <c r="S6" t="s">
        <v>809</v>
      </c>
      <c r="T6" t="s">
        <v>798</v>
      </c>
      <c r="U6" t="s">
        <v>799</v>
      </c>
    </row>
    <row r="7" spans="1:21" x14ac:dyDescent="0.3">
      <c r="A7">
        <v>42</v>
      </c>
      <c r="B7" t="s">
        <v>482</v>
      </c>
      <c r="C7" t="s">
        <v>848</v>
      </c>
      <c r="D7">
        <v>52.553820042120002</v>
      </c>
      <c r="E7">
        <v>13.556789920727001</v>
      </c>
      <c r="F7">
        <v>2.2378061963245002</v>
      </c>
      <c r="G7">
        <v>84.003728150981004</v>
      </c>
      <c r="H7" t="s">
        <v>201</v>
      </c>
      <c r="I7">
        <v>1.1698364150161999</v>
      </c>
      <c r="J7">
        <v>-1.113073972841</v>
      </c>
      <c r="K7">
        <v>1.1175176832083</v>
      </c>
      <c r="L7">
        <v>0.54002987963293003</v>
      </c>
      <c r="M7">
        <v>-0.17963635931176</v>
      </c>
      <c r="N7">
        <v>2.1441045911230999E-2</v>
      </c>
      <c r="O7">
        <v>3888</v>
      </c>
      <c r="P7">
        <v>5184</v>
      </c>
      <c r="Q7">
        <v>1</v>
      </c>
      <c r="R7">
        <v>0.98150773580681006</v>
      </c>
      <c r="S7" t="s">
        <v>809</v>
      </c>
      <c r="T7" t="s">
        <v>798</v>
      </c>
      <c r="U7" t="s">
        <v>799</v>
      </c>
    </row>
    <row r="8" spans="1:21" x14ac:dyDescent="0.3">
      <c r="A8">
        <v>50</v>
      </c>
      <c r="B8" t="s">
        <v>850</v>
      </c>
      <c r="C8" t="s">
        <v>851</v>
      </c>
      <c r="D8">
        <v>52.531702218687002</v>
      </c>
      <c r="E8">
        <v>13.470499636057999</v>
      </c>
      <c r="F8">
        <v>1.8381334589794001</v>
      </c>
      <c r="G8">
        <v>67.242704683531002</v>
      </c>
      <c r="H8" t="s">
        <v>201</v>
      </c>
      <c r="I8">
        <v>1.2723795160522999</v>
      </c>
      <c r="J8">
        <v>-0.87130178525784996</v>
      </c>
      <c r="K8">
        <v>0.92312452799051004</v>
      </c>
      <c r="L8">
        <v>0.51207107152356002</v>
      </c>
      <c r="M8">
        <v>-0.18556150965543999</v>
      </c>
      <c r="N8">
        <v>2.6744797549554999E-2</v>
      </c>
      <c r="O8">
        <v>3888</v>
      </c>
      <c r="P8">
        <v>5184</v>
      </c>
      <c r="Q8">
        <v>1</v>
      </c>
      <c r="R8">
        <v>0.99126502628593005</v>
      </c>
      <c r="S8" t="s">
        <v>809</v>
      </c>
      <c r="T8" t="s">
        <v>798</v>
      </c>
      <c r="U8" t="s">
        <v>799</v>
      </c>
    </row>
    <row r="9" spans="1:21" x14ac:dyDescent="0.3">
      <c r="A9">
        <v>51</v>
      </c>
      <c r="B9" t="s">
        <v>852</v>
      </c>
      <c r="C9" t="s">
        <v>853</v>
      </c>
      <c r="D9">
        <v>52.533317375682998</v>
      </c>
      <c r="E9">
        <v>13.482538276370001</v>
      </c>
      <c r="F9">
        <v>2.1125423219055</v>
      </c>
      <c r="G9">
        <v>90.106491008087005</v>
      </c>
      <c r="H9" t="s">
        <v>201</v>
      </c>
      <c r="I9">
        <v>1.1713022368824999</v>
      </c>
      <c r="J9">
        <v>-1.1458524631144</v>
      </c>
      <c r="K9">
        <v>1.2623070179360001</v>
      </c>
      <c r="L9">
        <v>0.50924399437666001</v>
      </c>
      <c r="M9">
        <v>-0.18142532936969</v>
      </c>
      <c r="N9">
        <v>2.5172156627914E-2</v>
      </c>
      <c r="O9">
        <v>3888</v>
      </c>
      <c r="P9">
        <v>5184</v>
      </c>
      <c r="Q9">
        <v>1</v>
      </c>
      <c r="R9">
        <v>0.99232756820651002</v>
      </c>
      <c r="S9" t="s">
        <v>809</v>
      </c>
      <c r="T9" t="s">
        <v>798</v>
      </c>
      <c r="U9" t="s">
        <v>799</v>
      </c>
    </row>
    <row r="10" spans="1:21" x14ac:dyDescent="0.3">
      <c r="A10">
        <v>52</v>
      </c>
      <c r="B10" t="s">
        <v>854</v>
      </c>
      <c r="C10" t="s">
        <v>855</v>
      </c>
      <c r="D10">
        <v>52.534481802956002</v>
      </c>
      <c r="E10">
        <v>13.504573121466001</v>
      </c>
      <c r="F10">
        <v>1.9473374960944001</v>
      </c>
      <c r="G10">
        <v>84.712739705724999</v>
      </c>
      <c r="H10" t="s">
        <v>201</v>
      </c>
      <c r="I10">
        <v>1.1776523590490999</v>
      </c>
      <c r="J10">
        <v>-1.0520564748092001</v>
      </c>
      <c r="K10">
        <v>1.2047123166552001</v>
      </c>
      <c r="L10">
        <v>0.49477467291318999</v>
      </c>
      <c r="M10">
        <v>-0.18835427897859999</v>
      </c>
      <c r="N10">
        <v>2.9634292002738E-2</v>
      </c>
      <c r="O10">
        <v>3888</v>
      </c>
      <c r="P10">
        <v>5184</v>
      </c>
      <c r="Q10">
        <v>1</v>
      </c>
      <c r="R10">
        <v>1.0037037019949999</v>
      </c>
      <c r="S10" t="s">
        <v>809</v>
      </c>
      <c r="T10" t="s">
        <v>798</v>
      </c>
      <c r="U10" t="s">
        <v>799</v>
      </c>
    </row>
    <row r="11" spans="1:21" x14ac:dyDescent="0.3">
      <c r="A11">
        <v>53</v>
      </c>
      <c r="B11" t="s">
        <v>856</v>
      </c>
      <c r="C11" t="s">
        <v>857</v>
      </c>
      <c r="D11">
        <v>52.537031481143998</v>
      </c>
      <c r="E11">
        <v>13.526996739151</v>
      </c>
      <c r="F11">
        <v>2.1605549594386999</v>
      </c>
      <c r="G11">
        <v>65.478838912784994</v>
      </c>
      <c r="H11" t="s">
        <v>201</v>
      </c>
      <c r="I11">
        <v>1.2905763135221</v>
      </c>
      <c r="J11">
        <v>-0.8040430525633</v>
      </c>
      <c r="K11">
        <v>0.95046534334235999</v>
      </c>
      <c r="L11">
        <v>0.49320463409916998</v>
      </c>
      <c r="M11">
        <v>-0.19185947375583001</v>
      </c>
      <c r="N11">
        <v>2.8937077681032999E-2</v>
      </c>
      <c r="O11">
        <v>3888</v>
      </c>
      <c r="P11">
        <v>5184</v>
      </c>
      <c r="Q11">
        <v>1</v>
      </c>
      <c r="R11">
        <v>0.99603826011055996</v>
      </c>
      <c r="S11" t="s">
        <v>809</v>
      </c>
      <c r="T11" t="s">
        <v>798</v>
      </c>
      <c r="U11" t="s">
        <v>799</v>
      </c>
    </row>
    <row r="12" spans="1:21" x14ac:dyDescent="0.3">
      <c r="A12">
        <v>54</v>
      </c>
      <c r="B12" t="s">
        <v>858</v>
      </c>
      <c r="C12" t="s">
        <v>859</v>
      </c>
      <c r="D12">
        <v>52.538366546672997</v>
      </c>
      <c r="E12">
        <v>13.534749760464999</v>
      </c>
      <c r="F12">
        <v>2.0213462505490001</v>
      </c>
      <c r="G12">
        <v>71.095768007554</v>
      </c>
      <c r="H12" t="s">
        <v>201</v>
      </c>
      <c r="I12">
        <v>1.2987283947623001</v>
      </c>
      <c r="J12">
        <v>-0.86316256921125001</v>
      </c>
      <c r="K12">
        <v>1.0523656705325</v>
      </c>
      <c r="L12">
        <v>0.50691531744141005</v>
      </c>
      <c r="M12">
        <v>-0.19821880871811001</v>
      </c>
      <c r="N12">
        <v>3.3292289162218998E-2</v>
      </c>
      <c r="O12">
        <v>3888</v>
      </c>
      <c r="P12">
        <v>5184</v>
      </c>
      <c r="Q12">
        <v>1</v>
      </c>
      <c r="R12">
        <v>0.98863058505533996</v>
      </c>
      <c r="S12" t="s">
        <v>809</v>
      </c>
      <c r="T12" t="s">
        <v>798</v>
      </c>
      <c r="U12" t="s">
        <v>799</v>
      </c>
    </row>
    <row r="13" spans="1:21" x14ac:dyDescent="0.3">
      <c r="A13">
        <v>55</v>
      </c>
      <c r="B13" t="s">
        <v>860</v>
      </c>
      <c r="C13" t="s">
        <v>861</v>
      </c>
      <c r="D13">
        <v>52.544225232335002</v>
      </c>
      <c r="E13">
        <v>13.55672293636</v>
      </c>
      <c r="F13">
        <v>2.0000580344348999</v>
      </c>
      <c r="G13">
        <v>104.86185363091001</v>
      </c>
      <c r="H13" t="s">
        <v>201</v>
      </c>
      <c r="I13">
        <v>1.0274454473026</v>
      </c>
      <c r="J13">
        <v>-1.3056077887651001</v>
      </c>
      <c r="K13">
        <v>1.4687631392475999</v>
      </c>
      <c r="L13">
        <v>0.47451009375865999</v>
      </c>
      <c r="M13">
        <v>-0.20507901439795001</v>
      </c>
      <c r="N13">
        <v>3.5203379793919999E-2</v>
      </c>
      <c r="O13">
        <v>3888</v>
      </c>
      <c r="P13">
        <v>5184</v>
      </c>
      <c r="Q13">
        <v>1</v>
      </c>
      <c r="R13">
        <v>0.99389261895697001</v>
      </c>
      <c r="S13" t="s">
        <v>809</v>
      </c>
      <c r="T13" t="s">
        <v>798</v>
      </c>
      <c r="U13" t="s">
        <v>799</v>
      </c>
    </row>
    <row r="14" spans="1:21" x14ac:dyDescent="0.3">
      <c r="A14">
        <v>56</v>
      </c>
      <c r="B14" t="s">
        <v>862</v>
      </c>
      <c r="C14" t="s">
        <v>863</v>
      </c>
      <c r="D14">
        <v>52.543526252234003</v>
      </c>
      <c r="E14">
        <v>13.562074500995999</v>
      </c>
      <c r="F14">
        <v>2.0251730326563</v>
      </c>
      <c r="G14">
        <v>26.931620817237999</v>
      </c>
      <c r="H14" t="s">
        <v>201</v>
      </c>
      <c r="I14">
        <v>1.4731556062993001</v>
      </c>
      <c r="J14">
        <v>-0.29377737027597001</v>
      </c>
      <c r="K14">
        <v>0.44099555311334998</v>
      </c>
      <c r="L14">
        <v>0.47565261672070003</v>
      </c>
      <c r="M14">
        <v>-0.21231909431528001</v>
      </c>
      <c r="N14">
        <v>3.7521638055399001E-2</v>
      </c>
      <c r="O14">
        <v>3888</v>
      </c>
      <c r="P14">
        <v>5184</v>
      </c>
      <c r="Q14">
        <v>1</v>
      </c>
      <c r="R14">
        <v>0.91671954872105998</v>
      </c>
      <c r="S14" t="s">
        <v>809</v>
      </c>
      <c r="T14" t="s">
        <v>798</v>
      </c>
      <c r="U14" t="s">
        <v>799</v>
      </c>
    </row>
    <row r="15" spans="1:21" x14ac:dyDescent="0.3">
      <c r="A15">
        <v>57</v>
      </c>
      <c r="B15" t="s">
        <v>864</v>
      </c>
      <c r="C15" t="s">
        <v>865</v>
      </c>
      <c r="D15">
        <v>52.541323421996999</v>
      </c>
      <c r="E15">
        <v>13.567016864953001</v>
      </c>
      <c r="F15">
        <v>1.9576872866601001</v>
      </c>
      <c r="G15">
        <v>181.64560554937</v>
      </c>
      <c r="H15" t="s">
        <v>201</v>
      </c>
      <c r="I15">
        <v>-7.4082197352876994E-2</v>
      </c>
      <c r="J15">
        <v>-2.0867012581415998</v>
      </c>
      <c r="K15">
        <v>2.3337804619978999</v>
      </c>
      <c r="L15">
        <v>0.50350136753684005</v>
      </c>
      <c r="M15">
        <v>-0.19863523788706999</v>
      </c>
      <c r="N15">
        <v>2.8585713074798999E-2</v>
      </c>
      <c r="O15">
        <v>3888</v>
      </c>
      <c r="P15">
        <v>5184</v>
      </c>
      <c r="Q15">
        <v>1</v>
      </c>
      <c r="R15">
        <v>1.0044795083233</v>
      </c>
      <c r="S15" t="s">
        <v>809</v>
      </c>
      <c r="T15" t="s">
        <v>798</v>
      </c>
      <c r="U15" t="s">
        <v>799</v>
      </c>
    </row>
    <row r="16" spans="1:21" x14ac:dyDescent="0.3">
      <c r="A16">
        <v>58</v>
      </c>
      <c r="B16" t="s">
        <v>866</v>
      </c>
      <c r="C16" t="s">
        <v>867</v>
      </c>
      <c r="D16">
        <v>52.541535511391999</v>
      </c>
      <c r="E16">
        <v>13.574494974683001</v>
      </c>
      <c r="F16">
        <v>1.873610123992</v>
      </c>
      <c r="G16">
        <v>114.48711879163</v>
      </c>
      <c r="H16" t="s">
        <v>201</v>
      </c>
      <c r="I16">
        <v>0.77397761452342995</v>
      </c>
      <c r="J16">
        <v>-1.4648964759353</v>
      </c>
      <c r="K16">
        <v>1.4492921212628</v>
      </c>
      <c r="L16">
        <v>0.47462657870470998</v>
      </c>
      <c r="M16">
        <v>-0.20159019564071001</v>
      </c>
      <c r="N16">
        <v>3.1874472136884997E-2</v>
      </c>
      <c r="O16">
        <v>3888</v>
      </c>
      <c r="P16">
        <v>5184</v>
      </c>
      <c r="Q16">
        <v>1</v>
      </c>
      <c r="R16">
        <v>1.0000722581964001</v>
      </c>
      <c r="S16" t="s">
        <v>809</v>
      </c>
      <c r="T16" t="s">
        <v>798</v>
      </c>
      <c r="U16" t="s">
        <v>799</v>
      </c>
    </row>
    <row r="17" spans="1:21" x14ac:dyDescent="0.3">
      <c r="A17">
        <v>59</v>
      </c>
      <c r="B17" t="s">
        <v>868</v>
      </c>
      <c r="C17" t="s">
        <v>869</v>
      </c>
      <c r="D17">
        <v>52.528808865873003</v>
      </c>
      <c r="E17">
        <v>13.596013986872</v>
      </c>
      <c r="F17">
        <v>1.9180843178183</v>
      </c>
      <c r="G17">
        <v>279.28144452491</v>
      </c>
      <c r="H17" t="s">
        <v>201</v>
      </c>
      <c r="I17">
        <v>1.301112767215</v>
      </c>
      <c r="J17">
        <v>1.1400359273117999</v>
      </c>
      <c r="K17">
        <v>-1.0449366732231999</v>
      </c>
      <c r="L17">
        <v>0.38387887529467002</v>
      </c>
      <c r="M17">
        <v>-6.7381144590027003E-3</v>
      </c>
      <c r="N17">
        <v>-1.5787813050648001E-2</v>
      </c>
      <c r="O17">
        <v>3000</v>
      </c>
      <c r="P17">
        <v>4000</v>
      </c>
      <c r="Q17">
        <v>1</v>
      </c>
      <c r="R17">
        <v>0.99567598647059996</v>
      </c>
      <c r="S17" t="s">
        <v>809</v>
      </c>
      <c r="T17" t="s">
        <v>842</v>
      </c>
      <c r="U17" t="s">
        <v>870</v>
      </c>
    </row>
    <row r="18" spans="1:21" x14ac:dyDescent="0.3">
      <c r="A18">
        <v>60</v>
      </c>
      <c r="B18" t="s">
        <v>871</v>
      </c>
      <c r="C18" t="s">
        <v>872</v>
      </c>
      <c r="D18">
        <v>52.549161067855998</v>
      </c>
      <c r="E18">
        <v>13.593578554435</v>
      </c>
      <c r="F18">
        <v>1.6678830329329</v>
      </c>
      <c r="G18">
        <v>239.42968469559</v>
      </c>
      <c r="H18" t="s">
        <v>201</v>
      </c>
      <c r="I18">
        <v>0.76939827921562998</v>
      </c>
      <c r="J18">
        <v>1.56011866686</v>
      </c>
      <c r="K18">
        <v>-1.5404114525599999</v>
      </c>
      <c r="L18">
        <v>0.49518542413567002</v>
      </c>
      <c r="M18">
        <v>-0.20928090121595</v>
      </c>
      <c r="N18">
        <v>3.8095051415474999E-2</v>
      </c>
      <c r="O18">
        <v>3888</v>
      </c>
      <c r="P18">
        <v>5184</v>
      </c>
      <c r="Q18">
        <v>1</v>
      </c>
      <c r="R18">
        <v>1.0062458568401</v>
      </c>
      <c r="S18" t="s">
        <v>809</v>
      </c>
      <c r="T18" t="s">
        <v>798</v>
      </c>
      <c r="U18" t="s">
        <v>799</v>
      </c>
    </row>
    <row r="19" spans="1:21" x14ac:dyDescent="0.3">
      <c r="A19">
        <v>61</v>
      </c>
      <c r="B19" t="s">
        <v>873</v>
      </c>
      <c r="C19" t="s">
        <v>874</v>
      </c>
      <c r="D19">
        <v>52.552235654001002</v>
      </c>
      <c r="E19">
        <v>13.570908655173</v>
      </c>
      <c r="F19">
        <v>1.8369533522054999</v>
      </c>
      <c r="G19">
        <v>2.5170484093300001</v>
      </c>
      <c r="H19" t="s">
        <v>201</v>
      </c>
      <c r="I19">
        <v>1.4585013681884</v>
      </c>
      <c r="J19">
        <v>-5.4130029378344997E-2</v>
      </c>
      <c r="K19">
        <v>1.1151591669348E-2</v>
      </c>
      <c r="L19">
        <v>0.47841097327505</v>
      </c>
      <c r="M19">
        <v>-0.20361963784594</v>
      </c>
      <c r="N19">
        <v>3.4416142358979003E-2</v>
      </c>
      <c r="O19">
        <v>3888</v>
      </c>
      <c r="P19">
        <v>5184</v>
      </c>
      <c r="Q19">
        <v>1</v>
      </c>
      <c r="R19">
        <v>1.0384130844385</v>
      </c>
      <c r="S19" t="s">
        <v>809</v>
      </c>
      <c r="T19" t="s">
        <v>798</v>
      </c>
      <c r="U19" t="s">
        <v>799</v>
      </c>
    </row>
    <row r="20" spans="1:21" x14ac:dyDescent="0.3">
      <c r="A20">
        <v>62</v>
      </c>
      <c r="B20" t="s">
        <v>875</v>
      </c>
      <c r="C20" t="s">
        <v>876</v>
      </c>
      <c r="D20">
        <v>52.553700904868002</v>
      </c>
      <c r="E20">
        <v>13.569679630527</v>
      </c>
      <c r="F20">
        <v>2.2202407354489</v>
      </c>
      <c r="G20">
        <v>27.519749988731999</v>
      </c>
      <c r="H20" t="s">
        <v>201</v>
      </c>
      <c r="I20">
        <v>1.4423710101524001</v>
      </c>
      <c r="J20">
        <v>-0.51206030829016003</v>
      </c>
      <c r="K20">
        <v>0.22195947417861001</v>
      </c>
      <c r="L20">
        <v>0.48775279201789001</v>
      </c>
      <c r="M20">
        <v>-0.21587944900101</v>
      </c>
      <c r="N20">
        <v>4.06910886114E-2</v>
      </c>
      <c r="O20">
        <v>3888</v>
      </c>
      <c r="P20">
        <v>5184</v>
      </c>
      <c r="Q20">
        <v>1</v>
      </c>
      <c r="R20">
        <v>0.98555356501199998</v>
      </c>
      <c r="S20" t="s">
        <v>809</v>
      </c>
      <c r="T20" t="s">
        <v>798</v>
      </c>
      <c r="U20" t="s">
        <v>799</v>
      </c>
    </row>
    <row r="21" spans="1:21" x14ac:dyDescent="0.3">
      <c r="A21">
        <v>63</v>
      </c>
      <c r="B21" t="s">
        <v>877</v>
      </c>
      <c r="C21" t="s">
        <v>878</v>
      </c>
      <c r="D21">
        <v>52.556776528637997</v>
      </c>
      <c r="E21">
        <v>13.564041691621</v>
      </c>
      <c r="F21">
        <v>1.4351261146367</v>
      </c>
      <c r="G21">
        <v>10.543510226319</v>
      </c>
      <c r="H21" t="s">
        <v>201</v>
      </c>
      <c r="I21">
        <v>1.4790713561689</v>
      </c>
      <c r="J21">
        <v>-0.10799790904886999</v>
      </c>
      <c r="K21">
        <v>0.18004391534771999</v>
      </c>
      <c r="L21">
        <v>0.52262255278734004</v>
      </c>
      <c r="M21">
        <v>-0.18828057678883001</v>
      </c>
      <c r="N21">
        <v>2.8114732610249001E-2</v>
      </c>
      <c r="O21">
        <v>3888</v>
      </c>
      <c r="P21">
        <v>5184</v>
      </c>
      <c r="Q21">
        <v>1</v>
      </c>
      <c r="R21">
        <v>0.99803870734649003</v>
      </c>
      <c r="S21" t="s">
        <v>809</v>
      </c>
      <c r="T21" t="s">
        <v>798</v>
      </c>
      <c r="U21" t="s">
        <v>799</v>
      </c>
    </row>
    <row r="22" spans="1:21" x14ac:dyDescent="0.3">
      <c r="A22">
        <v>64</v>
      </c>
      <c r="B22" t="s">
        <v>1198</v>
      </c>
      <c r="C22" t="s">
        <v>1199</v>
      </c>
      <c r="D22">
        <v>52.523157052690998</v>
      </c>
      <c r="E22">
        <v>13.559245209556</v>
      </c>
      <c r="F22">
        <v>1.9800517400727</v>
      </c>
      <c r="G22">
        <v>187.63260372107001</v>
      </c>
      <c r="H22" t="s">
        <v>201</v>
      </c>
      <c r="I22">
        <v>8.9146830284926995E-2</v>
      </c>
      <c r="J22">
        <v>2.0277401629066998</v>
      </c>
      <c r="K22">
        <v>-2.2221563413747001</v>
      </c>
      <c r="L22">
        <v>0.48818189511586002</v>
      </c>
      <c r="M22">
        <v>-0.20435145495619</v>
      </c>
      <c r="N22">
        <v>3.3485143372599002E-2</v>
      </c>
      <c r="O22">
        <v>3888</v>
      </c>
      <c r="P22">
        <v>5184</v>
      </c>
      <c r="Q22">
        <v>1</v>
      </c>
      <c r="R22">
        <v>0.99403084999674995</v>
      </c>
      <c r="S22" t="s">
        <v>809</v>
      </c>
      <c r="T22" t="s">
        <v>798</v>
      </c>
      <c r="U22" t="s">
        <v>799</v>
      </c>
    </row>
    <row r="23" spans="1:21" x14ac:dyDescent="0.3">
      <c r="A23">
        <v>65</v>
      </c>
      <c r="B23" t="s">
        <v>1200</v>
      </c>
      <c r="C23" t="s">
        <v>1201</v>
      </c>
      <c r="D23">
        <v>52.530589143877997</v>
      </c>
      <c r="E23">
        <v>13.560045536546999</v>
      </c>
      <c r="F23">
        <v>1.9589792788028999</v>
      </c>
      <c r="G23">
        <v>96.367053973392004</v>
      </c>
      <c r="H23" t="s">
        <v>201</v>
      </c>
      <c r="I23">
        <v>1.1068019135692</v>
      </c>
      <c r="J23">
        <v>-1.2545689034201</v>
      </c>
      <c r="K23">
        <v>1.3069016571590999</v>
      </c>
      <c r="L23">
        <v>0.48287321721623999</v>
      </c>
      <c r="M23">
        <v>-0.19920794907794001</v>
      </c>
      <c r="N23">
        <v>3.051739619017E-2</v>
      </c>
      <c r="O23">
        <v>3888</v>
      </c>
      <c r="P23">
        <v>5184</v>
      </c>
      <c r="Q23">
        <v>1</v>
      </c>
      <c r="R23">
        <v>0.99375732841507003</v>
      </c>
      <c r="S23" t="s">
        <v>809</v>
      </c>
      <c r="T23" t="s">
        <v>798</v>
      </c>
      <c r="U23" t="s">
        <v>799</v>
      </c>
    </row>
    <row r="24" spans="1:21" x14ac:dyDescent="0.3">
      <c r="A24">
        <v>66</v>
      </c>
      <c r="B24" t="s">
        <v>1202</v>
      </c>
      <c r="C24" t="s">
        <v>1203</v>
      </c>
      <c r="D24">
        <v>52.530549618739002</v>
      </c>
      <c r="E24">
        <v>13.560693606769</v>
      </c>
      <c r="F24">
        <v>1.9608386596665</v>
      </c>
      <c r="G24">
        <v>95.127766282514997</v>
      </c>
      <c r="H24" t="s">
        <v>201</v>
      </c>
      <c r="I24">
        <v>1.1184330688169</v>
      </c>
      <c r="J24">
        <v>-1.2389567192574999</v>
      </c>
      <c r="K24">
        <v>1.2915754103831001</v>
      </c>
      <c r="L24">
        <v>0.48287321721623999</v>
      </c>
      <c r="M24">
        <v>-0.19920794907794001</v>
      </c>
      <c r="N24">
        <v>3.051739619017E-2</v>
      </c>
      <c r="O24">
        <v>3888</v>
      </c>
      <c r="P24">
        <v>5184</v>
      </c>
      <c r="Q24">
        <v>1</v>
      </c>
      <c r="R24">
        <v>0.99380594420309998</v>
      </c>
      <c r="S24" t="s">
        <v>809</v>
      </c>
      <c r="T24" t="s">
        <v>798</v>
      </c>
      <c r="U24" t="s">
        <v>799</v>
      </c>
    </row>
    <row r="25" spans="1:21" x14ac:dyDescent="0.3">
      <c r="A25">
        <v>67</v>
      </c>
      <c r="B25" t="s">
        <v>1204</v>
      </c>
      <c r="C25" t="s">
        <v>1205</v>
      </c>
      <c r="D25">
        <v>52.530446585958998</v>
      </c>
      <c r="E25">
        <v>13.562228831944999</v>
      </c>
      <c r="F25">
        <v>2.1442525153980001</v>
      </c>
      <c r="G25">
        <v>96.188647214867999</v>
      </c>
      <c r="H25" t="s">
        <v>201</v>
      </c>
      <c r="I25">
        <v>1.1095543607717999</v>
      </c>
      <c r="J25">
        <v>-1.2534205979793001</v>
      </c>
      <c r="K25">
        <v>1.3040642404683001</v>
      </c>
      <c r="L25">
        <v>0.48287321721623999</v>
      </c>
      <c r="M25">
        <v>-0.19920794907794001</v>
      </c>
      <c r="N25">
        <v>3.051739619017E-2</v>
      </c>
      <c r="O25">
        <v>3888</v>
      </c>
      <c r="P25">
        <v>5184</v>
      </c>
      <c r="Q25">
        <v>1</v>
      </c>
      <c r="R25">
        <v>0.99441114020364996</v>
      </c>
      <c r="S25" t="s">
        <v>809</v>
      </c>
      <c r="T25" t="s">
        <v>798</v>
      </c>
      <c r="U25" t="s">
        <v>799</v>
      </c>
    </row>
    <row r="26" spans="1:21" x14ac:dyDescent="0.3">
      <c r="A26">
        <v>68</v>
      </c>
      <c r="B26" t="s">
        <v>1206</v>
      </c>
      <c r="C26" t="s">
        <v>1207</v>
      </c>
      <c r="D26">
        <v>52.531904285298999</v>
      </c>
      <c r="E26">
        <v>13.561973966662</v>
      </c>
      <c r="F26">
        <v>2.9021512391046</v>
      </c>
      <c r="G26">
        <v>2.6933384541995999</v>
      </c>
      <c r="H26" t="s">
        <v>201</v>
      </c>
      <c r="I26">
        <v>1.5519909760968</v>
      </c>
      <c r="J26">
        <v>-7.2906765068286E-2</v>
      </c>
      <c r="K26">
        <v>1.0407841394241E-4</v>
      </c>
      <c r="L26">
        <v>0.48985944360557998</v>
      </c>
      <c r="M26">
        <v>-0.19493119575946999</v>
      </c>
      <c r="N26">
        <v>3.0254706746656999E-2</v>
      </c>
      <c r="O26">
        <v>3888</v>
      </c>
      <c r="P26">
        <v>5184</v>
      </c>
      <c r="Q26">
        <v>1</v>
      </c>
      <c r="R26">
        <v>0.99541600320113999</v>
      </c>
      <c r="S26" t="s">
        <v>809</v>
      </c>
      <c r="T26" t="s">
        <v>798</v>
      </c>
      <c r="U26" t="s">
        <v>799</v>
      </c>
    </row>
    <row r="27" spans="1:21" x14ac:dyDescent="0.3">
      <c r="A27">
        <v>69</v>
      </c>
      <c r="B27" t="s">
        <v>1208</v>
      </c>
      <c r="C27" t="s">
        <v>1209</v>
      </c>
      <c r="D27">
        <v>52.532339169726001</v>
      </c>
      <c r="E27">
        <v>13.562063261265999</v>
      </c>
      <c r="F27">
        <v>1.9996782084927001</v>
      </c>
      <c r="G27">
        <v>4.3219089109195998</v>
      </c>
      <c r="H27" t="s">
        <v>201</v>
      </c>
      <c r="I27">
        <v>1.5660978979261</v>
      </c>
      <c r="J27">
        <v>-5.7970442641104E-2</v>
      </c>
      <c r="K27">
        <v>6.0453451963503997E-2</v>
      </c>
      <c r="L27">
        <v>0.46600000000000003</v>
      </c>
      <c r="M27">
        <v>-0.19500000000000001</v>
      </c>
      <c r="N27">
        <v>0.03</v>
      </c>
      <c r="O27">
        <v>3888</v>
      </c>
      <c r="P27">
        <v>5184</v>
      </c>
      <c r="Q27">
        <v>1</v>
      </c>
      <c r="R27">
        <v>1</v>
      </c>
      <c r="S27" t="s">
        <v>809</v>
      </c>
      <c r="T27" t="s">
        <v>798</v>
      </c>
      <c r="U27" t="s">
        <v>799</v>
      </c>
    </row>
    <row r="28" spans="1:21" x14ac:dyDescent="0.3">
      <c r="A28">
        <v>70</v>
      </c>
      <c r="B28" t="s">
        <v>1210</v>
      </c>
      <c r="C28" t="s">
        <v>1211</v>
      </c>
      <c r="D28">
        <v>52.532734925758</v>
      </c>
      <c r="E28">
        <v>13.562158152567999</v>
      </c>
      <c r="F28">
        <v>2.3938148152082999</v>
      </c>
      <c r="G28">
        <v>6.3052605577270002</v>
      </c>
      <c r="H28" t="s">
        <v>201</v>
      </c>
      <c r="I28">
        <v>1.4751600653107999</v>
      </c>
      <c r="J28">
        <v>-7.2859746590708999E-2</v>
      </c>
      <c r="K28">
        <v>9.8494573281256007E-2</v>
      </c>
      <c r="L28">
        <v>0.47987683373216999</v>
      </c>
      <c r="M28">
        <v>-0.21462075071945999</v>
      </c>
      <c r="N28">
        <v>3.8255234547521E-2</v>
      </c>
      <c r="O28">
        <v>3888</v>
      </c>
      <c r="P28">
        <v>5184</v>
      </c>
      <c r="Q28">
        <v>1</v>
      </c>
      <c r="R28">
        <v>1.0054920173666999</v>
      </c>
      <c r="S28" t="s">
        <v>809</v>
      </c>
      <c r="T28" t="s">
        <v>798</v>
      </c>
      <c r="U28" t="s">
        <v>799</v>
      </c>
    </row>
    <row r="29" spans="1:21" x14ac:dyDescent="0.3">
      <c r="A29">
        <v>71</v>
      </c>
      <c r="B29" t="s">
        <v>1212</v>
      </c>
      <c r="C29" t="s">
        <v>1213</v>
      </c>
      <c r="D29">
        <v>52.532792363944999</v>
      </c>
      <c r="E29">
        <v>13.560258158698</v>
      </c>
      <c r="F29">
        <v>2.0141636105253999</v>
      </c>
      <c r="G29">
        <v>97.193681114420002</v>
      </c>
      <c r="H29" t="s">
        <v>201</v>
      </c>
      <c r="I29">
        <v>1.083591314507</v>
      </c>
      <c r="J29">
        <v>-1.2552909039532001</v>
      </c>
      <c r="K29">
        <v>1.3198071475001001</v>
      </c>
      <c r="L29">
        <v>0.49309335454504</v>
      </c>
      <c r="M29">
        <v>-0.1971767969456</v>
      </c>
      <c r="N29">
        <v>2.6823308306838999E-2</v>
      </c>
      <c r="O29">
        <v>3888</v>
      </c>
      <c r="P29">
        <v>5184</v>
      </c>
      <c r="Q29">
        <v>1</v>
      </c>
      <c r="R29">
        <v>1.0006071780654</v>
      </c>
      <c r="S29" t="s">
        <v>809</v>
      </c>
      <c r="T29" t="s">
        <v>798</v>
      </c>
      <c r="U29" t="s">
        <v>799</v>
      </c>
    </row>
    <row r="30" spans="1:21" x14ac:dyDescent="0.3">
      <c r="A30">
        <v>72</v>
      </c>
      <c r="B30" t="s">
        <v>1214</v>
      </c>
      <c r="C30" t="s">
        <v>1215</v>
      </c>
      <c r="D30">
        <v>52.521374850766001</v>
      </c>
      <c r="E30">
        <v>13.571565395357</v>
      </c>
      <c r="F30">
        <v>1.94131218642</v>
      </c>
      <c r="G30">
        <v>16.390507463955</v>
      </c>
      <c r="H30" t="s">
        <v>201</v>
      </c>
      <c r="I30">
        <v>1.4644624676657001</v>
      </c>
      <c r="J30">
        <v>-0.21461360374443</v>
      </c>
      <c r="K30">
        <v>0.22800390258611</v>
      </c>
      <c r="L30">
        <v>0.48643099726062999</v>
      </c>
      <c r="M30">
        <v>-0.19495966705198001</v>
      </c>
      <c r="N30">
        <v>3.0540937638210999E-2</v>
      </c>
      <c r="O30">
        <v>3888</v>
      </c>
      <c r="P30">
        <v>5184</v>
      </c>
      <c r="Q30">
        <v>1</v>
      </c>
      <c r="R30">
        <v>0.99479889343034</v>
      </c>
      <c r="S30" t="s">
        <v>809</v>
      </c>
      <c r="T30" t="s">
        <v>798</v>
      </c>
      <c r="U30" t="s">
        <v>799</v>
      </c>
    </row>
    <row r="31" spans="1:21" x14ac:dyDescent="0.3">
      <c r="A31">
        <v>74</v>
      </c>
      <c r="B31" t="s">
        <v>1216</v>
      </c>
      <c r="C31" t="s">
        <v>1217</v>
      </c>
      <c r="D31">
        <v>52.513361790856003</v>
      </c>
      <c r="E31">
        <v>13.479731667116001</v>
      </c>
      <c r="F31">
        <v>3.7391078341752002</v>
      </c>
      <c r="G31">
        <v>88.842211140095998</v>
      </c>
      <c r="H31" t="s">
        <v>201</v>
      </c>
      <c r="I31">
        <v>0.85884206784401995</v>
      </c>
      <c r="J31">
        <v>-1.2473722812262</v>
      </c>
      <c r="K31">
        <v>0.94750476749333001</v>
      </c>
      <c r="L31">
        <v>0.48156030077127998</v>
      </c>
      <c r="M31">
        <v>-0.20168801101712</v>
      </c>
      <c r="N31">
        <v>3.3729106483573003E-2</v>
      </c>
      <c r="O31">
        <v>3888</v>
      </c>
      <c r="P31">
        <v>5184</v>
      </c>
      <c r="Q31">
        <v>1</v>
      </c>
      <c r="R31">
        <v>1.0038862953904999</v>
      </c>
      <c r="S31" t="s">
        <v>809</v>
      </c>
      <c r="T31" t="s">
        <v>798</v>
      </c>
      <c r="U31" t="s">
        <v>799</v>
      </c>
    </row>
    <row r="32" spans="1:21" x14ac:dyDescent="0.3">
      <c r="A32">
        <v>75</v>
      </c>
      <c r="B32" t="s">
        <v>1218</v>
      </c>
      <c r="C32" t="s">
        <v>1219</v>
      </c>
      <c r="D32">
        <v>52.518134920861002</v>
      </c>
      <c r="E32">
        <v>13.501903062618</v>
      </c>
      <c r="F32">
        <v>2.5243627671151998</v>
      </c>
      <c r="G32">
        <v>74.067215876001001</v>
      </c>
      <c r="H32" t="s">
        <v>201</v>
      </c>
      <c r="I32">
        <v>1.2273230485586999</v>
      </c>
      <c r="J32">
        <v>-0.92122637192871004</v>
      </c>
      <c r="K32">
        <v>1.0517473312000001</v>
      </c>
      <c r="L32">
        <v>0.51315180626896995</v>
      </c>
      <c r="M32">
        <v>-0.21616410644136</v>
      </c>
      <c r="N32">
        <v>3.5976829996386003E-2</v>
      </c>
      <c r="O32">
        <v>3888</v>
      </c>
      <c r="P32">
        <v>5184</v>
      </c>
      <c r="Q32">
        <v>1</v>
      </c>
      <c r="R32">
        <v>0.96095442251264995</v>
      </c>
      <c r="S32" t="s">
        <v>809</v>
      </c>
      <c r="T32" t="s">
        <v>798</v>
      </c>
      <c r="U32" t="s">
        <v>799</v>
      </c>
    </row>
    <row r="290" spans="17:17" x14ac:dyDescent="0.3">
      <c r="Q290" s="3"/>
    </row>
    <row r="291" spans="17:17" x14ac:dyDescent="0.3">
      <c r="Q291" s="3"/>
    </row>
    <row r="292" spans="17:17" x14ac:dyDescent="0.3">
      <c r="Q292" s="3"/>
    </row>
    <row r="293" spans="17:17" x14ac:dyDescent="0.3">
      <c r="Q29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9"/>
  <sheetViews>
    <sheetView topLeftCell="D1" zoomScale="130" zoomScaleNormal="130" workbookViewId="0">
      <pane ySplit="1" topLeftCell="A182" activePane="bottomLeft" state="frozen"/>
      <selection pane="bottomLeft" activeCell="A190" sqref="A190"/>
    </sheetView>
  </sheetViews>
  <sheetFormatPr defaultRowHeight="14.4" x14ac:dyDescent="0.3"/>
  <cols>
    <col min="1" max="1" width="9.88671875" style="1" bestFit="1" customWidth="1"/>
    <col min="2" max="3" width="10.6640625" bestFit="1" customWidth="1"/>
    <col min="4" max="4" width="15.88671875" bestFit="1" customWidth="1"/>
  </cols>
  <sheetData>
    <row r="1" spans="1:4" x14ac:dyDescent="0.3">
      <c r="A1" s="1" t="s">
        <v>0</v>
      </c>
      <c r="B1" t="s">
        <v>338</v>
      </c>
      <c r="C1" t="s">
        <v>339</v>
      </c>
      <c r="D1" t="s">
        <v>343</v>
      </c>
    </row>
    <row r="2" spans="1:4" x14ac:dyDescent="0.3">
      <c r="A2" t="s">
        <v>1</v>
      </c>
      <c r="B2">
        <v>3038.94</v>
      </c>
      <c r="C2">
        <v>986.75</v>
      </c>
      <c r="D2">
        <v>12.8</v>
      </c>
    </row>
    <row r="3" spans="1:4" x14ac:dyDescent="0.3">
      <c r="A3" t="s">
        <v>2</v>
      </c>
      <c r="B3">
        <v>2892.72</v>
      </c>
      <c r="C3">
        <v>2041.81</v>
      </c>
      <c r="D3">
        <v>12.8</v>
      </c>
    </row>
    <row r="4" spans="1:4" x14ac:dyDescent="0.3">
      <c r="A4" t="s">
        <v>3</v>
      </c>
      <c r="B4">
        <v>3493.62</v>
      </c>
      <c r="C4">
        <v>973.68</v>
      </c>
      <c r="D4">
        <v>12.8</v>
      </c>
    </row>
    <row r="5" spans="1:4" x14ac:dyDescent="0.3">
      <c r="A5" t="s">
        <v>4</v>
      </c>
      <c r="B5">
        <v>3368.17</v>
      </c>
      <c r="C5">
        <v>2115.79</v>
      </c>
      <c r="D5">
        <v>12.8</v>
      </c>
    </row>
    <row r="6" spans="1:4" x14ac:dyDescent="0.3">
      <c r="A6" t="s">
        <v>5</v>
      </c>
      <c r="B6">
        <v>4078.81</v>
      </c>
      <c r="C6">
        <v>985.6</v>
      </c>
      <c r="D6">
        <v>12.8</v>
      </c>
    </row>
    <row r="7" spans="1:4" x14ac:dyDescent="0.3">
      <c r="A7" t="s">
        <v>6</v>
      </c>
      <c r="B7">
        <v>4002.81</v>
      </c>
      <c r="C7">
        <v>2199.34</v>
      </c>
      <c r="D7">
        <v>12.8</v>
      </c>
    </row>
    <row r="8" spans="1:4" x14ac:dyDescent="0.3">
      <c r="A8" t="s">
        <v>7</v>
      </c>
      <c r="B8">
        <v>1159.71</v>
      </c>
      <c r="C8">
        <v>146.47</v>
      </c>
      <c r="D8">
        <v>16.5</v>
      </c>
    </row>
    <row r="9" spans="1:4" x14ac:dyDescent="0.3">
      <c r="A9" t="s">
        <v>8</v>
      </c>
      <c r="B9">
        <v>1146.8900000000001</v>
      </c>
      <c r="C9">
        <v>1038.72</v>
      </c>
      <c r="D9">
        <v>16.5</v>
      </c>
    </row>
    <row r="10" spans="1:4" x14ac:dyDescent="0.3">
      <c r="A10" t="s">
        <v>9</v>
      </c>
      <c r="B10">
        <v>1261.71</v>
      </c>
      <c r="C10">
        <v>244.55</v>
      </c>
      <c r="D10">
        <v>16.5</v>
      </c>
    </row>
    <row r="11" spans="1:4" x14ac:dyDescent="0.3">
      <c r="A11" t="s">
        <v>10</v>
      </c>
      <c r="B11">
        <v>1247.49</v>
      </c>
      <c r="C11">
        <v>1038.72</v>
      </c>
      <c r="D11">
        <v>16.5</v>
      </c>
    </row>
    <row r="12" spans="1:4" x14ac:dyDescent="0.3">
      <c r="A12" t="s">
        <v>11</v>
      </c>
      <c r="B12">
        <v>2645.1</v>
      </c>
      <c r="C12">
        <v>1037.25</v>
      </c>
      <c r="D12">
        <v>17.100000000000001</v>
      </c>
    </row>
    <row r="13" spans="1:4" x14ac:dyDescent="0.3">
      <c r="A13" t="s">
        <v>12</v>
      </c>
      <c r="B13">
        <v>2686.14</v>
      </c>
      <c r="C13">
        <v>1646.44</v>
      </c>
      <c r="D13">
        <v>17.100000000000001</v>
      </c>
    </row>
    <row r="14" spans="1:4" x14ac:dyDescent="0.3">
      <c r="A14" t="s">
        <v>13</v>
      </c>
      <c r="B14">
        <v>2690.04</v>
      </c>
      <c r="C14">
        <v>1005.06</v>
      </c>
      <c r="D14">
        <v>17.100000000000001</v>
      </c>
    </row>
    <row r="15" spans="1:4" x14ac:dyDescent="0.3">
      <c r="A15" t="s">
        <v>14</v>
      </c>
      <c r="B15">
        <v>2740.42</v>
      </c>
      <c r="C15">
        <v>1642.87</v>
      </c>
      <c r="D15">
        <v>17.100000000000001</v>
      </c>
    </row>
    <row r="16" spans="1:4" x14ac:dyDescent="0.3">
      <c r="A16" t="s">
        <v>15</v>
      </c>
      <c r="B16">
        <v>2768.36</v>
      </c>
      <c r="C16">
        <v>953.07</v>
      </c>
      <c r="D16">
        <v>17.100000000000001</v>
      </c>
    </row>
    <row r="17" spans="1:4" x14ac:dyDescent="0.3">
      <c r="A17" t="s">
        <v>16</v>
      </c>
      <c r="B17">
        <v>2824.93</v>
      </c>
      <c r="C17">
        <v>1642.87</v>
      </c>
      <c r="D17">
        <v>17.100000000000001</v>
      </c>
    </row>
    <row r="18" spans="1:4" x14ac:dyDescent="0.3">
      <c r="A18" s="1" t="s">
        <v>17</v>
      </c>
      <c r="B18">
        <v>2208.3000000000002</v>
      </c>
      <c r="C18">
        <v>1221.5</v>
      </c>
      <c r="D18">
        <v>33.799999999999997</v>
      </c>
    </row>
    <row r="19" spans="1:4" x14ac:dyDescent="0.3">
      <c r="A19" s="1" t="s">
        <v>18</v>
      </c>
      <c r="B19">
        <v>2176</v>
      </c>
      <c r="C19">
        <v>1888.2</v>
      </c>
      <c r="D19">
        <v>33.799999999999997</v>
      </c>
    </row>
    <row r="20" spans="1:4" x14ac:dyDescent="0.3">
      <c r="A20" s="1" t="s">
        <v>19</v>
      </c>
      <c r="B20">
        <v>2314.6</v>
      </c>
      <c r="C20">
        <v>1219.7</v>
      </c>
      <c r="D20">
        <v>33.799999999999997</v>
      </c>
    </row>
    <row r="21" spans="1:4" x14ac:dyDescent="0.3">
      <c r="A21" s="1" t="s">
        <v>20</v>
      </c>
      <c r="B21">
        <v>2286.3000000000002</v>
      </c>
      <c r="C21">
        <v>1891.8</v>
      </c>
      <c r="D21">
        <v>33.799999999999997</v>
      </c>
    </row>
    <row r="22" spans="1:4" x14ac:dyDescent="0.3">
      <c r="A22" s="1" t="s">
        <v>21</v>
      </c>
      <c r="B22">
        <v>2430</v>
      </c>
      <c r="C22">
        <v>1220.7</v>
      </c>
      <c r="D22">
        <v>33.799999999999997</v>
      </c>
    </row>
    <row r="23" spans="1:4" x14ac:dyDescent="0.3">
      <c r="A23" s="1" t="s">
        <v>22</v>
      </c>
      <c r="B23">
        <v>2413.4</v>
      </c>
      <c r="C23">
        <v>1897.3</v>
      </c>
      <c r="D23">
        <v>33.799999999999997</v>
      </c>
    </row>
    <row r="24" spans="1:4" x14ac:dyDescent="0.3">
      <c r="A24" s="1" t="s">
        <v>23</v>
      </c>
      <c r="B24">
        <v>2679.7</v>
      </c>
      <c r="C24">
        <v>1221.0999999999999</v>
      </c>
      <c r="D24">
        <v>33.799999999999997</v>
      </c>
    </row>
    <row r="25" spans="1:4" x14ac:dyDescent="0.3">
      <c r="A25" s="1" t="s">
        <v>24</v>
      </c>
      <c r="B25">
        <v>2667.2</v>
      </c>
      <c r="C25">
        <v>1897.3</v>
      </c>
      <c r="D25">
        <v>33.799999999999997</v>
      </c>
    </row>
    <row r="26" spans="1:4" x14ac:dyDescent="0.3">
      <c r="A26" s="1" t="s">
        <v>25</v>
      </c>
      <c r="B26">
        <v>2789.6</v>
      </c>
      <c r="C26">
        <v>1222.5999999999999</v>
      </c>
      <c r="D26">
        <v>33.799999999999997</v>
      </c>
    </row>
    <row r="27" spans="1:4" x14ac:dyDescent="0.3">
      <c r="A27" s="1" t="s">
        <v>26</v>
      </c>
      <c r="B27">
        <v>2768.9</v>
      </c>
      <c r="C27">
        <v>1897.3</v>
      </c>
      <c r="D27">
        <v>33.799999999999997</v>
      </c>
    </row>
    <row r="28" spans="1:4" x14ac:dyDescent="0.3">
      <c r="A28" s="1" t="s">
        <v>27</v>
      </c>
      <c r="B28">
        <v>2912.7</v>
      </c>
      <c r="C28">
        <v>1228.4000000000001</v>
      </c>
      <c r="D28">
        <v>33.799999999999997</v>
      </c>
    </row>
    <row r="29" spans="1:4" x14ac:dyDescent="0.3">
      <c r="A29" s="1" t="s">
        <v>28</v>
      </c>
      <c r="B29">
        <v>2905.3</v>
      </c>
      <c r="C29">
        <v>1905.3</v>
      </c>
      <c r="D29">
        <v>33.799999999999997</v>
      </c>
    </row>
    <row r="30" spans="1:4" x14ac:dyDescent="0.3">
      <c r="A30" s="1" t="s">
        <v>1191</v>
      </c>
      <c r="B30">
        <v>3321.2</v>
      </c>
      <c r="C30">
        <v>951.9</v>
      </c>
      <c r="D30">
        <v>16.8</v>
      </c>
    </row>
    <row r="31" spans="1:4" x14ac:dyDescent="0.3">
      <c r="A31" s="1" t="s">
        <v>1192</v>
      </c>
      <c r="B31">
        <v>3325.6</v>
      </c>
      <c r="C31">
        <v>1926.8</v>
      </c>
      <c r="D31">
        <v>16.8</v>
      </c>
    </row>
    <row r="32" spans="1:4" x14ac:dyDescent="0.3">
      <c r="A32" t="s">
        <v>29</v>
      </c>
      <c r="B32">
        <v>953</v>
      </c>
      <c r="C32">
        <v>549.02</v>
      </c>
      <c r="D32">
        <v>33.799999999999997</v>
      </c>
    </row>
    <row r="33" spans="1:4" x14ac:dyDescent="0.3">
      <c r="A33" t="s">
        <v>30</v>
      </c>
      <c r="B33">
        <v>1044.1500000000001</v>
      </c>
      <c r="C33">
        <v>2183.5300000000002</v>
      </c>
      <c r="D33">
        <v>33.799999999999997</v>
      </c>
    </row>
    <row r="34" spans="1:4" x14ac:dyDescent="0.3">
      <c r="A34" t="s">
        <v>31</v>
      </c>
      <c r="B34">
        <v>1261.6400000000001</v>
      </c>
      <c r="C34">
        <v>468.3</v>
      </c>
      <c r="D34">
        <v>33.799999999999997</v>
      </c>
    </row>
    <row r="35" spans="1:4" x14ac:dyDescent="0.3">
      <c r="A35" t="s">
        <v>32</v>
      </c>
      <c r="B35">
        <v>1361.3</v>
      </c>
      <c r="C35">
        <v>2130.38</v>
      </c>
      <c r="D35">
        <v>33.799999999999997</v>
      </c>
    </row>
    <row r="36" spans="1:4" x14ac:dyDescent="0.3">
      <c r="A36" t="s">
        <v>33</v>
      </c>
      <c r="B36">
        <v>1520.57</v>
      </c>
      <c r="C36">
        <v>396.04</v>
      </c>
      <c r="D36">
        <v>33.799999999999997</v>
      </c>
    </row>
    <row r="37" spans="1:4" x14ac:dyDescent="0.3">
      <c r="A37" t="s">
        <v>34</v>
      </c>
      <c r="B37">
        <v>1673</v>
      </c>
      <c r="C37">
        <v>2073.11</v>
      </c>
      <c r="D37">
        <v>33.799999999999997</v>
      </c>
    </row>
    <row r="38" spans="1:4" x14ac:dyDescent="0.3">
      <c r="A38" t="s">
        <v>35</v>
      </c>
      <c r="B38">
        <v>1806.96</v>
      </c>
      <c r="C38">
        <v>341.79</v>
      </c>
      <c r="D38">
        <v>33.799999999999997</v>
      </c>
    </row>
    <row r="39" spans="1:4" x14ac:dyDescent="0.3">
      <c r="A39" t="s">
        <v>36</v>
      </c>
      <c r="B39">
        <v>2007.3</v>
      </c>
      <c r="C39">
        <v>2023.91</v>
      </c>
      <c r="D39">
        <v>33.799999999999997</v>
      </c>
    </row>
    <row r="40" spans="1:4" x14ac:dyDescent="0.3">
      <c r="A40" t="s">
        <v>37</v>
      </c>
      <c r="B40">
        <v>2113.6799999999998</v>
      </c>
      <c r="C40">
        <v>297.74</v>
      </c>
      <c r="D40">
        <v>33.799999999999997</v>
      </c>
    </row>
    <row r="41" spans="1:4" x14ac:dyDescent="0.3">
      <c r="A41" t="s">
        <v>38</v>
      </c>
      <c r="B41">
        <v>2359.04</v>
      </c>
      <c r="C41">
        <v>1972.13</v>
      </c>
      <c r="D41">
        <v>33.799999999999997</v>
      </c>
    </row>
    <row r="42" spans="1:4" x14ac:dyDescent="0.3">
      <c r="A42" t="s">
        <v>39</v>
      </c>
      <c r="B42">
        <v>2419.5500000000002</v>
      </c>
      <c r="C42">
        <v>266.85000000000002</v>
      </c>
      <c r="D42">
        <v>33.799999999999997</v>
      </c>
    </row>
    <row r="43" spans="1:4" x14ac:dyDescent="0.3">
      <c r="A43" t="s">
        <v>40</v>
      </c>
      <c r="B43">
        <v>2717.94</v>
      </c>
      <c r="C43">
        <v>1927.79</v>
      </c>
      <c r="D43">
        <v>33.799999999999997</v>
      </c>
    </row>
    <row r="44" spans="1:4" x14ac:dyDescent="0.3">
      <c r="A44" t="s">
        <v>41</v>
      </c>
      <c r="B44">
        <v>2680.49</v>
      </c>
      <c r="C44">
        <v>256.77</v>
      </c>
      <c r="D44">
        <v>33.799999999999997</v>
      </c>
    </row>
    <row r="45" spans="1:4" x14ac:dyDescent="0.3">
      <c r="A45" t="s">
        <v>42</v>
      </c>
      <c r="B45">
        <v>3022.62</v>
      </c>
      <c r="C45">
        <v>1879.15</v>
      </c>
      <c r="D45">
        <v>33.799999999999997</v>
      </c>
    </row>
    <row r="46" spans="1:4" x14ac:dyDescent="0.3">
      <c r="A46" t="s">
        <v>43</v>
      </c>
      <c r="B46">
        <v>2962.28</v>
      </c>
      <c r="C46">
        <v>253.66</v>
      </c>
      <c r="D46">
        <v>33.799999999999997</v>
      </c>
    </row>
    <row r="47" spans="1:4" x14ac:dyDescent="0.3">
      <c r="A47" t="s">
        <v>44</v>
      </c>
      <c r="B47">
        <v>3340.74</v>
      </c>
      <c r="C47">
        <v>1837.7</v>
      </c>
      <c r="D47">
        <v>33.799999999999997</v>
      </c>
    </row>
    <row r="48" spans="1:4" x14ac:dyDescent="0.3">
      <c r="A48" t="s">
        <v>45</v>
      </c>
      <c r="B48">
        <v>3264.66</v>
      </c>
      <c r="C48">
        <v>267.14999999999998</v>
      </c>
      <c r="D48">
        <v>33.799999999999997</v>
      </c>
    </row>
    <row r="49" spans="1:4" x14ac:dyDescent="0.3">
      <c r="A49" t="s">
        <v>46</v>
      </c>
      <c r="B49">
        <v>3594.36</v>
      </c>
      <c r="C49">
        <v>1812.55</v>
      </c>
      <c r="D49">
        <v>33.799999999999997</v>
      </c>
    </row>
    <row r="50" spans="1:4" x14ac:dyDescent="0.3">
      <c r="A50" t="s">
        <v>47</v>
      </c>
      <c r="B50">
        <v>3493.94</v>
      </c>
      <c r="C50">
        <v>286.38</v>
      </c>
      <c r="D50">
        <v>33.799999999999997</v>
      </c>
    </row>
    <row r="51" spans="1:4" x14ac:dyDescent="0.3">
      <c r="A51" t="s">
        <v>48</v>
      </c>
      <c r="B51">
        <v>3845.51</v>
      </c>
      <c r="C51">
        <v>1761.23</v>
      </c>
      <c r="D51">
        <v>33.799999999999997</v>
      </c>
    </row>
    <row r="52" spans="1:4" x14ac:dyDescent="0.3">
      <c r="A52" t="s">
        <v>49</v>
      </c>
      <c r="B52">
        <v>4008.91</v>
      </c>
      <c r="C52">
        <v>329.36</v>
      </c>
      <c r="D52">
        <v>34</v>
      </c>
    </row>
    <row r="53" spans="1:4" x14ac:dyDescent="0.3">
      <c r="A53" t="s">
        <v>50</v>
      </c>
      <c r="B53">
        <v>4392.66</v>
      </c>
      <c r="C53">
        <v>1648.51</v>
      </c>
      <c r="D53">
        <v>34</v>
      </c>
    </row>
    <row r="54" spans="1:4" x14ac:dyDescent="0.3">
      <c r="A54" t="s">
        <v>51</v>
      </c>
      <c r="B54">
        <v>4496.45</v>
      </c>
      <c r="C54">
        <v>438.3</v>
      </c>
      <c r="D54">
        <v>34</v>
      </c>
    </row>
    <row r="55" spans="1:4" x14ac:dyDescent="0.3">
      <c r="A55" t="s">
        <v>52</v>
      </c>
      <c r="B55">
        <v>4814.62</v>
      </c>
      <c r="C55">
        <v>1584.34</v>
      </c>
      <c r="D55">
        <v>34</v>
      </c>
    </row>
    <row r="56" spans="1:4" x14ac:dyDescent="0.3">
      <c r="A56" s="1" t="s">
        <v>53</v>
      </c>
      <c r="B56">
        <v>341.28</v>
      </c>
      <c r="C56">
        <v>1444.23</v>
      </c>
      <c r="D56">
        <v>2.8</v>
      </c>
    </row>
    <row r="57" spans="1:4" x14ac:dyDescent="0.3">
      <c r="A57" s="1" t="s">
        <v>54</v>
      </c>
      <c r="B57">
        <v>326.47000000000003</v>
      </c>
      <c r="C57">
        <v>2075.89</v>
      </c>
      <c r="D57">
        <v>2.8</v>
      </c>
    </row>
    <row r="58" spans="1:4" x14ac:dyDescent="0.3">
      <c r="A58" s="1" t="s">
        <v>55</v>
      </c>
      <c r="B58">
        <v>860.09</v>
      </c>
      <c r="C58">
        <v>1085.51</v>
      </c>
      <c r="D58">
        <v>9.1</v>
      </c>
    </row>
    <row r="59" spans="1:4" x14ac:dyDescent="0.3">
      <c r="A59" s="1" t="s">
        <v>56</v>
      </c>
      <c r="B59">
        <v>845.28</v>
      </c>
      <c r="C59">
        <v>1943</v>
      </c>
      <c r="D59">
        <v>9.1</v>
      </c>
    </row>
    <row r="60" spans="1:4" x14ac:dyDescent="0.3">
      <c r="A60" s="1" t="s">
        <v>57</v>
      </c>
      <c r="B60">
        <v>850.38</v>
      </c>
      <c r="C60">
        <v>1674.79</v>
      </c>
      <c r="D60">
        <v>2.8</v>
      </c>
    </row>
    <row r="61" spans="1:4" x14ac:dyDescent="0.3">
      <c r="A61" s="1" t="s">
        <v>58</v>
      </c>
      <c r="B61">
        <v>845.28</v>
      </c>
      <c r="C61">
        <v>1943</v>
      </c>
      <c r="D61">
        <v>2.8</v>
      </c>
    </row>
    <row r="62" spans="1:4" x14ac:dyDescent="0.3">
      <c r="A62" s="1" t="s">
        <v>59</v>
      </c>
      <c r="B62">
        <v>1219.32</v>
      </c>
      <c r="C62">
        <v>1659.98</v>
      </c>
      <c r="D62">
        <v>2.8</v>
      </c>
    </row>
    <row r="63" spans="1:4" x14ac:dyDescent="0.3">
      <c r="A63" s="1" t="s">
        <v>60</v>
      </c>
      <c r="B63">
        <v>1219.32</v>
      </c>
      <c r="C63">
        <v>1943</v>
      </c>
      <c r="D63">
        <v>2.8</v>
      </c>
    </row>
    <row r="64" spans="1:4" x14ac:dyDescent="0.3">
      <c r="A64" s="1" t="s">
        <v>61</v>
      </c>
      <c r="B64">
        <v>2061.62</v>
      </c>
      <c r="C64">
        <v>1502.19</v>
      </c>
      <c r="D64">
        <v>34</v>
      </c>
    </row>
    <row r="65" spans="1:4" x14ac:dyDescent="0.3">
      <c r="A65" s="1" t="s">
        <v>62</v>
      </c>
      <c r="B65">
        <v>2071.83</v>
      </c>
      <c r="C65">
        <v>1867.3</v>
      </c>
      <c r="D65">
        <v>34</v>
      </c>
    </row>
    <row r="66" spans="1:4" x14ac:dyDescent="0.3">
      <c r="A66" t="s">
        <v>63</v>
      </c>
      <c r="B66">
        <v>1289.02</v>
      </c>
      <c r="C66">
        <v>68.319999999999993</v>
      </c>
      <c r="D66">
        <v>34</v>
      </c>
    </row>
    <row r="67" spans="1:4" x14ac:dyDescent="0.3">
      <c r="A67" t="s">
        <v>64</v>
      </c>
      <c r="B67">
        <v>1266.21</v>
      </c>
      <c r="C67">
        <v>1855.55</v>
      </c>
      <c r="D67">
        <v>34</v>
      </c>
    </row>
    <row r="68" spans="1:4" x14ac:dyDescent="0.3">
      <c r="A68" t="s">
        <v>65</v>
      </c>
      <c r="B68">
        <v>1733.53</v>
      </c>
      <c r="C68">
        <v>1672.11</v>
      </c>
      <c r="D68">
        <v>3.2</v>
      </c>
    </row>
    <row r="69" spans="1:4" x14ac:dyDescent="0.3">
      <c r="A69" t="s">
        <v>66</v>
      </c>
      <c r="B69">
        <v>1734.64</v>
      </c>
      <c r="C69">
        <v>1862.7</v>
      </c>
      <c r="D69">
        <v>3.2</v>
      </c>
    </row>
    <row r="70" spans="1:4" x14ac:dyDescent="0.3">
      <c r="A70" t="s">
        <v>67</v>
      </c>
      <c r="B70">
        <v>2042.21</v>
      </c>
      <c r="C70">
        <v>71.650000000000006</v>
      </c>
      <c r="D70">
        <v>34</v>
      </c>
    </row>
    <row r="71" spans="1:4" x14ac:dyDescent="0.3">
      <c r="A71" t="s">
        <v>68</v>
      </c>
      <c r="B71">
        <v>2057.06</v>
      </c>
      <c r="C71">
        <v>1857.21</v>
      </c>
      <c r="D71">
        <v>34</v>
      </c>
    </row>
    <row r="72" spans="1:4" x14ac:dyDescent="0.3">
      <c r="A72" t="s">
        <v>69</v>
      </c>
      <c r="B72">
        <v>2368.2600000000002</v>
      </c>
      <c r="C72">
        <v>69.66</v>
      </c>
      <c r="D72">
        <v>34</v>
      </c>
    </row>
    <row r="73" spans="1:4" x14ac:dyDescent="0.3">
      <c r="A73" t="s">
        <v>70</v>
      </c>
      <c r="B73">
        <v>2388.2600000000002</v>
      </c>
      <c r="C73">
        <v>1859.13</v>
      </c>
      <c r="D73">
        <v>34</v>
      </c>
    </row>
    <row r="74" spans="1:4" x14ac:dyDescent="0.3">
      <c r="A74" s="1" t="s">
        <v>71</v>
      </c>
      <c r="B74">
        <v>3277.45</v>
      </c>
      <c r="C74">
        <v>726.02</v>
      </c>
      <c r="D74">
        <v>13.1</v>
      </c>
    </row>
    <row r="75" spans="1:4" x14ac:dyDescent="0.3">
      <c r="A75" s="1" t="s">
        <v>72</v>
      </c>
      <c r="B75">
        <v>3344.34</v>
      </c>
      <c r="C75">
        <v>1831.13</v>
      </c>
      <c r="D75">
        <v>13.1</v>
      </c>
    </row>
    <row r="76" spans="1:4" x14ac:dyDescent="0.3">
      <c r="A76" s="1" t="s">
        <v>73</v>
      </c>
      <c r="B76">
        <v>3674.21</v>
      </c>
      <c r="C76">
        <v>329.13</v>
      </c>
      <c r="D76">
        <v>13.1</v>
      </c>
    </row>
    <row r="77" spans="1:4" x14ac:dyDescent="0.3">
      <c r="A77" s="1" t="s">
        <v>74</v>
      </c>
      <c r="B77">
        <v>3793.36</v>
      </c>
      <c r="C77">
        <v>1818.49</v>
      </c>
      <c r="D77">
        <v>13.1</v>
      </c>
    </row>
    <row r="78" spans="1:4" x14ac:dyDescent="0.3">
      <c r="A78" t="s">
        <v>75</v>
      </c>
      <c r="B78">
        <v>211.57</v>
      </c>
      <c r="C78">
        <v>414.53</v>
      </c>
      <c r="D78">
        <v>29</v>
      </c>
    </row>
    <row r="79" spans="1:4" x14ac:dyDescent="0.3">
      <c r="A79" t="s">
        <v>76</v>
      </c>
      <c r="B79">
        <v>152.16999999999999</v>
      </c>
      <c r="C79">
        <v>1569.6</v>
      </c>
      <c r="D79">
        <v>29</v>
      </c>
    </row>
    <row r="80" spans="1:4" x14ac:dyDescent="0.3">
      <c r="A80" t="s">
        <v>77</v>
      </c>
      <c r="B80">
        <v>618.89</v>
      </c>
      <c r="C80">
        <v>444.15</v>
      </c>
      <c r="D80">
        <v>29</v>
      </c>
    </row>
    <row r="81" spans="1:4" x14ac:dyDescent="0.3">
      <c r="A81" t="s">
        <v>78</v>
      </c>
      <c r="B81">
        <v>579.05999999999995</v>
      </c>
      <c r="C81">
        <v>1575.09</v>
      </c>
      <c r="D81">
        <v>29</v>
      </c>
    </row>
    <row r="82" spans="1:4" x14ac:dyDescent="0.3">
      <c r="A82" t="s">
        <v>79</v>
      </c>
      <c r="B82">
        <v>1091.23</v>
      </c>
      <c r="C82">
        <v>483.98</v>
      </c>
      <c r="D82">
        <v>29</v>
      </c>
    </row>
    <row r="83" spans="1:4" x14ac:dyDescent="0.3">
      <c r="A83" t="s">
        <v>80</v>
      </c>
      <c r="B83">
        <v>1095.32</v>
      </c>
      <c r="C83">
        <v>1593.98</v>
      </c>
      <c r="D83">
        <v>29</v>
      </c>
    </row>
    <row r="84" spans="1:4" x14ac:dyDescent="0.3">
      <c r="A84" t="s">
        <v>81</v>
      </c>
      <c r="B84">
        <v>1503.83</v>
      </c>
      <c r="C84">
        <v>503.77</v>
      </c>
      <c r="D84">
        <v>29</v>
      </c>
    </row>
    <row r="85" spans="1:4" x14ac:dyDescent="0.3">
      <c r="A85" t="s">
        <v>82</v>
      </c>
      <c r="B85">
        <v>1487.49</v>
      </c>
      <c r="C85">
        <v>1581.26</v>
      </c>
      <c r="D85">
        <v>29</v>
      </c>
    </row>
    <row r="86" spans="1:4" x14ac:dyDescent="0.3">
      <c r="A86" s="1" t="s">
        <v>83</v>
      </c>
      <c r="B86">
        <v>259.08999999999997</v>
      </c>
      <c r="C86">
        <v>73.33</v>
      </c>
      <c r="D86">
        <v>33.5</v>
      </c>
    </row>
    <row r="87" spans="1:4" x14ac:dyDescent="0.3">
      <c r="A87" s="1" t="s">
        <v>84</v>
      </c>
      <c r="B87">
        <v>343.05</v>
      </c>
      <c r="C87">
        <v>1835.14</v>
      </c>
      <c r="D87">
        <v>33.5</v>
      </c>
    </row>
    <row r="88" spans="1:4" x14ac:dyDescent="0.3">
      <c r="A88" s="1" t="s">
        <v>85</v>
      </c>
      <c r="B88">
        <v>723.27</v>
      </c>
      <c r="C88">
        <v>308.39999999999998</v>
      </c>
      <c r="D88">
        <v>33.5</v>
      </c>
    </row>
    <row r="89" spans="1:4" x14ac:dyDescent="0.3">
      <c r="A89" s="1" t="s">
        <v>86</v>
      </c>
      <c r="B89">
        <v>818.76</v>
      </c>
      <c r="C89">
        <v>1789.78</v>
      </c>
      <c r="D89">
        <v>33.5</v>
      </c>
    </row>
    <row r="90" spans="1:4" x14ac:dyDescent="0.3">
      <c r="A90" s="1" t="s">
        <v>87</v>
      </c>
      <c r="B90">
        <v>763.83</v>
      </c>
      <c r="C90">
        <v>327.52</v>
      </c>
      <c r="D90">
        <v>33.5</v>
      </c>
    </row>
    <row r="91" spans="1:4" x14ac:dyDescent="0.3">
      <c r="A91" s="1" t="s">
        <v>88</v>
      </c>
      <c r="B91">
        <v>854.71</v>
      </c>
      <c r="C91">
        <v>1786.31</v>
      </c>
      <c r="D91">
        <v>33.5</v>
      </c>
    </row>
    <row r="92" spans="1:4" x14ac:dyDescent="0.3">
      <c r="A92" s="1" t="s">
        <v>89</v>
      </c>
      <c r="B92">
        <v>851.88</v>
      </c>
      <c r="C92">
        <v>371.86</v>
      </c>
      <c r="D92">
        <v>33.5</v>
      </c>
    </row>
    <row r="93" spans="1:4" x14ac:dyDescent="0.3">
      <c r="A93" s="1" t="s">
        <v>90</v>
      </c>
      <c r="B93">
        <v>939.49</v>
      </c>
      <c r="C93">
        <v>1778.22</v>
      </c>
      <c r="D93">
        <v>33.5</v>
      </c>
    </row>
    <row r="94" spans="1:4" x14ac:dyDescent="0.3">
      <c r="A94" s="1" t="s">
        <v>91</v>
      </c>
      <c r="B94">
        <v>891.28</v>
      </c>
      <c r="C94">
        <v>391.34</v>
      </c>
      <c r="D94">
        <v>33.5</v>
      </c>
    </row>
    <row r="95" spans="1:4" x14ac:dyDescent="0.3">
      <c r="A95" s="1" t="s">
        <v>92</v>
      </c>
      <c r="B95">
        <v>991.44</v>
      </c>
      <c r="C95">
        <v>1773.27</v>
      </c>
      <c r="D95">
        <v>33.5</v>
      </c>
    </row>
    <row r="96" spans="1:4" x14ac:dyDescent="0.3">
      <c r="A96" s="1" t="s">
        <v>93</v>
      </c>
      <c r="B96">
        <v>917.23</v>
      </c>
      <c r="C96">
        <v>405.94</v>
      </c>
      <c r="D96">
        <v>33.5</v>
      </c>
    </row>
    <row r="97" spans="1:4" x14ac:dyDescent="0.3">
      <c r="A97" s="1" t="s">
        <v>94</v>
      </c>
      <c r="B97">
        <v>1028.7</v>
      </c>
      <c r="C97">
        <v>1769.15</v>
      </c>
      <c r="D97">
        <v>33.5</v>
      </c>
    </row>
    <row r="98" spans="1:4" x14ac:dyDescent="0.3">
      <c r="A98" s="1" t="s">
        <v>95</v>
      </c>
      <c r="B98">
        <v>1281.8599999999999</v>
      </c>
      <c r="C98">
        <v>588.41</v>
      </c>
      <c r="D98">
        <v>33.5</v>
      </c>
    </row>
    <row r="99" spans="1:4" x14ac:dyDescent="0.3">
      <c r="A99" s="1" t="s">
        <v>96</v>
      </c>
      <c r="B99">
        <v>1374.79</v>
      </c>
      <c r="C99">
        <v>1736.68</v>
      </c>
      <c r="D99">
        <v>33.5</v>
      </c>
    </row>
    <row r="100" spans="1:4" x14ac:dyDescent="0.3">
      <c r="A100" s="1" t="s">
        <v>97</v>
      </c>
      <c r="B100">
        <v>1329.58</v>
      </c>
      <c r="C100">
        <v>611.76</v>
      </c>
      <c r="D100">
        <v>33.5</v>
      </c>
    </row>
    <row r="101" spans="1:4" x14ac:dyDescent="0.3">
      <c r="A101" s="1" t="s">
        <v>98</v>
      </c>
      <c r="B101">
        <v>1420.85</v>
      </c>
      <c r="C101">
        <v>1732.29</v>
      </c>
      <c r="D101">
        <v>33.5</v>
      </c>
    </row>
    <row r="102" spans="1:4" x14ac:dyDescent="0.3">
      <c r="A102" s="1" t="s">
        <v>99</v>
      </c>
      <c r="B102">
        <v>1624.36</v>
      </c>
      <c r="C102">
        <v>760.9</v>
      </c>
      <c r="D102">
        <v>33.5</v>
      </c>
    </row>
    <row r="103" spans="1:4" x14ac:dyDescent="0.3">
      <c r="A103" s="1" t="s">
        <v>100</v>
      </c>
      <c r="B103">
        <v>1706.97</v>
      </c>
      <c r="C103">
        <v>1704.98</v>
      </c>
      <c r="D103">
        <v>33.5</v>
      </c>
    </row>
    <row r="104" spans="1:4" x14ac:dyDescent="0.3">
      <c r="A104" s="1" t="s">
        <v>101</v>
      </c>
      <c r="B104">
        <v>1697.81</v>
      </c>
      <c r="C104">
        <v>797.89</v>
      </c>
      <c r="D104">
        <v>33.5</v>
      </c>
    </row>
    <row r="105" spans="1:4" x14ac:dyDescent="0.3">
      <c r="A105" s="1" t="s">
        <v>102</v>
      </c>
      <c r="B105">
        <v>1786.39</v>
      </c>
      <c r="C105">
        <v>1697.4</v>
      </c>
      <c r="D105">
        <v>33.5</v>
      </c>
    </row>
    <row r="106" spans="1:4" x14ac:dyDescent="0.3">
      <c r="A106" s="1" t="s">
        <v>103</v>
      </c>
      <c r="B106">
        <v>1715.03</v>
      </c>
      <c r="C106">
        <v>806.56</v>
      </c>
      <c r="D106">
        <v>33.5</v>
      </c>
    </row>
    <row r="107" spans="1:4" x14ac:dyDescent="0.3">
      <c r="A107" s="1" t="s">
        <v>104</v>
      </c>
      <c r="B107">
        <v>1802.6</v>
      </c>
      <c r="C107">
        <v>1695.85</v>
      </c>
      <c r="D107">
        <v>33.5</v>
      </c>
    </row>
    <row r="108" spans="1:4" x14ac:dyDescent="0.3">
      <c r="A108" s="1" t="s">
        <v>105</v>
      </c>
      <c r="B108">
        <v>1726.4</v>
      </c>
      <c r="C108">
        <v>812.29</v>
      </c>
      <c r="D108">
        <v>33.5</v>
      </c>
    </row>
    <row r="109" spans="1:4" x14ac:dyDescent="0.3">
      <c r="A109" s="1" t="s">
        <v>106</v>
      </c>
      <c r="B109">
        <v>1813.31</v>
      </c>
      <c r="C109">
        <v>1694.83</v>
      </c>
      <c r="D109">
        <v>33.5</v>
      </c>
    </row>
    <row r="110" spans="1:4" x14ac:dyDescent="0.3">
      <c r="A110" s="1" t="s">
        <v>107</v>
      </c>
      <c r="B110">
        <v>1912.51</v>
      </c>
      <c r="C110">
        <v>905.55</v>
      </c>
      <c r="D110">
        <v>33.5</v>
      </c>
    </row>
    <row r="111" spans="1:4" x14ac:dyDescent="0.3">
      <c r="A111" s="1" t="s">
        <v>108</v>
      </c>
      <c r="B111">
        <v>1998.3</v>
      </c>
      <c r="C111">
        <v>1677.8</v>
      </c>
      <c r="D111">
        <v>33.5</v>
      </c>
    </row>
    <row r="112" spans="1:4" x14ac:dyDescent="0.3">
      <c r="A112" t="s">
        <v>179</v>
      </c>
      <c r="B112">
        <v>2578.21</v>
      </c>
      <c r="C112">
        <v>349.55</v>
      </c>
      <c r="D112">
        <v>52.6</v>
      </c>
    </row>
    <row r="113" spans="1:4" x14ac:dyDescent="0.3">
      <c r="A113" t="s">
        <v>180</v>
      </c>
      <c r="B113">
        <v>2572.64</v>
      </c>
      <c r="C113">
        <v>1265.32</v>
      </c>
      <c r="D113">
        <v>52.6</v>
      </c>
    </row>
    <row r="114" spans="1:4" x14ac:dyDescent="0.3">
      <c r="A114" t="s">
        <v>171</v>
      </c>
      <c r="B114">
        <v>2666.94</v>
      </c>
      <c r="C114">
        <v>261.60000000000002</v>
      </c>
      <c r="D114">
        <v>52.6</v>
      </c>
    </row>
    <row r="115" spans="1:4" x14ac:dyDescent="0.3">
      <c r="A115" t="s">
        <v>173</v>
      </c>
      <c r="B115">
        <v>2659.06</v>
      </c>
      <c r="C115">
        <v>1261.17</v>
      </c>
      <c r="D115">
        <v>52.6</v>
      </c>
    </row>
    <row r="116" spans="1:4" x14ac:dyDescent="0.3">
      <c r="A116" t="s">
        <v>172</v>
      </c>
      <c r="B116">
        <v>2899.91</v>
      </c>
      <c r="C116">
        <v>261.60000000000002</v>
      </c>
      <c r="D116">
        <v>52.6</v>
      </c>
    </row>
    <row r="117" spans="1:4" x14ac:dyDescent="0.3">
      <c r="A117" t="s">
        <v>174</v>
      </c>
      <c r="B117">
        <v>2882.89</v>
      </c>
      <c r="C117">
        <v>1255.94</v>
      </c>
      <c r="D117">
        <v>52.6</v>
      </c>
    </row>
    <row r="118" spans="1:4" x14ac:dyDescent="0.3">
      <c r="A118" t="s">
        <v>178</v>
      </c>
      <c r="B118">
        <v>2960.1</v>
      </c>
      <c r="C118">
        <v>258.91000000000003</v>
      </c>
      <c r="D118">
        <v>30.6</v>
      </c>
    </row>
    <row r="119" spans="1:4" x14ac:dyDescent="0.3">
      <c r="A119" t="s">
        <v>177</v>
      </c>
      <c r="B119">
        <v>2895.93</v>
      </c>
      <c r="C119">
        <v>1254.94</v>
      </c>
      <c r="D119">
        <v>30.6</v>
      </c>
    </row>
    <row r="120" spans="1:4" x14ac:dyDescent="0.3">
      <c r="A120" t="s">
        <v>181</v>
      </c>
      <c r="B120">
        <v>3099.06</v>
      </c>
      <c r="C120">
        <v>241.75</v>
      </c>
      <c r="D120">
        <v>26.6</v>
      </c>
    </row>
    <row r="121" spans="1:4" x14ac:dyDescent="0.3">
      <c r="A121" t="s">
        <v>182</v>
      </c>
      <c r="B121">
        <v>3071.34</v>
      </c>
      <c r="C121">
        <v>1278.72</v>
      </c>
      <c r="D121">
        <v>26.6</v>
      </c>
    </row>
    <row r="122" spans="1:4" x14ac:dyDescent="0.3">
      <c r="A122" s="1" t="s">
        <v>504</v>
      </c>
      <c r="B122">
        <v>3102.47</v>
      </c>
      <c r="C122">
        <v>125.55</v>
      </c>
      <c r="D122">
        <v>30.6</v>
      </c>
    </row>
    <row r="123" spans="1:4" x14ac:dyDescent="0.3">
      <c r="A123" s="1" t="s">
        <v>505</v>
      </c>
      <c r="B123">
        <v>3106.89</v>
      </c>
      <c r="C123">
        <v>1267.8</v>
      </c>
      <c r="D123">
        <v>30.6</v>
      </c>
    </row>
    <row r="124" spans="1:4" x14ac:dyDescent="0.3">
      <c r="A124" t="s">
        <v>183</v>
      </c>
      <c r="B124">
        <v>3203.32</v>
      </c>
      <c r="C124">
        <v>158.87</v>
      </c>
      <c r="D124">
        <v>26.6</v>
      </c>
    </row>
    <row r="125" spans="1:4" x14ac:dyDescent="0.3">
      <c r="A125" t="s">
        <v>184</v>
      </c>
      <c r="B125">
        <v>3173.91</v>
      </c>
      <c r="C125">
        <v>1273.3</v>
      </c>
      <c r="D125">
        <v>26.6</v>
      </c>
    </row>
    <row r="126" spans="1:4" x14ac:dyDescent="0.3">
      <c r="A126" t="s">
        <v>175</v>
      </c>
      <c r="B126">
        <v>3266.74</v>
      </c>
      <c r="C126">
        <v>157.94</v>
      </c>
      <c r="D126">
        <v>26.6</v>
      </c>
    </row>
    <row r="127" spans="1:4" x14ac:dyDescent="0.3">
      <c r="A127" t="s">
        <v>176</v>
      </c>
      <c r="B127">
        <v>3244.56</v>
      </c>
      <c r="C127">
        <v>1267.8</v>
      </c>
      <c r="D127">
        <v>26.6</v>
      </c>
    </row>
    <row r="128" spans="1:4" x14ac:dyDescent="0.3">
      <c r="A128" t="s">
        <v>109</v>
      </c>
      <c r="B128">
        <v>1199.23</v>
      </c>
      <c r="C128">
        <v>996.32</v>
      </c>
      <c r="D128">
        <v>19.5</v>
      </c>
    </row>
    <row r="129" spans="1:4" x14ac:dyDescent="0.3">
      <c r="A129" t="s">
        <v>110</v>
      </c>
      <c r="B129">
        <v>1234.72</v>
      </c>
      <c r="C129">
        <v>1500</v>
      </c>
      <c r="D129">
        <v>19.5</v>
      </c>
    </row>
    <row r="130" spans="1:4" x14ac:dyDescent="0.3">
      <c r="A130" t="s">
        <v>111</v>
      </c>
      <c r="B130">
        <v>1414.98</v>
      </c>
      <c r="C130">
        <v>1104.6600000000001</v>
      </c>
      <c r="D130">
        <v>19.5</v>
      </c>
    </row>
    <row r="131" spans="1:4" x14ac:dyDescent="0.3">
      <c r="A131" t="s">
        <v>112</v>
      </c>
      <c r="B131">
        <v>1433.36</v>
      </c>
      <c r="C131">
        <v>1491.47</v>
      </c>
      <c r="D131">
        <v>19.5</v>
      </c>
    </row>
    <row r="132" spans="1:4" x14ac:dyDescent="0.3">
      <c r="A132" t="s">
        <v>113</v>
      </c>
      <c r="B132">
        <v>2428.6</v>
      </c>
      <c r="C132">
        <v>248.57</v>
      </c>
      <c r="D132">
        <v>32.5</v>
      </c>
    </row>
    <row r="133" spans="1:4" x14ac:dyDescent="0.3">
      <c r="A133" t="s">
        <v>114</v>
      </c>
      <c r="B133">
        <v>2510.6799999999998</v>
      </c>
      <c r="C133">
        <v>1486.87</v>
      </c>
      <c r="D133">
        <v>32.5</v>
      </c>
    </row>
    <row r="134" spans="1:4" x14ac:dyDescent="0.3">
      <c r="A134" t="s">
        <v>115</v>
      </c>
      <c r="B134">
        <v>2972.17</v>
      </c>
      <c r="C134">
        <v>244.74</v>
      </c>
      <c r="D134">
        <v>32.5</v>
      </c>
    </row>
    <row r="135" spans="1:4" x14ac:dyDescent="0.3">
      <c r="A135" t="s">
        <v>116</v>
      </c>
      <c r="B135">
        <v>3115.66</v>
      </c>
      <c r="C135">
        <v>1461.17</v>
      </c>
      <c r="D135">
        <v>32.5</v>
      </c>
    </row>
    <row r="136" spans="1:4" x14ac:dyDescent="0.3">
      <c r="A136" t="s">
        <v>117</v>
      </c>
      <c r="B136">
        <v>3443.74</v>
      </c>
      <c r="C136">
        <v>295.55</v>
      </c>
      <c r="D136">
        <v>32.5</v>
      </c>
    </row>
    <row r="137" spans="1:4" x14ac:dyDescent="0.3">
      <c r="A137" t="s">
        <v>118</v>
      </c>
      <c r="B137">
        <v>3617.87</v>
      </c>
      <c r="C137">
        <v>1451.72</v>
      </c>
      <c r="D137">
        <v>32.5</v>
      </c>
    </row>
    <row r="138" spans="1:4" x14ac:dyDescent="0.3">
      <c r="A138" t="s">
        <v>119</v>
      </c>
      <c r="B138">
        <v>3750.89</v>
      </c>
      <c r="C138">
        <v>347.89</v>
      </c>
      <c r="D138">
        <v>32.5</v>
      </c>
    </row>
    <row r="139" spans="1:4" x14ac:dyDescent="0.3">
      <c r="A139" t="s">
        <v>120</v>
      </c>
      <c r="B139">
        <v>3917.11</v>
      </c>
      <c r="C139">
        <v>1446.36</v>
      </c>
      <c r="D139">
        <v>32.5</v>
      </c>
    </row>
    <row r="140" spans="1:4" x14ac:dyDescent="0.3">
      <c r="A140" t="s">
        <v>121</v>
      </c>
      <c r="B140">
        <v>265.19</v>
      </c>
      <c r="C140">
        <v>61.26</v>
      </c>
      <c r="D140">
        <v>30.9</v>
      </c>
    </row>
    <row r="141" spans="1:4" x14ac:dyDescent="0.3">
      <c r="A141" t="s">
        <v>122</v>
      </c>
      <c r="B141">
        <v>217.19</v>
      </c>
      <c r="C141">
        <v>536.05999999999995</v>
      </c>
      <c r="D141">
        <v>30.9</v>
      </c>
    </row>
    <row r="142" spans="1:4" x14ac:dyDescent="0.3">
      <c r="A142" t="s">
        <v>123</v>
      </c>
      <c r="B142">
        <v>300.94</v>
      </c>
      <c r="C142">
        <v>91.72</v>
      </c>
      <c r="D142">
        <v>30.9</v>
      </c>
    </row>
    <row r="143" spans="1:4" x14ac:dyDescent="0.3">
      <c r="A143" t="s">
        <v>124</v>
      </c>
      <c r="B143">
        <v>260.08999999999997</v>
      </c>
      <c r="C143">
        <v>536.05999999999995</v>
      </c>
      <c r="D143">
        <v>30.9</v>
      </c>
    </row>
    <row r="144" spans="1:4" x14ac:dyDescent="0.3">
      <c r="A144" t="s">
        <v>125</v>
      </c>
      <c r="B144">
        <v>326.13</v>
      </c>
      <c r="C144">
        <v>114.87</v>
      </c>
      <c r="D144">
        <v>30.9</v>
      </c>
    </row>
    <row r="145" spans="1:4" x14ac:dyDescent="0.3">
      <c r="A145" t="s">
        <v>126</v>
      </c>
      <c r="B145">
        <v>294.81</v>
      </c>
      <c r="C145">
        <v>531.98</v>
      </c>
      <c r="D145">
        <v>30.9</v>
      </c>
    </row>
    <row r="146" spans="1:4" x14ac:dyDescent="0.3">
      <c r="A146" t="s">
        <v>127</v>
      </c>
      <c r="B146">
        <v>413.96</v>
      </c>
      <c r="C146">
        <v>194.53</v>
      </c>
      <c r="D146">
        <v>30.9</v>
      </c>
    </row>
    <row r="147" spans="1:4" x14ac:dyDescent="0.3">
      <c r="A147" t="s">
        <v>128</v>
      </c>
      <c r="B147">
        <v>409.62</v>
      </c>
      <c r="C147">
        <v>512.91</v>
      </c>
      <c r="D147">
        <v>30.9</v>
      </c>
    </row>
    <row r="148" spans="1:4" x14ac:dyDescent="0.3">
      <c r="A148" t="s">
        <v>129</v>
      </c>
      <c r="B148">
        <v>863.88</v>
      </c>
      <c r="C148">
        <v>1412.28</v>
      </c>
      <c r="D148">
        <v>3.9</v>
      </c>
    </row>
    <row r="149" spans="1:4" x14ac:dyDescent="0.3">
      <c r="A149" t="s">
        <v>130</v>
      </c>
      <c r="B149">
        <v>869.5</v>
      </c>
      <c r="C149">
        <v>1771.81</v>
      </c>
      <c r="D149">
        <v>3.9</v>
      </c>
    </row>
    <row r="150" spans="1:4" x14ac:dyDescent="0.3">
      <c r="A150" t="s">
        <v>131</v>
      </c>
      <c r="B150">
        <v>1222.6400000000001</v>
      </c>
      <c r="C150">
        <v>1389.34</v>
      </c>
      <c r="D150">
        <v>3.9</v>
      </c>
    </row>
    <row r="151" spans="1:4" x14ac:dyDescent="0.3">
      <c r="A151" t="s">
        <v>132</v>
      </c>
      <c r="B151">
        <v>1232.56</v>
      </c>
      <c r="C151">
        <v>1747.81</v>
      </c>
      <c r="D151">
        <v>3.9</v>
      </c>
    </row>
    <row r="152" spans="1:4" x14ac:dyDescent="0.3">
      <c r="A152" s="1" t="s">
        <v>133</v>
      </c>
      <c r="B152">
        <v>1755.57</v>
      </c>
      <c r="C152">
        <v>396.15</v>
      </c>
      <c r="D152">
        <v>14.5</v>
      </c>
    </row>
    <row r="153" spans="1:4" x14ac:dyDescent="0.3">
      <c r="A153" s="1" t="s">
        <v>134</v>
      </c>
      <c r="B153">
        <v>1820.94</v>
      </c>
      <c r="C153">
        <v>1613.51</v>
      </c>
      <c r="D153">
        <v>14.5</v>
      </c>
    </row>
    <row r="154" spans="1:4" x14ac:dyDescent="0.3">
      <c r="A154" s="1" t="s">
        <v>135</v>
      </c>
      <c r="B154">
        <v>2193.6999999999998</v>
      </c>
      <c r="C154">
        <v>394.62</v>
      </c>
      <c r="D154">
        <v>14.5</v>
      </c>
    </row>
    <row r="155" spans="1:4" x14ac:dyDescent="0.3">
      <c r="A155" s="1" t="s">
        <v>136</v>
      </c>
      <c r="B155">
        <v>2244.8000000000002</v>
      </c>
      <c r="C155">
        <v>1593.8</v>
      </c>
      <c r="D155">
        <v>14.5</v>
      </c>
    </row>
    <row r="156" spans="1:4" x14ac:dyDescent="0.3">
      <c r="A156" s="1" t="s">
        <v>137</v>
      </c>
      <c r="B156">
        <v>2446.2800000000002</v>
      </c>
      <c r="C156">
        <v>390.51</v>
      </c>
      <c r="D156">
        <v>14.5</v>
      </c>
    </row>
    <row r="157" spans="1:4" x14ac:dyDescent="0.3">
      <c r="A157" s="1" t="s">
        <v>138</v>
      </c>
      <c r="B157">
        <v>2520.92</v>
      </c>
      <c r="C157">
        <v>1578.99</v>
      </c>
      <c r="D157">
        <v>14.5</v>
      </c>
    </row>
    <row r="158" spans="1:4" x14ac:dyDescent="0.3">
      <c r="A158" t="s">
        <v>139</v>
      </c>
      <c r="B158">
        <v>1026.94</v>
      </c>
      <c r="C158">
        <v>503.2</v>
      </c>
      <c r="D158">
        <v>25.5</v>
      </c>
    </row>
    <row r="159" spans="1:4" x14ac:dyDescent="0.3">
      <c r="A159" t="s">
        <v>140</v>
      </c>
      <c r="B159">
        <v>1023.15</v>
      </c>
      <c r="C159">
        <v>1566.52</v>
      </c>
      <c r="D159">
        <v>25.5</v>
      </c>
    </row>
    <row r="160" spans="1:4" x14ac:dyDescent="0.3">
      <c r="A160" t="s">
        <v>141</v>
      </c>
      <c r="B160">
        <v>1195.6600000000001</v>
      </c>
      <c r="C160">
        <v>508.01</v>
      </c>
      <c r="D160">
        <v>25.5</v>
      </c>
    </row>
    <row r="161" spans="1:4" x14ac:dyDescent="0.3">
      <c r="A161" t="s">
        <v>142</v>
      </c>
      <c r="B161">
        <v>1179.23</v>
      </c>
      <c r="C161">
        <v>1566.52</v>
      </c>
      <c r="D161">
        <v>25.5</v>
      </c>
    </row>
    <row r="162" spans="1:4" x14ac:dyDescent="0.3">
      <c r="A162" t="s">
        <v>143</v>
      </c>
      <c r="B162">
        <v>1221.96</v>
      </c>
      <c r="C162">
        <v>551.28</v>
      </c>
      <c r="D162">
        <v>25.5</v>
      </c>
    </row>
    <row r="163" spans="1:4" x14ac:dyDescent="0.3">
      <c r="A163" t="s">
        <v>144</v>
      </c>
      <c r="B163">
        <v>1209.02</v>
      </c>
      <c r="C163">
        <v>1565.52</v>
      </c>
      <c r="D163">
        <v>25.5</v>
      </c>
    </row>
    <row r="164" spans="1:4" x14ac:dyDescent="0.3">
      <c r="A164" t="s">
        <v>145</v>
      </c>
      <c r="B164">
        <v>1411.57</v>
      </c>
      <c r="C164">
        <v>556.29</v>
      </c>
      <c r="D164">
        <v>25.5</v>
      </c>
    </row>
    <row r="165" spans="1:4" x14ac:dyDescent="0.3">
      <c r="A165" t="s">
        <v>146</v>
      </c>
      <c r="B165">
        <v>1271.83</v>
      </c>
      <c r="C165">
        <v>1562.94</v>
      </c>
      <c r="D165">
        <v>25.5</v>
      </c>
    </row>
    <row r="166" spans="1:4" x14ac:dyDescent="0.3">
      <c r="A166" t="s">
        <v>147</v>
      </c>
      <c r="B166">
        <v>1453.45</v>
      </c>
      <c r="C166">
        <v>632.29999999999995</v>
      </c>
      <c r="D166">
        <v>25.5</v>
      </c>
    </row>
    <row r="167" spans="1:4" x14ac:dyDescent="0.3">
      <c r="A167" t="s">
        <v>148</v>
      </c>
      <c r="B167">
        <v>1403.15</v>
      </c>
      <c r="C167">
        <v>1561.94</v>
      </c>
      <c r="D167">
        <v>25.5</v>
      </c>
    </row>
    <row r="168" spans="1:4" x14ac:dyDescent="0.3">
      <c r="A168" t="s">
        <v>149</v>
      </c>
      <c r="B168">
        <v>1573.96</v>
      </c>
      <c r="C168">
        <v>629.58000000000004</v>
      </c>
      <c r="D168">
        <v>25.5</v>
      </c>
    </row>
    <row r="169" spans="1:4" x14ac:dyDescent="0.3">
      <c r="A169" t="s">
        <v>150</v>
      </c>
      <c r="B169">
        <v>1452.09</v>
      </c>
      <c r="C169">
        <v>1559.88</v>
      </c>
      <c r="D169">
        <v>25.5</v>
      </c>
    </row>
    <row r="170" spans="1:4" x14ac:dyDescent="0.3">
      <c r="A170" t="s">
        <v>151</v>
      </c>
      <c r="B170">
        <v>1606.3</v>
      </c>
      <c r="C170">
        <v>709.58</v>
      </c>
      <c r="D170">
        <v>22.8</v>
      </c>
    </row>
    <row r="171" spans="1:4" x14ac:dyDescent="0.3">
      <c r="A171" t="s">
        <v>152</v>
      </c>
      <c r="B171">
        <v>1595.57</v>
      </c>
      <c r="C171">
        <v>1557.71</v>
      </c>
      <c r="D171">
        <v>22.8</v>
      </c>
    </row>
    <row r="172" spans="1:4" x14ac:dyDescent="0.3">
      <c r="A172" t="s">
        <v>153</v>
      </c>
      <c r="B172">
        <v>1600.17</v>
      </c>
      <c r="C172">
        <v>805.92</v>
      </c>
      <c r="D172">
        <v>22.8</v>
      </c>
    </row>
    <row r="173" spans="1:4" x14ac:dyDescent="0.3">
      <c r="A173" t="s">
        <v>154</v>
      </c>
      <c r="B173">
        <v>1595.57</v>
      </c>
      <c r="C173">
        <v>1557.71</v>
      </c>
      <c r="D173">
        <v>22.8</v>
      </c>
    </row>
    <row r="174" spans="1:4" x14ac:dyDescent="0.3">
      <c r="A174" t="s">
        <v>155</v>
      </c>
      <c r="B174">
        <v>1703.32</v>
      </c>
      <c r="C174">
        <v>805.92</v>
      </c>
      <c r="D174">
        <v>22.8</v>
      </c>
    </row>
    <row r="175" spans="1:4" x14ac:dyDescent="0.3">
      <c r="A175" t="s">
        <v>156</v>
      </c>
      <c r="B175">
        <v>1700.81</v>
      </c>
      <c r="C175">
        <v>1562.05</v>
      </c>
      <c r="D175">
        <v>22.8</v>
      </c>
    </row>
    <row r="176" spans="1:4" x14ac:dyDescent="0.3">
      <c r="A176" t="s">
        <v>157</v>
      </c>
      <c r="B176">
        <v>1723.16</v>
      </c>
      <c r="C176">
        <v>870.26</v>
      </c>
      <c r="D176">
        <v>22.8</v>
      </c>
    </row>
    <row r="177" spans="1:4" x14ac:dyDescent="0.3">
      <c r="A177" t="s">
        <v>158</v>
      </c>
      <c r="B177">
        <v>1716.09</v>
      </c>
      <c r="C177">
        <v>1559.88</v>
      </c>
      <c r="D177">
        <v>22.8</v>
      </c>
    </row>
    <row r="178" spans="1:4" x14ac:dyDescent="0.3">
      <c r="A178" t="s">
        <v>159</v>
      </c>
      <c r="B178">
        <v>3258.89</v>
      </c>
      <c r="C178">
        <v>850.78</v>
      </c>
      <c r="D178">
        <v>17.100000000000001</v>
      </c>
    </row>
    <row r="179" spans="1:4" x14ac:dyDescent="0.3">
      <c r="A179" t="s">
        <v>160</v>
      </c>
      <c r="B179">
        <v>3311.66</v>
      </c>
      <c r="C179">
        <v>1598.7</v>
      </c>
      <c r="D179">
        <v>17.100000000000001</v>
      </c>
    </row>
    <row r="180" spans="1:4" x14ac:dyDescent="0.3">
      <c r="A180" t="s">
        <v>161</v>
      </c>
      <c r="B180">
        <v>3323.91</v>
      </c>
      <c r="C180">
        <v>794.88</v>
      </c>
      <c r="D180">
        <v>17.100000000000001</v>
      </c>
    </row>
    <row r="181" spans="1:4" x14ac:dyDescent="0.3">
      <c r="A181" t="s">
        <v>162</v>
      </c>
      <c r="B181">
        <v>3387.74</v>
      </c>
      <c r="C181">
        <v>1594.1</v>
      </c>
      <c r="D181">
        <v>17.100000000000001</v>
      </c>
    </row>
    <row r="182" spans="1:4" x14ac:dyDescent="0.3">
      <c r="A182" t="s">
        <v>163</v>
      </c>
      <c r="B182">
        <v>3475.06</v>
      </c>
      <c r="C182">
        <v>684.91</v>
      </c>
      <c r="D182">
        <v>17.100000000000001</v>
      </c>
    </row>
    <row r="183" spans="1:4" x14ac:dyDescent="0.3">
      <c r="A183" t="s">
        <v>164</v>
      </c>
      <c r="B183">
        <v>3538.38</v>
      </c>
      <c r="C183">
        <v>1598.7</v>
      </c>
      <c r="D183">
        <v>17.100000000000001</v>
      </c>
    </row>
    <row r="184" spans="1:4" x14ac:dyDescent="0.3">
      <c r="A184" t="s">
        <v>165</v>
      </c>
      <c r="B184">
        <v>3511.49</v>
      </c>
      <c r="C184">
        <v>661.09</v>
      </c>
      <c r="D184">
        <v>17.100000000000001</v>
      </c>
    </row>
    <row r="185" spans="1:4" x14ac:dyDescent="0.3">
      <c r="A185" s="1" t="s">
        <v>166</v>
      </c>
      <c r="B185">
        <v>3599.11</v>
      </c>
      <c r="C185">
        <v>1594.1</v>
      </c>
      <c r="D185">
        <v>17.100000000000001</v>
      </c>
    </row>
    <row r="186" spans="1:4" x14ac:dyDescent="0.3">
      <c r="A186" t="s">
        <v>167</v>
      </c>
      <c r="B186">
        <v>3648.68</v>
      </c>
      <c r="C186">
        <v>538.37</v>
      </c>
      <c r="D186">
        <v>17.100000000000001</v>
      </c>
    </row>
    <row r="187" spans="1:4" x14ac:dyDescent="0.3">
      <c r="A187" t="s">
        <v>168</v>
      </c>
      <c r="B187">
        <v>3740.6</v>
      </c>
      <c r="C187">
        <v>1588.92</v>
      </c>
      <c r="D187">
        <v>17.100000000000001</v>
      </c>
    </row>
    <row r="188" spans="1:4" x14ac:dyDescent="0.3">
      <c r="A188" t="s">
        <v>169</v>
      </c>
      <c r="B188">
        <v>3897.1</v>
      </c>
      <c r="C188">
        <v>353.25</v>
      </c>
      <c r="D188">
        <v>17.100000000000001</v>
      </c>
    </row>
    <row r="189" spans="1:4" x14ac:dyDescent="0.3">
      <c r="A189" t="s">
        <v>170</v>
      </c>
      <c r="B189">
        <v>3986.73</v>
      </c>
      <c r="C189">
        <v>1608.32</v>
      </c>
      <c r="D189">
        <v>17.100000000000001</v>
      </c>
    </row>
    <row r="190" spans="1:4" x14ac:dyDescent="0.3">
      <c r="A190" t="s">
        <v>506</v>
      </c>
      <c r="B190">
        <v>1454.3</v>
      </c>
      <c r="C190">
        <v>1730.72</v>
      </c>
      <c r="D190">
        <v>34.1</v>
      </c>
    </row>
    <row r="191" spans="1:4" x14ac:dyDescent="0.3">
      <c r="A191" t="s">
        <v>507</v>
      </c>
      <c r="B191">
        <v>1493.79</v>
      </c>
      <c r="C191">
        <v>1956.43</v>
      </c>
      <c r="D191">
        <v>34.1</v>
      </c>
    </row>
    <row r="192" spans="1:4" x14ac:dyDescent="0.3">
      <c r="A192" t="s">
        <v>508</v>
      </c>
      <c r="B192">
        <v>1873.07</v>
      </c>
      <c r="C192">
        <v>299.45999999999998</v>
      </c>
      <c r="D192">
        <v>34.200000000000003</v>
      </c>
    </row>
    <row r="193" spans="1:4" x14ac:dyDescent="0.3">
      <c r="A193" t="s">
        <v>509</v>
      </c>
      <c r="B193">
        <v>2162.2399999999998</v>
      </c>
      <c r="C193">
        <v>1825.94</v>
      </c>
      <c r="D193">
        <v>34.200000000000003</v>
      </c>
    </row>
    <row r="194" spans="1:4" x14ac:dyDescent="0.3">
      <c r="A194" t="s">
        <v>510</v>
      </c>
      <c r="B194">
        <v>2341.96</v>
      </c>
      <c r="C194">
        <v>1598.72</v>
      </c>
      <c r="D194">
        <v>3.1</v>
      </c>
    </row>
    <row r="195" spans="1:4" x14ac:dyDescent="0.3">
      <c r="A195" t="s">
        <v>511</v>
      </c>
      <c r="B195">
        <v>2381.79</v>
      </c>
      <c r="C195">
        <v>1796.85</v>
      </c>
      <c r="D195">
        <v>3.1</v>
      </c>
    </row>
    <row r="196" spans="1:4" x14ac:dyDescent="0.3">
      <c r="A196" t="s">
        <v>512</v>
      </c>
      <c r="B196">
        <v>1246.52</v>
      </c>
      <c r="C196">
        <v>322.13</v>
      </c>
      <c r="D196">
        <v>58.1</v>
      </c>
    </row>
    <row r="197" spans="1:4" x14ac:dyDescent="0.3">
      <c r="A197" t="s">
        <v>513</v>
      </c>
      <c r="B197">
        <v>1253.1099999999999</v>
      </c>
      <c r="C197">
        <v>1548.17</v>
      </c>
      <c r="D197">
        <v>58.1</v>
      </c>
    </row>
    <row r="198" spans="1:4" x14ac:dyDescent="0.3">
      <c r="A198" t="s">
        <v>514</v>
      </c>
      <c r="B198">
        <v>1369.02</v>
      </c>
      <c r="C198">
        <v>266.08999999999997</v>
      </c>
      <c r="D198">
        <v>58.1</v>
      </c>
    </row>
    <row r="199" spans="1:4" x14ac:dyDescent="0.3">
      <c r="A199" t="s">
        <v>515</v>
      </c>
      <c r="B199">
        <v>1375.93</v>
      </c>
      <c r="C199">
        <v>1550.55</v>
      </c>
      <c r="D199">
        <v>58.1</v>
      </c>
    </row>
    <row r="200" spans="1:4" x14ac:dyDescent="0.3">
      <c r="A200" t="s">
        <v>516</v>
      </c>
      <c r="B200">
        <v>1540.26</v>
      </c>
      <c r="C200">
        <v>264.68</v>
      </c>
      <c r="D200">
        <v>58.1</v>
      </c>
    </row>
    <row r="201" spans="1:4" x14ac:dyDescent="0.3">
      <c r="A201" t="s">
        <v>517</v>
      </c>
      <c r="B201">
        <v>1554.75</v>
      </c>
      <c r="C201">
        <v>1556.05</v>
      </c>
      <c r="D201">
        <v>58.1</v>
      </c>
    </row>
    <row r="202" spans="1:4" x14ac:dyDescent="0.3">
      <c r="A202" t="s">
        <v>518</v>
      </c>
      <c r="B202">
        <v>1620.43</v>
      </c>
      <c r="C202">
        <v>359.4</v>
      </c>
      <c r="D202">
        <v>58.6</v>
      </c>
    </row>
    <row r="203" spans="1:4" x14ac:dyDescent="0.3">
      <c r="A203" t="s">
        <v>519</v>
      </c>
      <c r="B203">
        <v>1625.49</v>
      </c>
      <c r="C203">
        <v>1545.92</v>
      </c>
      <c r="D203">
        <v>58.6</v>
      </c>
    </row>
    <row r="204" spans="1:4" x14ac:dyDescent="0.3">
      <c r="A204" t="s">
        <v>520</v>
      </c>
      <c r="B204">
        <v>1927.15</v>
      </c>
      <c r="C204">
        <v>349.83</v>
      </c>
      <c r="D204">
        <v>58.6</v>
      </c>
    </row>
    <row r="205" spans="1:4" x14ac:dyDescent="0.3">
      <c r="A205" t="s">
        <v>521</v>
      </c>
      <c r="B205">
        <v>1934.64</v>
      </c>
      <c r="C205">
        <v>1554.64</v>
      </c>
      <c r="D205">
        <v>58.6</v>
      </c>
    </row>
    <row r="206" spans="1:4" x14ac:dyDescent="0.3">
      <c r="A206" t="s">
        <v>522</v>
      </c>
      <c r="B206">
        <v>1376.19</v>
      </c>
      <c r="C206">
        <v>202.51</v>
      </c>
      <c r="D206">
        <v>58.1</v>
      </c>
    </row>
    <row r="207" spans="1:4" x14ac:dyDescent="0.3">
      <c r="A207" t="s">
        <v>523</v>
      </c>
      <c r="B207">
        <v>1297.53</v>
      </c>
      <c r="C207">
        <v>1414.05</v>
      </c>
      <c r="D207">
        <v>58.1</v>
      </c>
    </row>
    <row r="208" spans="1:4" x14ac:dyDescent="0.3">
      <c r="A208" t="s">
        <v>524</v>
      </c>
      <c r="B208">
        <v>1502.81</v>
      </c>
      <c r="C208">
        <v>261.87</v>
      </c>
      <c r="D208">
        <v>58.1</v>
      </c>
    </row>
    <row r="209" spans="1:4" x14ac:dyDescent="0.3">
      <c r="A209" t="s">
        <v>525</v>
      </c>
      <c r="B209">
        <v>1438.21</v>
      </c>
      <c r="C209">
        <v>1408.55</v>
      </c>
      <c r="D209">
        <v>58.1</v>
      </c>
    </row>
    <row r="210" spans="1:4" x14ac:dyDescent="0.3">
      <c r="A210" t="s">
        <v>526</v>
      </c>
      <c r="B210">
        <v>1568.8</v>
      </c>
      <c r="C210">
        <v>726.47</v>
      </c>
      <c r="D210">
        <v>58.1</v>
      </c>
    </row>
    <row r="211" spans="1:4" x14ac:dyDescent="0.3">
      <c r="A211" t="s">
        <v>527</v>
      </c>
      <c r="B211">
        <v>1554.34</v>
      </c>
      <c r="C211">
        <v>1387.19</v>
      </c>
      <c r="D211">
        <v>58.1</v>
      </c>
    </row>
    <row r="212" spans="1:4" x14ac:dyDescent="0.3">
      <c r="A212" t="s">
        <v>528</v>
      </c>
      <c r="B212">
        <v>1609.36</v>
      </c>
      <c r="C212">
        <v>723.57</v>
      </c>
      <c r="D212">
        <v>58.1</v>
      </c>
    </row>
    <row r="213" spans="1:4" x14ac:dyDescent="0.3">
      <c r="A213" t="s">
        <v>529</v>
      </c>
      <c r="B213">
        <v>1602.15</v>
      </c>
      <c r="C213">
        <v>1385.66</v>
      </c>
      <c r="D213">
        <v>58.1</v>
      </c>
    </row>
    <row r="214" spans="1:4" x14ac:dyDescent="0.3">
      <c r="A214" t="s">
        <v>530</v>
      </c>
      <c r="B214">
        <v>1626.5</v>
      </c>
      <c r="C214">
        <v>734.57</v>
      </c>
      <c r="D214">
        <v>58.1</v>
      </c>
    </row>
    <row r="215" spans="1:4" x14ac:dyDescent="0.3">
      <c r="A215" t="s">
        <v>531</v>
      </c>
      <c r="B215">
        <v>1617.56</v>
      </c>
      <c r="C215">
        <v>1385.66</v>
      </c>
      <c r="D215">
        <v>58.1</v>
      </c>
    </row>
    <row r="216" spans="1:4" x14ac:dyDescent="0.3">
      <c r="A216" t="s">
        <v>532</v>
      </c>
      <c r="B216">
        <v>1701.19</v>
      </c>
      <c r="C216">
        <v>731.97</v>
      </c>
      <c r="D216">
        <v>58.1</v>
      </c>
    </row>
    <row r="217" spans="1:4" x14ac:dyDescent="0.3">
      <c r="A217" t="s">
        <v>533</v>
      </c>
      <c r="B217">
        <v>1696</v>
      </c>
      <c r="C217">
        <v>1392.69</v>
      </c>
      <c r="D217">
        <v>58.1</v>
      </c>
    </row>
    <row r="218" spans="1:4" x14ac:dyDescent="0.3">
      <c r="A218" t="s">
        <v>534</v>
      </c>
      <c r="B218">
        <v>3692.14</v>
      </c>
      <c r="C218">
        <v>565.92999999999995</v>
      </c>
      <c r="D218">
        <v>34</v>
      </c>
    </row>
    <row r="219" spans="1:4" x14ac:dyDescent="0.3">
      <c r="A219" t="s">
        <v>535</v>
      </c>
      <c r="B219">
        <v>3771.06</v>
      </c>
      <c r="C219">
        <v>1388.97</v>
      </c>
      <c r="D219">
        <v>34</v>
      </c>
    </row>
    <row r="220" spans="1:4" x14ac:dyDescent="0.3">
      <c r="A220" t="s">
        <v>536</v>
      </c>
      <c r="B220">
        <v>3791.49</v>
      </c>
      <c r="C220">
        <v>516</v>
      </c>
      <c r="D220">
        <v>34</v>
      </c>
    </row>
    <row r="221" spans="1:4" x14ac:dyDescent="0.3">
      <c r="A221" t="s">
        <v>537</v>
      </c>
      <c r="B221">
        <v>3882.13</v>
      </c>
      <c r="C221">
        <v>1387.97</v>
      </c>
      <c r="D221">
        <v>34</v>
      </c>
    </row>
    <row r="222" spans="1:4" x14ac:dyDescent="0.3">
      <c r="A222" t="s">
        <v>538</v>
      </c>
      <c r="B222">
        <v>817.02</v>
      </c>
      <c r="C222">
        <v>232.13</v>
      </c>
      <c r="D222">
        <v>58.1</v>
      </c>
    </row>
    <row r="223" spans="1:4" x14ac:dyDescent="0.3">
      <c r="A223" t="s">
        <v>539</v>
      </c>
      <c r="B223">
        <v>716.6</v>
      </c>
      <c r="C223">
        <v>1403.69</v>
      </c>
      <c r="D223">
        <v>58.1</v>
      </c>
    </row>
    <row r="224" spans="1:4" x14ac:dyDescent="0.3">
      <c r="A224" t="s">
        <v>540</v>
      </c>
      <c r="B224">
        <v>888.65</v>
      </c>
      <c r="C224">
        <v>215.4</v>
      </c>
      <c r="D224">
        <v>58.1</v>
      </c>
    </row>
    <row r="225" spans="1:4" x14ac:dyDescent="0.3">
      <c r="A225" t="s">
        <v>541</v>
      </c>
      <c r="B225">
        <v>781.62</v>
      </c>
      <c r="C225">
        <v>1406.47</v>
      </c>
      <c r="D225">
        <v>58.1</v>
      </c>
    </row>
    <row r="226" spans="1:4" x14ac:dyDescent="0.3">
      <c r="A226" t="s">
        <v>542</v>
      </c>
      <c r="B226">
        <v>1052.43</v>
      </c>
      <c r="C226">
        <v>225.4</v>
      </c>
      <c r="D226">
        <v>58.1</v>
      </c>
    </row>
    <row r="227" spans="1:4" x14ac:dyDescent="0.3">
      <c r="A227" t="s">
        <v>543</v>
      </c>
      <c r="B227">
        <v>980.09</v>
      </c>
      <c r="C227">
        <v>1421.87</v>
      </c>
      <c r="D227">
        <v>58.1</v>
      </c>
    </row>
    <row r="228" spans="1:4" x14ac:dyDescent="0.3">
      <c r="A228" t="s">
        <v>544</v>
      </c>
      <c r="B228">
        <v>1214.3</v>
      </c>
      <c r="C228">
        <v>240.55</v>
      </c>
      <c r="D228">
        <v>58.1</v>
      </c>
    </row>
    <row r="229" spans="1:4" x14ac:dyDescent="0.3">
      <c r="A229" t="s">
        <v>545</v>
      </c>
      <c r="B229">
        <v>1148.56</v>
      </c>
      <c r="C229">
        <v>1418.09</v>
      </c>
      <c r="D229">
        <v>58.1</v>
      </c>
    </row>
    <row r="230" spans="1:4" x14ac:dyDescent="0.3">
      <c r="A230" t="s">
        <v>546</v>
      </c>
      <c r="B230">
        <v>1328.43</v>
      </c>
      <c r="C230">
        <v>303.36</v>
      </c>
      <c r="D230">
        <v>58.1</v>
      </c>
    </row>
    <row r="231" spans="1:4" x14ac:dyDescent="0.3">
      <c r="A231" t="s">
        <v>547</v>
      </c>
      <c r="B231">
        <v>1300.77</v>
      </c>
      <c r="C231">
        <v>1412.59</v>
      </c>
      <c r="D231">
        <v>58.1</v>
      </c>
    </row>
    <row r="232" spans="1:4" x14ac:dyDescent="0.3">
      <c r="A232" t="s">
        <v>548</v>
      </c>
      <c r="B232">
        <v>2780.54</v>
      </c>
      <c r="C232">
        <v>1110.6400000000001</v>
      </c>
      <c r="D232">
        <v>32.799999999999997</v>
      </c>
    </row>
    <row r="233" spans="1:4" x14ac:dyDescent="0.3">
      <c r="A233" t="s">
        <v>549</v>
      </c>
      <c r="B233">
        <v>2722.38</v>
      </c>
      <c r="C233">
        <v>1887.89</v>
      </c>
      <c r="D233">
        <v>32.799999999999997</v>
      </c>
    </row>
    <row r="234" spans="1:4" x14ac:dyDescent="0.3">
      <c r="A234" t="s">
        <v>550</v>
      </c>
      <c r="B234">
        <v>2826.04</v>
      </c>
      <c r="C234">
        <v>1045.8699999999999</v>
      </c>
      <c r="D234">
        <v>32.799999999999997</v>
      </c>
    </row>
    <row r="235" spans="1:4" x14ac:dyDescent="0.3">
      <c r="A235" t="s">
        <v>551</v>
      </c>
      <c r="B235">
        <v>2813.62</v>
      </c>
      <c r="C235">
        <v>1892.57</v>
      </c>
      <c r="D235">
        <v>32.799999999999997</v>
      </c>
    </row>
    <row r="236" spans="1:4" x14ac:dyDescent="0.3">
      <c r="A236" t="s">
        <v>552</v>
      </c>
      <c r="B236">
        <v>2909.62</v>
      </c>
      <c r="C236">
        <v>957.28</v>
      </c>
      <c r="D236">
        <v>33.1</v>
      </c>
    </row>
    <row r="237" spans="1:4" x14ac:dyDescent="0.3">
      <c r="A237" t="s">
        <v>553</v>
      </c>
      <c r="B237">
        <v>2876.58</v>
      </c>
      <c r="C237">
        <v>1895.35</v>
      </c>
      <c r="D237">
        <v>33.1</v>
      </c>
    </row>
    <row r="238" spans="1:4" x14ac:dyDescent="0.3">
      <c r="A238" t="s">
        <v>554</v>
      </c>
      <c r="B238">
        <v>3007.66</v>
      </c>
      <c r="C238">
        <v>859.23</v>
      </c>
      <c r="D238">
        <v>33.1</v>
      </c>
    </row>
    <row r="239" spans="1:4" x14ac:dyDescent="0.3">
      <c r="A239" t="s">
        <v>555</v>
      </c>
      <c r="B239">
        <v>2967.49</v>
      </c>
      <c r="C239">
        <v>1899.23</v>
      </c>
      <c r="D239">
        <v>33.1</v>
      </c>
    </row>
    <row r="240" spans="1:4" x14ac:dyDescent="0.3">
      <c r="A240" t="s">
        <v>556</v>
      </c>
      <c r="B240">
        <v>3114.55</v>
      </c>
      <c r="C240">
        <v>717.62</v>
      </c>
      <c r="D240">
        <v>33.299999999999997</v>
      </c>
    </row>
    <row r="241" spans="1:4" x14ac:dyDescent="0.3">
      <c r="A241" t="s">
        <v>557</v>
      </c>
      <c r="B241">
        <v>3061.11</v>
      </c>
      <c r="C241">
        <v>1900.85</v>
      </c>
      <c r="D241">
        <v>33.299999999999997</v>
      </c>
    </row>
    <row r="242" spans="1:4" x14ac:dyDescent="0.3">
      <c r="A242" t="s">
        <v>558</v>
      </c>
      <c r="B242">
        <v>3241.87</v>
      </c>
      <c r="C242">
        <v>582.13</v>
      </c>
      <c r="D242">
        <v>33.299999999999997</v>
      </c>
    </row>
    <row r="243" spans="1:4" x14ac:dyDescent="0.3">
      <c r="A243" t="s">
        <v>559</v>
      </c>
      <c r="B243">
        <v>3214.65</v>
      </c>
      <c r="C243">
        <v>1910.24</v>
      </c>
      <c r="D243">
        <v>33.299999999999997</v>
      </c>
    </row>
    <row r="244" spans="1:4" x14ac:dyDescent="0.3">
      <c r="A244" t="s">
        <v>560</v>
      </c>
      <c r="B244">
        <v>3383.15</v>
      </c>
      <c r="C244">
        <v>99.4</v>
      </c>
      <c r="D244">
        <v>34.200000000000003</v>
      </c>
    </row>
    <row r="245" spans="1:4" x14ac:dyDescent="0.3">
      <c r="A245" t="s">
        <v>561</v>
      </c>
      <c r="B245">
        <v>3315.72</v>
      </c>
      <c r="C245">
        <v>1949.03</v>
      </c>
      <c r="D245">
        <v>34.200000000000003</v>
      </c>
    </row>
    <row r="246" spans="1:4" x14ac:dyDescent="0.3">
      <c r="A246" t="s">
        <v>562</v>
      </c>
      <c r="B246">
        <v>1224.51</v>
      </c>
      <c r="C246">
        <v>788.39</v>
      </c>
      <c r="D246">
        <v>20.2</v>
      </c>
    </row>
    <row r="247" spans="1:4" x14ac:dyDescent="0.3">
      <c r="A247" t="s">
        <v>563</v>
      </c>
      <c r="B247">
        <v>1168.71</v>
      </c>
      <c r="C247">
        <v>1669.77</v>
      </c>
      <c r="D247">
        <v>20.2</v>
      </c>
    </row>
    <row r="248" spans="1:4" x14ac:dyDescent="0.3">
      <c r="A248" t="s">
        <v>564</v>
      </c>
      <c r="B248">
        <v>1284.0899999999999</v>
      </c>
      <c r="C248">
        <v>733.45</v>
      </c>
      <c r="D248">
        <v>19.8</v>
      </c>
    </row>
    <row r="249" spans="1:4" x14ac:dyDescent="0.3">
      <c r="A249" t="s">
        <v>565</v>
      </c>
      <c r="B249">
        <v>1230.8900000000001</v>
      </c>
      <c r="C249">
        <v>1671.49</v>
      </c>
      <c r="D249">
        <v>19.8</v>
      </c>
    </row>
    <row r="250" spans="1:4" x14ac:dyDescent="0.3">
      <c r="A250" t="s">
        <v>566</v>
      </c>
      <c r="B250">
        <v>1899.09</v>
      </c>
      <c r="C250">
        <v>783.49</v>
      </c>
      <c r="D250">
        <v>19.8</v>
      </c>
    </row>
    <row r="251" spans="1:4" x14ac:dyDescent="0.3">
      <c r="A251" t="s">
        <v>567</v>
      </c>
      <c r="B251">
        <v>1877.51</v>
      </c>
      <c r="C251">
        <v>1679.3</v>
      </c>
      <c r="D251">
        <v>19.8</v>
      </c>
    </row>
    <row r="252" spans="1:4" x14ac:dyDescent="0.3">
      <c r="A252" t="s">
        <v>568</v>
      </c>
      <c r="B252">
        <v>2140.09</v>
      </c>
      <c r="C252">
        <v>804.68</v>
      </c>
      <c r="D252">
        <v>19.8</v>
      </c>
    </row>
    <row r="253" spans="1:4" x14ac:dyDescent="0.3">
      <c r="A253" t="s">
        <v>569</v>
      </c>
      <c r="B253">
        <v>2128.79</v>
      </c>
      <c r="C253">
        <v>1732.99</v>
      </c>
      <c r="D253">
        <v>19.8</v>
      </c>
    </row>
    <row r="254" spans="1:4" x14ac:dyDescent="0.3">
      <c r="A254" t="s">
        <v>570</v>
      </c>
      <c r="B254">
        <v>2483.0100000000002</v>
      </c>
      <c r="C254">
        <v>537.36</v>
      </c>
      <c r="D254">
        <v>19.7</v>
      </c>
    </row>
    <row r="255" spans="1:4" x14ac:dyDescent="0.3">
      <c r="A255" t="s">
        <v>571</v>
      </c>
      <c r="B255">
        <v>2406.81</v>
      </c>
      <c r="C255">
        <v>1778.72</v>
      </c>
      <c r="D255">
        <v>19.7</v>
      </c>
    </row>
    <row r="256" spans="1:4" x14ac:dyDescent="0.3">
      <c r="A256" t="s">
        <v>572</v>
      </c>
      <c r="B256">
        <v>2890.55</v>
      </c>
      <c r="C256">
        <v>598.47</v>
      </c>
      <c r="D256">
        <v>19.7</v>
      </c>
    </row>
    <row r="257" spans="1:4" x14ac:dyDescent="0.3">
      <c r="A257" t="s">
        <v>573</v>
      </c>
      <c r="B257">
        <v>2791.83</v>
      </c>
      <c r="C257">
        <v>1811.4</v>
      </c>
      <c r="D257">
        <v>19.7</v>
      </c>
    </row>
    <row r="258" spans="1:4" x14ac:dyDescent="0.3">
      <c r="A258" t="s">
        <v>574</v>
      </c>
      <c r="B258">
        <v>3258.55</v>
      </c>
      <c r="C258">
        <v>656.34</v>
      </c>
      <c r="D258">
        <v>19.7</v>
      </c>
    </row>
    <row r="259" spans="1:4" x14ac:dyDescent="0.3">
      <c r="A259" t="s">
        <v>575</v>
      </c>
      <c r="B259">
        <v>3165.62</v>
      </c>
      <c r="C259">
        <v>1844.33</v>
      </c>
      <c r="D259">
        <v>19.7</v>
      </c>
    </row>
    <row r="260" spans="1:4" x14ac:dyDescent="0.3">
      <c r="A260" t="s">
        <v>576</v>
      </c>
      <c r="B260">
        <v>3530.98</v>
      </c>
      <c r="C260">
        <v>718.77</v>
      </c>
      <c r="D260">
        <v>19.7</v>
      </c>
    </row>
    <row r="261" spans="1:4" x14ac:dyDescent="0.3">
      <c r="A261" t="s">
        <v>577</v>
      </c>
      <c r="B261">
        <v>3455.15</v>
      </c>
      <c r="C261">
        <v>1833.78</v>
      </c>
      <c r="D261">
        <v>19.7</v>
      </c>
    </row>
    <row r="262" spans="1:4" x14ac:dyDescent="0.3">
      <c r="A262" t="s">
        <v>578</v>
      </c>
      <c r="B262">
        <v>3580.26</v>
      </c>
      <c r="C262">
        <v>695.15</v>
      </c>
      <c r="D262">
        <v>19.7</v>
      </c>
    </row>
    <row r="263" spans="1:4" x14ac:dyDescent="0.3">
      <c r="A263" t="s">
        <v>579</v>
      </c>
      <c r="B263">
        <v>3560.81</v>
      </c>
      <c r="C263">
        <v>1878.5</v>
      </c>
      <c r="D263">
        <v>19.7</v>
      </c>
    </row>
    <row r="264" spans="1:4" x14ac:dyDescent="0.3">
      <c r="A264" t="s">
        <v>580</v>
      </c>
      <c r="B264">
        <v>1021.33</v>
      </c>
      <c r="C264">
        <v>872.99</v>
      </c>
      <c r="D264">
        <v>21.6</v>
      </c>
    </row>
    <row r="265" spans="1:4" x14ac:dyDescent="0.3">
      <c r="A265" t="s">
        <v>581</v>
      </c>
      <c r="B265">
        <v>980.94</v>
      </c>
      <c r="C265">
        <v>1500</v>
      </c>
      <c r="D265">
        <v>21.6</v>
      </c>
    </row>
    <row r="266" spans="1:4" x14ac:dyDescent="0.3">
      <c r="A266" t="s">
        <v>582</v>
      </c>
      <c r="B266">
        <v>1522.85</v>
      </c>
      <c r="C266">
        <v>889.64</v>
      </c>
      <c r="D266">
        <v>21.6</v>
      </c>
    </row>
    <row r="267" spans="1:4" x14ac:dyDescent="0.3">
      <c r="A267" t="s">
        <v>583</v>
      </c>
      <c r="B267">
        <v>1480.6</v>
      </c>
      <c r="C267">
        <v>1519.01</v>
      </c>
      <c r="D267">
        <v>21.6</v>
      </c>
    </row>
    <row r="268" spans="1:4" x14ac:dyDescent="0.3">
      <c r="A268" t="s">
        <v>584</v>
      </c>
      <c r="B268">
        <v>1620.26</v>
      </c>
      <c r="C268">
        <v>893.4</v>
      </c>
      <c r="D268">
        <v>21.6</v>
      </c>
    </row>
    <row r="269" spans="1:4" x14ac:dyDescent="0.3">
      <c r="A269" t="s">
        <v>585</v>
      </c>
      <c r="B269">
        <v>1588.34</v>
      </c>
      <c r="C269">
        <v>1523.02</v>
      </c>
      <c r="D269">
        <v>21.6</v>
      </c>
    </row>
    <row r="270" spans="1:4" x14ac:dyDescent="0.3">
      <c r="A270" t="s">
        <v>586</v>
      </c>
      <c r="B270">
        <v>3111.46</v>
      </c>
      <c r="C270">
        <v>1050.19</v>
      </c>
      <c r="D270">
        <v>20.3</v>
      </c>
    </row>
    <row r="271" spans="1:4" x14ac:dyDescent="0.3">
      <c r="A271" t="s">
        <v>587</v>
      </c>
      <c r="B271">
        <v>3080.6</v>
      </c>
      <c r="C271">
        <v>1597.91</v>
      </c>
      <c r="D271">
        <v>20.3</v>
      </c>
    </row>
    <row r="272" spans="1:4" x14ac:dyDescent="0.3">
      <c r="A272" t="s">
        <v>588</v>
      </c>
      <c r="B272">
        <v>3331.43</v>
      </c>
      <c r="C272">
        <v>1057.9100000000001</v>
      </c>
      <c r="D272">
        <v>20.3</v>
      </c>
    </row>
    <row r="273" spans="1:4" x14ac:dyDescent="0.3">
      <c r="A273" t="s">
        <v>589</v>
      </c>
      <c r="B273">
        <v>3287.15</v>
      </c>
      <c r="C273">
        <v>1603.41</v>
      </c>
      <c r="D273">
        <v>20.3</v>
      </c>
    </row>
    <row r="274" spans="1:4" x14ac:dyDescent="0.3">
      <c r="A274" t="s">
        <v>590</v>
      </c>
      <c r="B274">
        <v>797.62</v>
      </c>
      <c r="C274">
        <v>554.54999999999995</v>
      </c>
      <c r="D274">
        <v>58.3</v>
      </c>
    </row>
    <row r="275" spans="1:4" x14ac:dyDescent="0.3">
      <c r="A275" t="s">
        <v>591</v>
      </c>
      <c r="B275">
        <v>861.11</v>
      </c>
      <c r="C275">
        <v>1738.24</v>
      </c>
      <c r="D275">
        <v>58.3</v>
      </c>
    </row>
    <row r="276" spans="1:4" x14ac:dyDescent="0.3">
      <c r="A276" t="s">
        <v>592</v>
      </c>
      <c r="B276">
        <v>836.09</v>
      </c>
      <c r="C276">
        <v>513.64</v>
      </c>
      <c r="D276">
        <v>58.3</v>
      </c>
    </row>
    <row r="277" spans="1:4" x14ac:dyDescent="0.3">
      <c r="A277" t="s">
        <v>593</v>
      </c>
      <c r="B277">
        <v>921.36</v>
      </c>
      <c r="C277">
        <v>1743.74</v>
      </c>
      <c r="D277">
        <v>58.3</v>
      </c>
    </row>
    <row r="278" spans="1:4" x14ac:dyDescent="0.3">
      <c r="A278" t="s">
        <v>594</v>
      </c>
      <c r="B278">
        <v>1068.43</v>
      </c>
      <c r="C278">
        <v>408.94</v>
      </c>
      <c r="D278">
        <v>58.4</v>
      </c>
    </row>
    <row r="279" spans="1:4" x14ac:dyDescent="0.3">
      <c r="A279" t="s">
        <v>595</v>
      </c>
      <c r="B279">
        <v>1141.45</v>
      </c>
      <c r="C279">
        <v>1738.24</v>
      </c>
      <c r="D279">
        <v>58.4</v>
      </c>
    </row>
    <row r="280" spans="1:4" x14ac:dyDescent="0.3">
      <c r="A280" t="s">
        <v>596</v>
      </c>
      <c r="B280">
        <v>1294.3800000000001</v>
      </c>
      <c r="C280">
        <v>465.23</v>
      </c>
      <c r="D280">
        <v>58.3</v>
      </c>
    </row>
    <row r="281" spans="1:4" x14ac:dyDescent="0.3">
      <c r="A281" t="s">
        <v>597</v>
      </c>
      <c r="B281">
        <v>1366.64</v>
      </c>
      <c r="C281">
        <v>1715.15</v>
      </c>
      <c r="D281">
        <v>58.3</v>
      </c>
    </row>
    <row r="282" spans="1:4" x14ac:dyDescent="0.3">
      <c r="A282" t="s">
        <v>598</v>
      </c>
      <c r="B282">
        <v>1426.13</v>
      </c>
      <c r="C282">
        <v>520.89</v>
      </c>
      <c r="D282">
        <v>58.3</v>
      </c>
    </row>
    <row r="283" spans="1:4" x14ac:dyDescent="0.3">
      <c r="A283" t="s">
        <v>599</v>
      </c>
      <c r="B283">
        <v>1491.4</v>
      </c>
      <c r="C283">
        <v>1709.65</v>
      </c>
      <c r="D283">
        <v>58.3</v>
      </c>
    </row>
    <row r="284" spans="1:4" x14ac:dyDescent="0.3">
      <c r="A284" t="s">
        <v>600</v>
      </c>
      <c r="B284">
        <v>2911.83</v>
      </c>
      <c r="C284">
        <v>840.55</v>
      </c>
      <c r="D284">
        <v>16.7</v>
      </c>
    </row>
    <row r="285" spans="1:4" x14ac:dyDescent="0.3">
      <c r="A285" t="s">
        <v>601</v>
      </c>
      <c r="B285">
        <v>2988.65</v>
      </c>
      <c r="C285">
        <v>1650.1</v>
      </c>
      <c r="D285">
        <v>16.7</v>
      </c>
    </row>
    <row r="286" spans="1:4" x14ac:dyDescent="0.3">
      <c r="A286" s="1" t="s">
        <v>602</v>
      </c>
      <c r="B286">
        <v>1279.03</v>
      </c>
      <c r="C286">
        <v>320.87</v>
      </c>
      <c r="D286">
        <v>17.100000000000001</v>
      </c>
    </row>
    <row r="287" spans="1:4" x14ac:dyDescent="0.3">
      <c r="A287" t="s">
        <v>603</v>
      </c>
      <c r="B287">
        <v>1237.1099999999999</v>
      </c>
      <c r="C287">
        <v>1431.66</v>
      </c>
      <c r="D287">
        <v>17.100000000000001</v>
      </c>
    </row>
    <row r="288" spans="1:4" x14ac:dyDescent="0.3">
      <c r="A288" t="s">
        <v>604</v>
      </c>
      <c r="B288">
        <v>3231.15</v>
      </c>
      <c r="C288">
        <v>526.80999999999995</v>
      </c>
      <c r="D288">
        <v>17.100000000000001</v>
      </c>
    </row>
    <row r="289" spans="1:4" x14ac:dyDescent="0.3">
      <c r="A289" t="s">
        <v>605</v>
      </c>
      <c r="B289">
        <v>3315.06</v>
      </c>
      <c r="C289">
        <v>1424.21</v>
      </c>
      <c r="D289">
        <v>17.100000000000001</v>
      </c>
    </row>
    <row r="290" spans="1:4" x14ac:dyDescent="0.3">
      <c r="A290" t="s">
        <v>606</v>
      </c>
      <c r="B290">
        <v>3603.4</v>
      </c>
      <c r="C290">
        <v>648.85</v>
      </c>
      <c r="D290">
        <v>17.100000000000001</v>
      </c>
    </row>
    <row r="291" spans="1:4" x14ac:dyDescent="0.3">
      <c r="A291" t="s">
        <v>607</v>
      </c>
      <c r="B291">
        <v>3605.36</v>
      </c>
      <c r="C291">
        <v>1429.32</v>
      </c>
      <c r="D291">
        <v>17.100000000000001</v>
      </c>
    </row>
    <row r="292" spans="1:4" x14ac:dyDescent="0.3">
      <c r="A292" t="s">
        <v>608</v>
      </c>
      <c r="B292">
        <v>3813.68</v>
      </c>
      <c r="C292">
        <v>569.28</v>
      </c>
      <c r="D292">
        <v>17.100000000000001</v>
      </c>
    </row>
    <row r="293" spans="1:4" x14ac:dyDescent="0.3">
      <c r="A293" t="s">
        <v>609</v>
      </c>
      <c r="B293">
        <v>3930.77</v>
      </c>
      <c r="C293">
        <v>1429.36</v>
      </c>
      <c r="D293">
        <v>17.100000000000001</v>
      </c>
    </row>
    <row r="294" spans="1:4" x14ac:dyDescent="0.3">
      <c r="A294" t="s">
        <v>610</v>
      </c>
      <c r="B294">
        <v>2368.2600000000002</v>
      </c>
      <c r="C294">
        <v>1012.6</v>
      </c>
      <c r="D294">
        <v>17.100000000000001</v>
      </c>
    </row>
    <row r="295" spans="1:4" x14ac:dyDescent="0.3">
      <c r="A295" t="s">
        <v>611</v>
      </c>
      <c r="B295">
        <v>2383.96</v>
      </c>
      <c r="C295">
        <v>1434</v>
      </c>
      <c r="D295">
        <v>17.100000000000001</v>
      </c>
    </row>
    <row r="296" spans="1:4" x14ac:dyDescent="0.3">
      <c r="A296" t="s">
        <v>612</v>
      </c>
      <c r="B296">
        <v>2506.2800000000002</v>
      </c>
      <c r="C296">
        <v>912.62</v>
      </c>
      <c r="D296">
        <v>17.100000000000001</v>
      </c>
    </row>
    <row r="297" spans="1:4" x14ac:dyDescent="0.3">
      <c r="A297" t="s">
        <v>613</v>
      </c>
      <c r="B297">
        <v>2519.7399999999998</v>
      </c>
      <c r="C297">
        <v>1456.85</v>
      </c>
      <c r="D297">
        <v>17.100000000000001</v>
      </c>
    </row>
    <row r="298" spans="1:4" x14ac:dyDescent="0.3">
      <c r="A298" t="s">
        <v>614</v>
      </c>
      <c r="B298">
        <v>2742.64</v>
      </c>
      <c r="C298">
        <v>746.47</v>
      </c>
      <c r="D298">
        <v>17.100000000000001</v>
      </c>
    </row>
    <row r="299" spans="1:4" x14ac:dyDescent="0.3">
      <c r="A299" t="s">
        <v>615</v>
      </c>
      <c r="B299">
        <v>2769.28</v>
      </c>
      <c r="C299">
        <v>1486.13</v>
      </c>
      <c r="D299">
        <v>17.100000000000001</v>
      </c>
    </row>
    <row r="300" spans="1:4" x14ac:dyDescent="0.3">
      <c r="A300" t="s">
        <v>616</v>
      </c>
      <c r="B300">
        <v>3181.79</v>
      </c>
      <c r="C300">
        <v>447.57</v>
      </c>
      <c r="D300">
        <v>17.100000000000001</v>
      </c>
    </row>
    <row r="301" spans="1:4" x14ac:dyDescent="0.3">
      <c r="A301" t="s">
        <v>617</v>
      </c>
      <c r="B301">
        <v>3248.81</v>
      </c>
      <c r="C301">
        <v>1536.04</v>
      </c>
      <c r="D301">
        <v>17.100000000000001</v>
      </c>
    </row>
    <row r="302" spans="1:4" x14ac:dyDescent="0.3">
      <c r="A302" t="s">
        <v>618</v>
      </c>
      <c r="B302">
        <v>3613.16</v>
      </c>
      <c r="C302">
        <v>163.95</v>
      </c>
      <c r="D302">
        <v>17.100000000000001</v>
      </c>
    </row>
    <row r="303" spans="1:4" x14ac:dyDescent="0.3">
      <c r="A303" t="s">
        <v>619</v>
      </c>
      <c r="B303">
        <v>3759.06</v>
      </c>
      <c r="C303">
        <v>1592.17</v>
      </c>
      <c r="D303">
        <v>17.100000000000001</v>
      </c>
    </row>
    <row r="304" spans="1:4" x14ac:dyDescent="0.3">
      <c r="A304" t="s">
        <v>620</v>
      </c>
      <c r="B304">
        <v>237.11</v>
      </c>
      <c r="C304">
        <v>834.18</v>
      </c>
      <c r="D304">
        <v>34.700000000000003</v>
      </c>
    </row>
    <row r="305" spans="1:4" x14ac:dyDescent="0.3">
      <c r="A305" t="s">
        <v>621</v>
      </c>
      <c r="B305">
        <v>72.959999999999994</v>
      </c>
      <c r="C305">
        <v>2341.9699999999998</v>
      </c>
      <c r="D305">
        <v>34.700000000000003</v>
      </c>
    </row>
    <row r="306" spans="1:4" x14ac:dyDescent="0.3">
      <c r="A306" t="s">
        <v>622</v>
      </c>
      <c r="B306">
        <v>385.19</v>
      </c>
      <c r="C306">
        <v>724.13</v>
      </c>
      <c r="D306">
        <v>34.700000000000003</v>
      </c>
    </row>
    <row r="307" spans="1:4" x14ac:dyDescent="0.3">
      <c r="A307" t="s">
        <v>623</v>
      </c>
      <c r="B307">
        <v>168.43</v>
      </c>
      <c r="C307">
        <v>2336.4699999999998</v>
      </c>
      <c r="D307">
        <v>34.700000000000003</v>
      </c>
    </row>
    <row r="308" spans="1:4" x14ac:dyDescent="0.3">
      <c r="A308" t="s">
        <v>624</v>
      </c>
      <c r="B308">
        <v>858.55</v>
      </c>
      <c r="C308">
        <v>535.70000000000005</v>
      </c>
      <c r="D308">
        <v>34.700000000000003</v>
      </c>
    </row>
    <row r="309" spans="1:4" x14ac:dyDescent="0.3">
      <c r="A309" t="s">
        <v>625</v>
      </c>
      <c r="B309">
        <v>673.96</v>
      </c>
      <c r="C309">
        <v>2341.9699999999998</v>
      </c>
      <c r="D309">
        <v>34.700000000000003</v>
      </c>
    </row>
    <row r="310" spans="1:4" x14ac:dyDescent="0.3">
      <c r="A310" t="s">
        <v>626</v>
      </c>
      <c r="B310">
        <v>1087.57</v>
      </c>
      <c r="C310">
        <v>461.4</v>
      </c>
      <c r="D310">
        <v>34.700000000000003</v>
      </c>
    </row>
    <row r="311" spans="1:4" x14ac:dyDescent="0.3">
      <c r="A311" t="s">
        <v>627</v>
      </c>
      <c r="B311">
        <v>961.96</v>
      </c>
      <c r="C311">
        <v>2313.4899999999998</v>
      </c>
      <c r="D311">
        <v>34.700000000000003</v>
      </c>
    </row>
    <row r="312" spans="1:4" x14ac:dyDescent="0.3">
      <c r="A312" t="s">
        <v>628</v>
      </c>
      <c r="B312">
        <v>1334.98</v>
      </c>
      <c r="C312">
        <v>392.47</v>
      </c>
      <c r="D312">
        <v>34.700000000000003</v>
      </c>
    </row>
    <row r="313" spans="1:4" x14ac:dyDescent="0.3">
      <c r="A313" t="s">
        <v>629</v>
      </c>
      <c r="B313">
        <v>1219.32</v>
      </c>
      <c r="C313">
        <v>2330.9699999999998</v>
      </c>
      <c r="D313">
        <v>34.700000000000003</v>
      </c>
    </row>
    <row r="314" spans="1:4" x14ac:dyDescent="0.3">
      <c r="A314" t="s">
        <v>630</v>
      </c>
      <c r="B314">
        <v>1652.85</v>
      </c>
      <c r="C314">
        <v>322</v>
      </c>
      <c r="D314">
        <v>34.700000000000003</v>
      </c>
    </row>
    <row r="315" spans="1:4" x14ac:dyDescent="0.3">
      <c r="A315" t="s">
        <v>631</v>
      </c>
      <c r="B315">
        <v>1596.94</v>
      </c>
      <c r="C315">
        <v>2307.9899999999998</v>
      </c>
      <c r="D315">
        <v>34.700000000000003</v>
      </c>
    </row>
    <row r="316" spans="1:4" x14ac:dyDescent="0.3">
      <c r="A316" t="s">
        <v>632</v>
      </c>
      <c r="B316">
        <v>2004.43</v>
      </c>
      <c r="C316">
        <v>263.02</v>
      </c>
      <c r="D316">
        <v>34.700000000000003</v>
      </c>
    </row>
    <row r="317" spans="1:4" x14ac:dyDescent="0.3">
      <c r="A317" t="s">
        <v>633</v>
      </c>
      <c r="B317">
        <v>2024.34</v>
      </c>
      <c r="C317">
        <v>2265.23</v>
      </c>
      <c r="D317">
        <v>34.700000000000003</v>
      </c>
    </row>
    <row r="318" spans="1:4" x14ac:dyDescent="0.3">
      <c r="A318" t="s">
        <v>634</v>
      </c>
      <c r="B318">
        <v>2349.11</v>
      </c>
      <c r="C318">
        <v>225.49</v>
      </c>
      <c r="D318">
        <v>34.700000000000003</v>
      </c>
    </row>
    <row r="319" spans="1:4" x14ac:dyDescent="0.3">
      <c r="A319" t="s">
        <v>635</v>
      </c>
      <c r="B319">
        <v>2473.19</v>
      </c>
      <c r="C319">
        <v>2248.38</v>
      </c>
      <c r="D319">
        <v>34.700000000000003</v>
      </c>
    </row>
    <row r="320" spans="1:4" x14ac:dyDescent="0.3">
      <c r="A320" t="s">
        <v>636</v>
      </c>
      <c r="B320">
        <v>2712.17</v>
      </c>
      <c r="C320">
        <v>203.28</v>
      </c>
      <c r="D320">
        <v>34.700000000000003</v>
      </c>
    </row>
    <row r="321" spans="1:4" x14ac:dyDescent="0.3">
      <c r="A321" t="s">
        <v>637</v>
      </c>
      <c r="B321">
        <v>2972.6</v>
      </c>
      <c r="C321">
        <v>2210.09</v>
      </c>
      <c r="D321">
        <v>34.700000000000003</v>
      </c>
    </row>
    <row r="322" spans="1:4" x14ac:dyDescent="0.3">
      <c r="A322" t="s">
        <v>638</v>
      </c>
      <c r="B322">
        <v>2493.87</v>
      </c>
      <c r="C322">
        <v>1776.94</v>
      </c>
      <c r="D322">
        <v>17.399999999999999</v>
      </c>
    </row>
    <row r="323" spans="1:4" x14ac:dyDescent="0.3">
      <c r="A323" t="s">
        <v>639</v>
      </c>
      <c r="B323">
        <v>2477.2800000000002</v>
      </c>
      <c r="C323">
        <v>2180.77</v>
      </c>
      <c r="D323">
        <v>17.399999999999999</v>
      </c>
    </row>
    <row r="324" spans="1:4" x14ac:dyDescent="0.3">
      <c r="A324" t="s">
        <v>640</v>
      </c>
      <c r="B324">
        <v>2693.79</v>
      </c>
      <c r="C324">
        <v>1780.09</v>
      </c>
      <c r="D324">
        <v>17.399999999999999</v>
      </c>
    </row>
    <row r="325" spans="1:4" x14ac:dyDescent="0.3">
      <c r="A325" t="s">
        <v>641</v>
      </c>
      <c r="B325">
        <v>2681.19</v>
      </c>
      <c r="C325">
        <v>2184.17</v>
      </c>
      <c r="D325">
        <v>17.399999999999999</v>
      </c>
    </row>
    <row r="326" spans="1:4" x14ac:dyDescent="0.3">
      <c r="A326" t="s">
        <v>642</v>
      </c>
      <c r="B326">
        <v>2803.12</v>
      </c>
      <c r="C326">
        <v>1951.32</v>
      </c>
      <c r="D326">
        <v>17.100000000000001</v>
      </c>
    </row>
    <row r="327" spans="1:4" x14ac:dyDescent="0.3">
      <c r="A327" t="s">
        <v>643</v>
      </c>
      <c r="B327">
        <v>2796.26</v>
      </c>
      <c r="C327">
        <v>2180.77</v>
      </c>
      <c r="D327">
        <v>17.100000000000001</v>
      </c>
    </row>
    <row r="328" spans="1:4" x14ac:dyDescent="0.3">
      <c r="A328" t="s">
        <v>644</v>
      </c>
      <c r="B328">
        <v>2947.06</v>
      </c>
      <c r="C328">
        <v>638.98</v>
      </c>
      <c r="D328">
        <v>33.4</v>
      </c>
    </row>
    <row r="329" spans="1:4" x14ac:dyDescent="0.3">
      <c r="A329" t="s">
        <v>645</v>
      </c>
      <c r="B329">
        <v>2980.14</v>
      </c>
      <c r="C329">
        <v>2226.1799999999998</v>
      </c>
      <c r="D329">
        <v>33.4</v>
      </c>
    </row>
    <row r="330" spans="1:4" x14ac:dyDescent="0.3">
      <c r="A330" t="s">
        <v>646</v>
      </c>
      <c r="B330">
        <v>3041.02</v>
      </c>
      <c r="C330">
        <v>259.74</v>
      </c>
      <c r="D330">
        <v>33.4</v>
      </c>
    </row>
    <row r="331" spans="1:4" x14ac:dyDescent="0.3">
      <c r="A331" t="s">
        <v>647</v>
      </c>
      <c r="B331">
        <v>3115.91</v>
      </c>
      <c r="C331">
        <v>2220.6799999999998</v>
      </c>
      <c r="D331">
        <v>33.4</v>
      </c>
    </row>
    <row r="332" spans="1:4" x14ac:dyDescent="0.3">
      <c r="A332" t="s">
        <v>648</v>
      </c>
      <c r="B332">
        <v>3389.79</v>
      </c>
      <c r="C332">
        <v>254.24</v>
      </c>
      <c r="D332">
        <v>33.4</v>
      </c>
    </row>
    <row r="333" spans="1:4" x14ac:dyDescent="0.3">
      <c r="A333" t="s">
        <v>649</v>
      </c>
      <c r="B333">
        <v>3586.78</v>
      </c>
      <c r="C333">
        <v>2230.66</v>
      </c>
      <c r="D333">
        <v>33.4</v>
      </c>
    </row>
    <row r="334" spans="1:4" x14ac:dyDescent="0.3">
      <c r="A334" t="s">
        <v>650</v>
      </c>
      <c r="B334">
        <v>3710.64</v>
      </c>
      <c r="C334">
        <v>316.26</v>
      </c>
      <c r="D334">
        <v>33.4</v>
      </c>
    </row>
    <row r="335" spans="1:4" x14ac:dyDescent="0.3">
      <c r="A335" t="s">
        <v>651</v>
      </c>
      <c r="B335">
        <v>4027.32</v>
      </c>
      <c r="C335">
        <v>2225.16</v>
      </c>
      <c r="D335">
        <v>33.4</v>
      </c>
    </row>
    <row r="336" spans="1:4" x14ac:dyDescent="0.3">
      <c r="A336" t="s">
        <v>652</v>
      </c>
      <c r="B336">
        <v>2551.06</v>
      </c>
      <c r="C336">
        <v>1780.09</v>
      </c>
      <c r="D336">
        <v>17.3</v>
      </c>
    </row>
    <row r="337" spans="1:4" x14ac:dyDescent="0.3">
      <c r="A337" t="s">
        <v>653</v>
      </c>
      <c r="B337">
        <v>2540.06</v>
      </c>
      <c r="C337">
        <v>2184.17</v>
      </c>
      <c r="D337">
        <v>17.3</v>
      </c>
    </row>
    <row r="338" spans="1:4" x14ac:dyDescent="0.3">
      <c r="A338" t="s">
        <v>654</v>
      </c>
      <c r="B338">
        <v>2213.67</v>
      </c>
      <c r="C338">
        <v>1182.55</v>
      </c>
      <c r="D338">
        <v>17.3</v>
      </c>
    </row>
    <row r="339" spans="1:4" x14ac:dyDescent="0.3">
      <c r="A339" t="s">
        <v>655</v>
      </c>
      <c r="B339">
        <v>2098.2600000000002</v>
      </c>
      <c r="C339">
        <v>2121.23</v>
      </c>
      <c r="D339">
        <v>17.3</v>
      </c>
    </row>
    <row r="340" spans="1:4" x14ac:dyDescent="0.3">
      <c r="A340" t="s">
        <v>656</v>
      </c>
      <c r="B340">
        <v>2538.9499999999998</v>
      </c>
      <c r="C340">
        <v>1210.01</v>
      </c>
      <c r="D340">
        <v>17.3</v>
      </c>
    </row>
    <row r="341" spans="1:4" x14ac:dyDescent="0.3">
      <c r="A341" t="s">
        <v>657</v>
      </c>
      <c r="B341">
        <v>2421.11</v>
      </c>
      <c r="C341">
        <v>2170.13</v>
      </c>
      <c r="D341">
        <v>17.3</v>
      </c>
    </row>
    <row r="342" spans="1:4" x14ac:dyDescent="0.3">
      <c r="A342" t="s">
        <v>658</v>
      </c>
      <c r="B342">
        <v>2669.28</v>
      </c>
      <c r="C342">
        <v>1225.96</v>
      </c>
      <c r="D342">
        <v>17.3</v>
      </c>
    </row>
    <row r="343" spans="1:4" x14ac:dyDescent="0.3">
      <c r="A343" t="s">
        <v>659</v>
      </c>
      <c r="B343">
        <v>2578.89</v>
      </c>
      <c r="C343">
        <v>2190.04</v>
      </c>
      <c r="D343">
        <v>17.3</v>
      </c>
    </row>
    <row r="344" spans="1:4" x14ac:dyDescent="0.3">
      <c r="A344" t="s">
        <v>660</v>
      </c>
      <c r="B344">
        <v>4714.7700000000004</v>
      </c>
      <c r="C344">
        <v>1109.83</v>
      </c>
      <c r="D344">
        <v>34.700000000000003</v>
      </c>
    </row>
    <row r="345" spans="1:4" x14ac:dyDescent="0.3">
      <c r="A345" t="s">
        <v>661</v>
      </c>
      <c r="B345">
        <v>4800.55</v>
      </c>
      <c r="C345">
        <v>2358.6799999999998</v>
      </c>
      <c r="D345">
        <v>34.700000000000003</v>
      </c>
    </row>
    <row r="346" spans="1:4" x14ac:dyDescent="0.3">
      <c r="A346" t="s">
        <v>662</v>
      </c>
      <c r="B346">
        <v>4746.17</v>
      </c>
      <c r="C346">
        <v>1122.43</v>
      </c>
      <c r="D346">
        <v>34.700000000000003</v>
      </c>
    </row>
    <row r="347" spans="1:4" x14ac:dyDescent="0.3">
      <c r="A347" t="s">
        <v>663</v>
      </c>
      <c r="B347">
        <v>4827.3599999999997</v>
      </c>
      <c r="C347">
        <v>2358.6799999999998</v>
      </c>
      <c r="D347">
        <v>34.700000000000003</v>
      </c>
    </row>
    <row r="348" spans="1:4" x14ac:dyDescent="0.3">
      <c r="A348" t="s">
        <v>664</v>
      </c>
      <c r="B348">
        <v>4860.43</v>
      </c>
      <c r="C348">
        <v>1031.6600000000001</v>
      </c>
      <c r="D348">
        <v>34.700000000000003</v>
      </c>
    </row>
    <row r="349" spans="1:4" x14ac:dyDescent="0.3">
      <c r="A349" t="s">
        <v>665</v>
      </c>
      <c r="B349">
        <v>4976.6000000000004</v>
      </c>
      <c r="C349">
        <v>2358.6799999999998</v>
      </c>
      <c r="D349">
        <v>34.700000000000003</v>
      </c>
    </row>
    <row r="350" spans="1:4" x14ac:dyDescent="0.3">
      <c r="A350" t="s">
        <v>666</v>
      </c>
      <c r="B350">
        <v>2025.76</v>
      </c>
      <c r="C350">
        <v>1559.15</v>
      </c>
      <c r="D350">
        <v>17.3</v>
      </c>
    </row>
    <row r="351" spans="1:4" x14ac:dyDescent="0.3">
      <c r="A351" t="s">
        <v>667</v>
      </c>
      <c r="B351">
        <v>2025.76</v>
      </c>
      <c r="C351">
        <v>1807.57</v>
      </c>
      <c r="D351">
        <v>22.2</v>
      </c>
    </row>
    <row r="352" spans="1:4" x14ac:dyDescent="0.3">
      <c r="A352" t="s">
        <v>668</v>
      </c>
      <c r="B352">
        <v>2865.7</v>
      </c>
      <c r="C352">
        <v>430.13</v>
      </c>
      <c r="D352">
        <v>22.2</v>
      </c>
    </row>
    <row r="353" spans="1:4" x14ac:dyDescent="0.3">
      <c r="A353" t="s">
        <v>669</v>
      </c>
      <c r="B353">
        <v>2899.99</v>
      </c>
      <c r="C353">
        <v>1837.79</v>
      </c>
      <c r="D353">
        <v>22.2</v>
      </c>
    </row>
    <row r="354" spans="1:4" x14ac:dyDescent="0.3">
      <c r="A354" t="s">
        <v>670</v>
      </c>
      <c r="B354">
        <v>3095.78</v>
      </c>
      <c r="C354">
        <v>101.28</v>
      </c>
      <c r="D354">
        <v>22.2</v>
      </c>
    </row>
    <row r="355" spans="1:4" x14ac:dyDescent="0.3">
      <c r="A355" t="s">
        <v>671</v>
      </c>
      <c r="B355">
        <v>3157.05</v>
      </c>
      <c r="C355">
        <v>1867.7</v>
      </c>
      <c r="D355">
        <v>22.2</v>
      </c>
    </row>
    <row r="356" spans="1:4" x14ac:dyDescent="0.3">
      <c r="A356" t="s">
        <v>672</v>
      </c>
      <c r="B356">
        <v>3408.43</v>
      </c>
      <c r="C356">
        <v>151.96</v>
      </c>
      <c r="D356">
        <v>22.2</v>
      </c>
    </row>
    <row r="357" spans="1:4" x14ac:dyDescent="0.3">
      <c r="A357" t="s">
        <v>673</v>
      </c>
      <c r="B357">
        <v>3470.26</v>
      </c>
      <c r="C357">
        <v>1865.85</v>
      </c>
      <c r="D357">
        <v>22.2</v>
      </c>
    </row>
    <row r="358" spans="1:4" x14ac:dyDescent="0.3">
      <c r="A358" t="s">
        <v>674</v>
      </c>
      <c r="B358">
        <v>3569.66</v>
      </c>
      <c r="C358">
        <v>178.77</v>
      </c>
      <c r="D358">
        <v>22.2</v>
      </c>
    </row>
    <row r="359" spans="1:4" x14ac:dyDescent="0.3">
      <c r="A359" t="s">
        <v>675</v>
      </c>
      <c r="B359">
        <v>3647.4</v>
      </c>
      <c r="C359">
        <v>1864.83</v>
      </c>
      <c r="D359">
        <v>22.2</v>
      </c>
    </row>
    <row r="360" spans="1:4" x14ac:dyDescent="0.3">
      <c r="A360" t="s">
        <v>676</v>
      </c>
      <c r="B360">
        <v>3767.96</v>
      </c>
      <c r="C360">
        <v>3.23</v>
      </c>
      <c r="D360">
        <v>22.2</v>
      </c>
    </row>
    <row r="361" spans="1:4" x14ac:dyDescent="0.3">
      <c r="A361" t="s">
        <v>677</v>
      </c>
      <c r="B361">
        <v>3895.21</v>
      </c>
      <c r="C361">
        <v>1863.38</v>
      </c>
      <c r="D361">
        <v>22.2</v>
      </c>
    </row>
    <row r="362" spans="1:4" x14ac:dyDescent="0.3">
      <c r="A362" t="s">
        <v>678</v>
      </c>
      <c r="B362">
        <v>3961.7</v>
      </c>
      <c r="C362">
        <v>29.02</v>
      </c>
      <c r="D362">
        <v>22.2</v>
      </c>
    </row>
    <row r="363" spans="1:4" x14ac:dyDescent="0.3">
      <c r="A363" t="s">
        <v>679</v>
      </c>
      <c r="B363">
        <v>4065.88</v>
      </c>
      <c r="C363">
        <v>1862.34</v>
      </c>
      <c r="D363">
        <v>22.2</v>
      </c>
    </row>
    <row r="364" spans="1:4" x14ac:dyDescent="0.3">
      <c r="A364" t="s">
        <v>680</v>
      </c>
      <c r="B364">
        <v>4251.3500000000004</v>
      </c>
      <c r="C364">
        <v>110.21</v>
      </c>
      <c r="D364">
        <v>22.2</v>
      </c>
    </row>
    <row r="365" spans="1:4" x14ac:dyDescent="0.3">
      <c r="A365" t="s">
        <v>681</v>
      </c>
      <c r="B365">
        <v>4378.38</v>
      </c>
      <c r="C365">
        <v>1857.88</v>
      </c>
      <c r="D365">
        <v>22.2</v>
      </c>
    </row>
    <row r="366" spans="1:4" x14ac:dyDescent="0.3">
      <c r="A366" t="s">
        <v>682</v>
      </c>
      <c r="B366">
        <v>4327.32</v>
      </c>
      <c r="C366">
        <v>259.32</v>
      </c>
      <c r="D366">
        <v>22.2</v>
      </c>
    </row>
    <row r="367" spans="1:4" x14ac:dyDescent="0.3">
      <c r="A367" t="s">
        <v>683</v>
      </c>
      <c r="B367">
        <v>4435.57</v>
      </c>
      <c r="C367">
        <v>1856.84</v>
      </c>
      <c r="D367">
        <v>22.2</v>
      </c>
    </row>
    <row r="368" spans="1:4" x14ac:dyDescent="0.3">
      <c r="A368" t="s">
        <v>684</v>
      </c>
      <c r="B368">
        <v>4449.87</v>
      </c>
      <c r="C368">
        <v>386.47</v>
      </c>
      <c r="D368">
        <v>22.2</v>
      </c>
    </row>
    <row r="369" spans="1:4" x14ac:dyDescent="0.3">
      <c r="A369" t="s">
        <v>685</v>
      </c>
      <c r="B369">
        <v>4552.38</v>
      </c>
      <c r="C369">
        <v>1831.7</v>
      </c>
      <c r="D369">
        <v>22.2</v>
      </c>
    </row>
    <row r="370" spans="1:4" x14ac:dyDescent="0.3">
      <c r="A370" t="s">
        <v>686</v>
      </c>
      <c r="B370">
        <v>1135.71</v>
      </c>
      <c r="C370">
        <v>637.76</v>
      </c>
      <c r="D370">
        <v>10.8</v>
      </c>
    </row>
    <row r="371" spans="1:4" x14ac:dyDescent="0.3">
      <c r="A371" t="s">
        <v>687</v>
      </c>
      <c r="B371">
        <v>1122.04</v>
      </c>
      <c r="C371">
        <v>779.15</v>
      </c>
      <c r="D371">
        <v>10.8</v>
      </c>
    </row>
    <row r="372" spans="1:4" x14ac:dyDescent="0.3">
      <c r="A372" t="s">
        <v>688</v>
      </c>
      <c r="B372">
        <v>1202.6199999999999</v>
      </c>
      <c r="C372">
        <v>598.72</v>
      </c>
      <c r="D372">
        <v>10.4</v>
      </c>
    </row>
    <row r="373" spans="1:4" x14ac:dyDescent="0.3">
      <c r="A373" t="s">
        <v>689</v>
      </c>
      <c r="B373">
        <v>1180.26</v>
      </c>
      <c r="C373">
        <v>797.19</v>
      </c>
      <c r="D373">
        <v>10.4</v>
      </c>
    </row>
    <row r="374" spans="1:4" x14ac:dyDescent="0.3">
      <c r="A374" t="s">
        <v>690</v>
      </c>
      <c r="B374">
        <v>1257.26</v>
      </c>
      <c r="C374">
        <v>577.01</v>
      </c>
      <c r="D374">
        <v>10.4</v>
      </c>
    </row>
    <row r="375" spans="1:4" x14ac:dyDescent="0.3">
      <c r="A375" t="s">
        <v>691</v>
      </c>
      <c r="B375">
        <v>1235.05</v>
      </c>
      <c r="C375">
        <v>804.95</v>
      </c>
      <c r="D375">
        <v>10.4</v>
      </c>
    </row>
    <row r="376" spans="1:4" x14ac:dyDescent="0.3">
      <c r="A376" t="s">
        <v>692</v>
      </c>
      <c r="B376">
        <v>1273.8599999999999</v>
      </c>
      <c r="C376">
        <v>570.70000000000005</v>
      </c>
      <c r="D376">
        <v>10.4</v>
      </c>
    </row>
    <row r="377" spans="1:4" x14ac:dyDescent="0.3">
      <c r="A377" t="s">
        <v>693</v>
      </c>
      <c r="B377">
        <v>1250.83</v>
      </c>
      <c r="C377">
        <v>807.04</v>
      </c>
      <c r="D377">
        <v>10.4</v>
      </c>
    </row>
    <row r="378" spans="1:4" x14ac:dyDescent="0.3">
      <c r="A378" t="s">
        <v>694</v>
      </c>
      <c r="B378">
        <v>1460.11</v>
      </c>
      <c r="C378">
        <v>499.93</v>
      </c>
      <c r="D378">
        <v>10.4</v>
      </c>
    </row>
    <row r="379" spans="1:4" x14ac:dyDescent="0.3">
      <c r="A379" t="s">
        <v>695</v>
      </c>
      <c r="B379">
        <v>1433.26</v>
      </c>
      <c r="C379">
        <v>834.83</v>
      </c>
      <c r="D379">
        <v>10.4</v>
      </c>
    </row>
    <row r="380" spans="1:4" x14ac:dyDescent="0.3">
      <c r="A380" t="s">
        <v>696</v>
      </c>
      <c r="B380">
        <v>1489.08</v>
      </c>
      <c r="C380">
        <v>488.93</v>
      </c>
      <c r="D380">
        <v>10.4</v>
      </c>
    </row>
    <row r="381" spans="1:4" x14ac:dyDescent="0.3">
      <c r="A381" t="s">
        <v>697</v>
      </c>
      <c r="B381">
        <v>1466.2</v>
      </c>
      <c r="C381">
        <v>837.02</v>
      </c>
      <c r="D381">
        <v>10.4</v>
      </c>
    </row>
    <row r="382" spans="1:4" x14ac:dyDescent="0.3">
      <c r="A382" t="s">
        <v>698</v>
      </c>
      <c r="B382">
        <v>426.21</v>
      </c>
      <c r="C382">
        <v>453.7</v>
      </c>
      <c r="D382">
        <v>22.9</v>
      </c>
    </row>
    <row r="383" spans="1:4" x14ac:dyDescent="0.3">
      <c r="A383" t="s">
        <v>699</v>
      </c>
      <c r="B383">
        <v>284.43</v>
      </c>
      <c r="C383">
        <v>950.81</v>
      </c>
      <c r="D383">
        <v>22.9</v>
      </c>
    </row>
    <row r="384" spans="1:4" x14ac:dyDescent="0.3">
      <c r="A384" t="s">
        <v>700</v>
      </c>
      <c r="B384">
        <v>1403.23</v>
      </c>
      <c r="C384">
        <v>718.21</v>
      </c>
      <c r="D384">
        <v>23.6</v>
      </c>
    </row>
    <row r="385" spans="1:4" x14ac:dyDescent="0.3">
      <c r="A385" t="s">
        <v>701</v>
      </c>
      <c r="B385">
        <v>1291.4000000000001</v>
      </c>
      <c r="C385">
        <v>1173.74</v>
      </c>
      <c r="D385">
        <v>23.6</v>
      </c>
    </row>
    <row r="386" spans="1:4" x14ac:dyDescent="0.3">
      <c r="A386" t="s">
        <v>702</v>
      </c>
      <c r="B386">
        <v>1687.15</v>
      </c>
      <c r="C386">
        <v>841.57</v>
      </c>
      <c r="D386">
        <v>23.6</v>
      </c>
    </row>
    <row r="387" spans="1:4" x14ac:dyDescent="0.3">
      <c r="A387" t="s">
        <v>703</v>
      </c>
      <c r="B387">
        <v>1570.98</v>
      </c>
      <c r="C387">
        <v>1241.4000000000001</v>
      </c>
      <c r="D387">
        <v>23.6</v>
      </c>
    </row>
    <row r="388" spans="1:4" x14ac:dyDescent="0.3">
      <c r="A388" t="s">
        <v>704</v>
      </c>
      <c r="B388">
        <v>1896.51</v>
      </c>
      <c r="C388">
        <v>835.19</v>
      </c>
      <c r="D388">
        <v>23.6</v>
      </c>
    </row>
    <row r="389" spans="1:4" x14ac:dyDescent="0.3">
      <c r="A389" t="s">
        <v>705</v>
      </c>
      <c r="B389">
        <v>1776.13</v>
      </c>
      <c r="C389">
        <v>1303</v>
      </c>
      <c r="D389">
        <v>23.6</v>
      </c>
    </row>
    <row r="390" spans="1:4" x14ac:dyDescent="0.3">
      <c r="A390" t="s">
        <v>706</v>
      </c>
      <c r="B390">
        <v>2238.27</v>
      </c>
      <c r="C390">
        <v>835.06</v>
      </c>
      <c r="D390">
        <v>23.6</v>
      </c>
    </row>
    <row r="391" spans="1:4" x14ac:dyDescent="0.3">
      <c r="A391" t="s">
        <v>707</v>
      </c>
      <c r="B391">
        <v>2078.3000000000002</v>
      </c>
      <c r="C391">
        <v>1384.64</v>
      </c>
      <c r="D391">
        <v>23.6</v>
      </c>
    </row>
    <row r="392" spans="1:4" x14ac:dyDescent="0.3">
      <c r="A392" t="s">
        <v>708</v>
      </c>
      <c r="B392">
        <v>2288.6799999999998</v>
      </c>
      <c r="C392">
        <v>944.17</v>
      </c>
      <c r="D392">
        <v>23.6</v>
      </c>
    </row>
    <row r="393" spans="1:4" x14ac:dyDescent="0.3">
      <c r="A393" t="s">
        <v>709</v>
      </c>
      <c r="B393">
        <v>2171.96</v>
      </c>
      <c r="C393">
        <v>1399.82</v>
      </c>
      <c r="D393">
        <v>23.6</v>
      </c>
    </row>
    <row r="394" spans="1:4" x14ac:dyDescent="0.3">
      <c r="A394" t="s">
        <v>710</v>
      </c>
      <c r="B394">
        <v>2373.11</v>
      </c>
      <c r="C394">
        <v>1172.02</v>
      </c>
      <c r="D394">
        <v>20.7</v>
      </c>
    </row>
    <row r="395" spans="1:4" x14ac:dyDescent="0.3">
      <c r="A395" t="s">
        <v>711</v>
      </c>
      <c r="B395">
        <v>2300.2600000000002</v>
      </c>
      <c r="C395">
        <v>1424.39</v>
      </c>
      <c r="D395">
        <v>20.7</v>
      </c>
    </row>
    <row r="396" spans="1:4" x14ac:dyDescent="0.3">
      <c r="A396" t="s">
        <v>712</v>
      </c>
      <c r="B396">
        <v>2601.96</v>
      </c>
      <c r="C396">
        <v>869.91</v>
      </c>
      <c r="D396">
        <v>22.3</v>
      </c>
    </row>
    <row r="397" spans="1:4" x14ac:dyDescent="0.3">
      <c r="A397" t="s">
        <v>713</v>
      </c>
      <c r="B397">
        <v>2453.62</v>
      </c>
      <c r="C397">
        <v>1482.43</v>
      </c>
      <c r="D397">
        <v>22.3</v>
      </c>
    </row>
    <row r="398" spans="1:4" x14ac:dyDescent="0.3">
      <c r="A398" t="s">
        <v>714</v>
      </c>
      <c r="B398">
        <v>595.85</v>
      </c>
      <c r="C398">
        <v>433.07</v>
      </c>
      <c r="D398">
        <v>30.7</v>
      </c>
    </row>
    <row r="399" spans="1:4" x14ac:dyDescent="0.3">
      <c r="A399" t="s">
        <v>715</v>
      </c>
      <c r="B399">
        <v>345.87</v>
      </c>
      <c r="C399">
        <v>2411.66</v>
      </c>
      <c r="D399">
        <v>30.7</v>
      </c>
    </row>
    <row r="400" spans="1:4" x14ac:dyDescent="0.3">
      <c r="A400" t="s">
        <v>716</v>
      </c>
      <c r="B400">
        <v>800.85</v>
      </c>
      <c r="C400">
        <v>496.26</v>
      </c>
      <c r="D400">
        <v>30.7</v>
      </c>
    </row>
    <row r="401" spans="1:4" x14ac:dyDescent="0.3">
      <c r="A401" t="s">
        <v>717</v>
      </c>
      <c r="B401">
        <v>602.89</v>
      </c>
      <c r="C401">
        <v>2393.5300000000002</v>
      </c>
      <c r="D401">
        <v>30.7</v>
      </c>
    </row>
    <row r="402" spans="1:4" x14ac:dyDescent="0.3">
      <c r="A402" t="s">
        <v>718</v>
      </c>
      <c r="B402">
        <v>1001.87</v>
      </c>
      <c r="C402">
        <v>560.67999999999995</v>
      </c>
      <c r="D402">
        <v>30.7</v>
      </c>
    </row>
    <row r="403" spans="1:4" x14ac:dyDescent="0.3">
      <c r="A403" t="s">
        <v>719</v>
      </c>
      <c r="B403">
        <v>866.72</v>
      </c>
      <c r="C403">
        <v>2369.6999999999998</v>
      </c>
      <c r="D403">
        <v>30.7</v>
      </c>
    </row>
    <row r="404" spans="1:4" x14ac:dyDescent="0.3">
      <c r="A404" t="s">
        <v>720</v>
      </c>
      <c r="B404">
        <v>1540.26</v>
      </c>
      <c r="C404">
        <v>748.88</v>
      </c>
      <c r="D404">
        <v>30.7</v>
      </c>
    </row>
    <row r="405" spans="1:4" x14ac:dyDescent="0.3">
      <c r="A405" t="s">
        <v>721</v>
      </c>
      <c r="B405">
        <v>1555.57</v>
      </c>
      <c r="C405">
        <v>2302</v>
      </c>
      <c r="D405">
        <v>30.7</v>
      </c>
    </row>
    <row r="406" spans="1:4" x14ac:dyDescent="0.3">
      <c r="A406" t="s">
        <v>722</v>
      </c>
      <c r="B406">
        <v>2299.06</v>
      </c>
      <c r="C406">
        <v>1059.6600000000001</v>
      </c>
      <c r="D406">
        <v>30.7</v>
      </c>
    </row>
    <row r="407" spans="1:4" x14ac:dyDescent="0.3">
      <c r="A407" t="s">
        <v>723</v>
      </c>
      <c r="B407">
        <v>2409.11</v>
      </c>
      <c r="C407">
        <v>2210.02</v>
      </c>
      <c r="D407">
        <v>30.7</v>
      </c>
    </row>
    <row r="408" spans="1:4" x14ac:dyDescent="0.3">
      <c r="A408" t="s">
        <v>724</v>
      </c>
      <c r="B408">
        <v>2694.64</v>
      </c>
      <c r="C408">
        <v>1243.49</v>
      </c>
      <c r="D408">
        <v>30.7</v>
      </c>
    </row>
    <row r="409" spans="1:4" x14ac:dyDescent="0.3">
      <c r="A409" t="s">
        <v>725</v>
      </c>
      <c r="B409">
        <v>2811.23</v>
      </c>
      <c r="C409">
        <v>2158.16</v>
      </c>
      <c r="D409">
        <v>30.7</v>
      </c>
    </row>
    <row r="410" spans="1:4" x14ac:dyDescent="0.3">
      <c r="A410" t="s">
        <v>726</v>
      </c>
      <c r="B410">
        <v>1247.1500000000001</v>
      </c>
      <c r="C410">
        <v>721.36</v>
      </c>
      <c r="D410">
        <v>26.7</v>
      </c>
    </row>
    <row r="411" spans="1:4" x14ac:dyDescent="0.3">
      <c r="A411" t="s">
        <v>727</v>
      </c>
      <c r="B411">
        <v>1255.9100000000001</v>
      </c>
      <c r="C411">
        <v>1293.6300000000001</v>
      </c>
      <c r="D411">
        <v>26.7</v>
      </c>
    </row>
    <row r="412" spans="1:4" x14ac:dyDescent="0.3">
      <c r="A412" t="s">
        <v>728</v>
      </c>
      <c r="B412">
        <v>1267.23</v>
      </c>
      <c r="C412">
        <v>725.62</v>
      </c>
      <c r="D412">
        <v>26.7</v>
      </c>
    </row>
    <row r="413" spans="1:4" x14ac:dyDescent="0.3">
      <c r="A413" t="s">
        <v>729</v>
      </c>
      <c r="B413">
        <v>1274.55</v>
      </c>
      <c r="C413">
        <v>1288.1300000000001</v>
      </c>
      <c r="D413">
        <v>26.7</v>
      </c>
    </row>
    <row r="414" spans="1:4" x14ac:dyDescent="0.3">
      <c r="A414" t="s">
        <v>730</v>
      </c>
      <c r="B414">
        <v>1265.22</v>
      </c>
      <c r="C414">
        <v>646.16999999999996</v>
      </c>
      <c r="D414">
        <v>30.5</v>
      </c>
    </row>
    <row r="415" spans="1:4" x14ac:dyDescent="0.3">
      <c r="A415" t="s">
        <v>731</v>
      </c>
      <c r="B415">
        <v>1274.55</v>
      </c>
      <c r="C415">
        <v>1288.1300000000001</v>
      </c>
      <c r="D415">
        <v>30.5</v>
      </c>
    </row>
    <row r="416" spans="1:4" x14ac:dyDescent="0.3">
      <c r="A416" t="s">
        <v>732</v>
      </c>
      <c r="B416">
        <v>1560.51</v>
      </c>
      <c r="C416">
        <v>581.24</v>
      </c>
      <c r="D416">
        <v>30.5</v>
      </c>
    </row>
    <row r="417" spans="1:4" x14ac:dyDescent="0.3">
      <c r="A417" t="s">
        <v>733</v>
      </c>
      <c r="B417">
        <v>1561.53</v>
      </c>
      <c r="C417">
        <v>1280.94</v>
      </c>
      <c r="D417">
        <v>30.5</v>
      </c>
    </row>
    <row r="418" spans="1:4" x14ac:dyDescent="0.3">
      <c r="A418" t="s">
        <v>734</v>
      </c>
      <c r="B418">
        <v>1676.94</v>
      </c>
      <c r="C418">
        <v>657.17</v>
      </c>
      <c r="D418">
        <v>30.5</v>
      </c>
    </row>
    <row r="419" spans="1:4" x14ac:dyDescent="0.3">
      <c r="A419" t="s">
        <v>735</v>
      </c>
      <c r="B419">
        <v>1686.47</v>
      </c>
      <c r="C419">
        <v>1272.43</v>
      </c>
      <c r="D419">
        <v>30.5</v>
      </c>
    </row>
    <row r="420" spans="1:4" x14ac:dyDescent="0.3">
      <c r="A420" t="s">
        <v>736</v>
      </c>
      <c r="B420">
        <v>2404.77</v>
      </c>
      <c r="C420">
        <v>560.6</v>
      </c>
      <c r="D420">
        <v>31.1</v>
      </c>
    </row>
    <row r="421" spans="1:4" x14ac:dyDescent="0.3">
      <c r="A421" t="s">
        <v>737</v>
      </c>
      <c r="B421">
        <v>2436.4299999999998</v>
      </c>
      <c r="C421">
        <v>1259.1500000000001</v>
      </c>
      <c r="D421">
        <v>31.1</v>
      </c>
    </row>
    <row r="422" spans="1:4" x14ac:dyDescent="0.3">
      <c r="A422" t="s">
        <v>738</v>
      </c>
      <c r="B422">
        <v>2450.7199999999998</v>
      </c>
      <c r="C422">
        <v>643.66</v>
      </c>
      <c r="D422">
        <v>27.1</v>
      </c>
    </row>
    <row r="423" spans="1:4" x14ac:dyDescent="0.3">
      <c r="A423" t="s">
        <v>739</v>
      </c>
      <c r="B423">
        <v>2474.5500000000002</v>
      </c>
      <c r="C423">
        <v>1261.24</v>
      </c>
      <c r="D423">
        <v>27.1</v>
      </c>
    </row>
    <row r="424" spans="1:4" x14ac:dyDescent="0.3">
      <c r="A424" t="s">
        <v>740</v>
      </c>
      <c r="B424">
        <v>2542.3000000000002</v>
      </c>
      <c r="C424">
        <v>643.66</v>
      </c>
      <c r="D424">
        <v>27.1</v>
      </c>
    </row>
    <row r="425" spans="1:4" x14ac:dyDescent="0.3">
      <c r="A425" t="s">
        <v>741</v>
      </c>
      <c r="B425">
        <v>2565.4499999999998</v>
      </c>
      <c r="C425">
        <v>1261.24</v>
      </c>
      <c r="D425">
        <v>27.1</v>
      </c>
    </row>
    <row r="426" spans="1:4" x14ac:dyDescent="0.3">
      <c r="A426" t="s">
        <v>742</v>
      </c>
      <c r="B426">
        <v>2664.17</v>
      </c>
      <c r="C426">
        <v>556.51</v>
      </c>
      <c r="D426">
        <v>31.1</v>
      </c>
    </row>
    <row r="427" spans="1:4" x14ac:dyDescent="0.3">
      <c r="A427" t="s">
        <v>743</v>
      </c>
      <c r="B427">
        <v>2697.87</v>
      </c>
      <c r="C427">
        <v>1259.1500000000001</v>
      </c>
      <c r="D427">
        <v>31.1</v>
      </c>
    </row>
    <row r="428" spans="1:4" x14ac:dyDescent="0.3">
      <c r="A428" t="s">
        <v>744</v>
      </c>
      <c r="B428">
        <v>2847.06</v>
      </c>
      <c r="C428">
        <v>125.02</v>
      </c>
      <c r="D428">
        <v>31.2</v>
      </c>
    </row>
    <row r="429" spans="1:4" x14ac:dyDescent="0.3">
      <c r="A429" t="s">
        <v>745</v>
      </c>
      <c r="B429">
        <v>2936.43</v>
      </c>
      <c r="C429">
        <v>1273.57</v>
      </c>
      <c r="D429">
        <v>31.2</v>
      </c>
    </row>
    <row r="430" spans="1:4" x14ac:dyDescent="0.3">
      <c r="A430" t="s">
        <v>746</v>
      </c>
      <c r="B430">
        <v>3404.6</v>
      </c>
      <c r="C430">
        <v>189.53</v>
      </c>
      <c r="D430">
        <v>31.2</v>
      </c>
    </row>
    <row r="431" spans="1:4" x14ac:dyDescent="0.3">
      <c r="A431" t="s">
        <v>747</v>
      </c>
      <c r="B431">
        <v>3476.43</v>
      </c>
      <c r="C431">
        <v>1280.68</v>
      </c>
      <c r="D431">
        <v>31.2</v>
      </c>
    </row>
    <row r="432" spans="1:4" x14ac:dyDescent="0.3">
      <c r="A432" t="s">
        <v>748</v>
      </c>
      <c r="B432">
        <v>3664</v>
      </c>
      <c r="C432">
        <v>245.36</v>
      </c>
      <c r="D432">
        <v>31.2</v>
      </c>
    </row>
    <row r="433" spans="1:4" x14ac:dyDescent="0.3">
      <c r="A433" t="s">
        <v>749</v>
      </c>
      <c r="B433">
        <v>3787.57</v>
      </c>
      <c r="C433">
        <v>1292.17</v>
      </c>
      <c r="D433">
        <v>31.2</v>
      </c>
    </row>
    <row r="434" spans="1:4" x14ac:dyDescent="0.3">
      <c r="A434" t="s">
        <v>996</v>
      </c>
      <c r="B434">
        <v>902.74</v>
      </c>
      <c r="C434">
        <v>48.42</v>
      </c>
      <c r="D434">
        <v>63</v>
      </c>
    </row>
    <row r="435" spans="1:4" x14ac:dyDescent="0.3">
      <c r="A435" t="s">
        <v>997</v>
      </c>
      <c r="B435">
        <v>373.79</v>
      </c>
      <c r="C435">
        <v>2111.64</v>
      </c>
      <c r="D435">
        <v>63</v>
      </c>
    </row>
    <row r="436" spans="1:4" x14ac:dyDescent="0.3">
      <c r="A436" t="s">
        <v>998</v>
      </c>
      <c r="B436">
        <v>1192.51</v>
      </c>
      <c r="C436">
        <v>403.04</v>
      </c>
      <c r="D436">
        <v>63</v>
      </c>
    </row>
    <row r="437" spans="1:4" x14ac:dyDescent="0.3">
      <c r="A437" t="s">
        <v>999</v>
      </c>
      <c r="B437">
        <v>879.66</v>
      </c>
      <c r="C437">
        <v>2139.89</v>
      </c>
      <c r="D437">
        <v>63</v>
      </c>
    </row>
    <row r="438" spans="1:4" x14ac:dyDescent="0.3">
      <c r="A438" t="s">
        <v>1000</v>
      </c>
      <c r="B438">
        <v>1261.28</v>
      </c>
      <c r="C438">
        <v>1533.6</v>
      </c>
      <c r="D438">
        <v>34.200000000000003</v>
      </c>
    </row>
    <row r="439" spans="1:4" x14ac:dyDescent="0.3">
      <c r="A439" t="s">
        <v>1001</v>
      </c>
      <c r="B439">
        <v>1219.23</v>
      </c>
      <c r="C439">
        <v>2144.23</v>
      </c>
      <c r="D439">
        <v>34.200000000000003</v>
      </c>
    </row>
    <row r="440" spans="1:4" x14ac:dyDescent="0.3">
      <c r="A440" t="s">
        <v>1002</v>
      </c>
      <c r="B440">
        <v>1484.19</v>
      </c>
      <c r="C440">
        <v>1518.01</v>
      </c>
      <c r="D440">
        <v>34.200000000000003</v>
      </c>
    </row>
    <row r="441" spans="1:4" x14ac:dyDescent="0.3">
      <c r="A441" t="s">
        <v>1003</v>
      </c>
      <c r="B441">
        <v>1445.02</v>
      </c>
      <c r="C441">
        <v>2181.98</v>
      </c>
      <c r="D441">
        <v>34.200000000000003</v>
      </c>
    </row>
    <row r="442" spans="1:4" x14ac:dyDescent="0.3">
      <c r="A442" t="s">
        <v>1004</v>
      </c>
      <c r="B442">
        <v>1613.79</v>
      </c>
      <c r="C442">
        <v>1595.64</v>
      </c>
      <c r="D442">
        <v>34.200000000000003</v>
      </c>
    </row>
    <row r="443" spans="1:4" x14ac:dyDescent="0.3">
      <c r="A443" t="s">
        <v>1005</v>
      </c>
      <c r="B443">
        <v>1590.81</v>
      </c>
      <c r="C443">
        <v>2190.66</v>
      </c>
      <c r="D443">
        <v>34.200000000000003</v>
      </c>
    </row>
    <row r="444" spans="1:4" x14ac:dyDescent="0.3">
      <c r="A444" t="s">
        <v>1006</v>
      </c>
      <c r="B444">
        <v>1787.53</v>
      </c>
      <c r="C444">
        <v>1700.38</v>
      </c>
      <c r="D444">
        <v>34.200000000000003</v>
      </c>
    </row>
    <row r="445" spans="1:4" x14ac:dyDescent="0.3">
      <c r="A445" t="s">
        <v>1007</v>
      </c>
      <c r="B445">
        <v>1771.57</v>
      </c>
      <c r="C445">
        <v>2187.15</v>
      </c>
      <c r="D445">
        <v>34.200000000000003</v>
      </c>
    </row>
    <row r="446" spans="1:4" x14ac:dyDescent="0.3">
      <c r="A446" t="s">
        <v>1008</v>
      </c>
      <c r="B446">
        <v>1879.57</v>
      </c>
      <c r="C446">
        <v>1747.89</v>
      </c>
      <c r="D446">
        <v>34.200000000000003</v>
      </c>
    </row>
    <row r="447" spans="1:4" x14ac:dyDescent="0.3">
      <c r="A447" t="s">
        <v>1009</v>
      </c>
      <c r="B447">
        <v>1868.43</v>
      </c>
      <c r="C447">
        <v>2188.3200000000002</v>
      </c>
      <c r="D447">
        <v>34.200000000000003</v>
      </c>
    </row>
    <row r="448" spans="1:4" x14ac:dyDescent="0.3">
      <c r="A448" t="s">
        <v>1010</v>
      </c>
      <c r="B448">
        <v>3158.47</v>
      </c>
      <c r="C448">
        <v>1159.04</v>
      </c>
      <c r="D448">
        <v>58.6</v>
      </c>
    </row>
    <row r="449" spans="1:4" x14ac:dyDescent="0.3">
      <c r="A449" t="s">
        <v>1011</v>
      </c>
      <c r="B449">
        <v>3213.86</v>
      </c>
      <c r="C449">
        <v>2194.36</v>
      </c>
      <c r="D449">
        <v>58.6</v>
      </c>
    </row>
    <row r="450" spans="1:4" x14ac:dyDescent="0.3">
      <c r="A450" t="s">
        <v>1012</v>
      </c>
      <c r="B450">
        <v>3789.87</v>
      </c>
      <c r="C450">
        <v>1174.49</v>
      </c>
      <c r="D450">
        <v>58.6</v>
      </c>
    </row>
    <row r="451" spans="1:4" x14ac:dyDescent="0.3">
      <c r="A451" t="s">
        <v>1013</v>
      </c>
      <c r="B451">
        <v>3883.91</v>
      </c>
      <c r="C451">
        <v>2174.2800000000002</v>
      </c>
      <c r="D451">
        <v>58.6</v>
      </c>
    </row>
    <row r="452" spans="1:4" x14ac:dyDescent="0.3">
      <c r="A452" t="s">
        <v>1160</v>
      </c>
      <c r="B452">
        <v>409.55</v>
      </c>
      <c r="C452">
        <v>969.34</v>
      </c>
      <c r="D452">
        <v>54.6</v>
      </c>
    </row>
    <row r="453" spans="1:4" x14ac:dyDescent="0.3">
      <c r="A453" t="s">
        <v>1161</v>
      </c>
      <c r="B453">
        <v>235.57</v>
      </c>
      <c r="C453">
        <v>2004.7</v>
      </c>
      <c r="D453">
        <v>54.6</v>
      </c>
    </row>
    <row r="454" spans="1:4" x14ac:dyDescent="0.3">
      <c r="A454" t="s">
        <v>1162</v>
      </c>
      <c r="B454">
        <v>509.28</v>
      </c>
      <c r="C454">
        <v>1031.17</v>
      </c>
      <c r="D454">
        <v>54.6</v>
      </c>
    </row>
    <row r="455" spans="1:4" x14ac:dyDescent="0.3">
      <c r="A455" t="s">
        <v>1163</v>
      </c>
      <c r="B455">
        <v>345.11</v>
      </c>
      <c r="C455">
        <v>2012.87</v>
      </c>
      <c r="D455">
        <v>54.6</v>
      </c>
    </row>
    <row r="456" spans="1:4" x14ac:dyDescent="0.3">
      <c r="A456" t="s">
        <v>1164</v>
      </c>
      <c r="B456">
        <v>540.46</v>
      </c>
      <c r="C456">
        <v>1050.0999999999999</v>
      </c>
      <c r="D456">
        <v>54.6</v>
      </c>
    </row>
    <row r="457" spans="1:4" x14ac:dyDescent="0.3">
      <c r="A457" t="s">
        <v>1165</v>
      </c>
      <c r="B457">
        <v>391.57</v>
      </c>
      <c r="C457">
        <v>2017.97</v>
      </c>
      <c r="D457">
        <v>54.6</v>
      </c>
    </row>
    <row r="458" spans="1:4" x14ac:dyDescent="0.3">
      <c r="A458" t="s">
        <v>1166</v>
      </c>
      <c r="B458">
        <v>624.42999999999995</v>
      </c>
      <c r="C458">
        <v>1101.8900000000001</v>
      </c>
      <c r="D458">
        <v>54.6</v>
      </c>
    </row>
    <row r="459" spans="1:4" x14ac:dyDescent="0.3">
      <c r="A459" t="s">
        <v>1167</v>
      </c>
      <c r="B459">
        <v>486.3</v>
      </c>
      <c r="C459">
        <v>2020.4</v>
      </c>
      <c r="D459">
        <v>54.6</v>
      </c>
    </row>
    <row r="460" spans="1:4" x14ac:dyDescent="0.3">
      <c r="A460" t="s">
        <v>1168</v>
      </c>
      <c r="B460">
        <v>1206.1300000000001</v>
      </c>
      <c r="C460">
        <v>1481.56</v>
      </c>
      <c r="D460">
        <v>63</v>
      </c>
    </row>
    <row r="461" spans="1:4" x14ac:dyDescent="0.3">
      <c r="A461" t="s">
        <v>1169</v>
      </c>
      <c r="B461">
        <v>1151.6600000000001</v>
      </c>
      <c r="C461">
        <v>2059.21</v>
      </c>
      <c r="D461">
        <v>63</v>
      </c>
    </row>
    <row r="462" spans="1:4" x14ac:dyDescent="0.3">
      <c r="A462" t="s">
        <v>1170</v>
      </c>
      <c r="B462">
        <v>1289.8699999999999</v>
      </c>
      <c r="C462">
        <v>1523.29</v>
      </c>
      <c r="D462">
        <v>63</v>
      </c>
    </row>
    <row r="463" spans="1:4" x14ac:dyDescent="0.3">
      <c r="A463" t="s">
        <v>1171</v>
      </c>
      <c r="B463">
        <v>1238.6400000000001</v>
      </c>
      <c r="C463">
        <v>2065</v>
      </c>
      <c r="D463">
        <v>63</v>
      </c>
    </row>
    <row r="464" spans="1:4" x14ac:dyDescent="0.3">
      <c r="A464" t="s">
        <v>1172</v>
      </c>
      <c r="B464">
        <v>1823.06</v>
      </c>
      <c r="C464">
        <v>1914.92</v>
      </c>
      <c r="D464">
        <v>21.3</v>
      </c>
    </row>
    <row r="465" spans="1:4" x14ac:dyDescent="0.3">
      <c r="A465" t="s">
        <v>1173</v>
      </c>
      <c r="B465">
        <v>1823.06</v>
      </c>
      <c r="C465">
        <v>2106.7800000000002</v>
      </c>
      <c r="D465">
        <v>21.3</v>
      </c>
    </row>
    <row r="466" spans="1:4" x14ac:dyDescent="0.3">
      <c r="A466" t="s">
        <v>1174</v>
      </c>
      <c r="B466">
        <v>3324.94</v>
      </c>
      <c r="C466">
        <v>1520.61</v>
      </c>
      <c r="D466">
        <v>34.299999999999997</v>
      </c>
    </row>
    <row r="467" spans="1:4" x14ac:dyDescent="0.3">
      <c r="A467" t="s">
        <v>1175</v>
      </c>
      <c r="B467">
        <v>3334.47</v>
      </c>
      <c r="C467">
        <v>2128.5700000000002</v>
      </c>
      <c r="D467">
        <v>34.299999999999997</v>
      </c>
    </row>
    <row r="468" spans="1:4" x14ac:dyDescent="0.3">
      <c r="A468" t="s">
        <v>1176</v>
      </c>
      <c r="B468">
        <v>3533.02</v>
      </c>
      <c r="C468">
        <v>1389.63</v>
      </c>
      <c r="D468">
        <v>34.299999999999997</v>
      </c>
    </row>
    <row r="469" spans="1:4" x14ac:dyDescent="0.3">
      <c r="A469" t="s">
        <v>1177</v>
      </c>
      <c r="B469">
        <v>3552.14</v>
      </c>
      <c r="C469">
        <v>2138.0300000000002</v>
      </c>
      <c r="D469">
        <v>34.299999999999997</v>
      </c>
    </row>
    <row r="470" spans="1:4" x14ac:dyDescent="0.3">
      <c r="A470" t="s">
        <v>1178</v>
      </c>
      <c r="B470">
        <v>3587.15</v>
      </c>
      <c r="C470">
        <v>1340.61</v>
      </c>
      <c r="D470">
        <v>34.299999999999997</v>
      </c>
    </row>
    <row r="471" spans="1:4" x14ac:dyDescent="0.3">
      <c r="A471" t="s">
        <v>1179</v>
      </c>
      <c r="B471">
        <v>3675.57</v>
      </c>
      <c r="C471">
        <v>2136.4</v>
      </c>
      <c r="D471">
        <v>34.299999999999997</v>
      </c>
    </row>
    <row r="472" spans="1:4" x14ac:dyDescent="0.3">
      <c r="A472" t="s">
        <v>1180</v>
      </c>
      <c r="B472">
        <v>3815.91</v>
      </c>
      <c r="C472">
        <v>1185.8900000000001</v>
      </c>
      <c r="D472">
        <v>34.299999999999997</v>
      </c>
    </row>
    <row r="473" spans="1:4" x14ac:dyDescent="0.3">
      <c r="A473" t="s">
        <v>1181</v>
      </c>
      <c r="B473">
        <v>3927.76</v>
      </c>
      <c r="C473">
        <v>2124.4899999999998</v>
      </c>
      <c r="D473">
        <v>34.299999999999997</v>
      </c>
    </row>
    <row r="474" spans="1:4" x14ac:dyDescent="0.3">
      <c r="A474" t="s">
        <v>1182</v>
      </c>
      <c r="B474">
        <v>3929.53</v>
      </c>
      <c r="C474">
        <v>894.44</v>
      </c>
      <c r="D474">
        <v>33.799999999999997</v>
      </c>
    </row>
    <row r="475" spans="1:4" x14ac:dyDescent="0.3">
      <c r="A475" t="s">
        <v>1183</v>
      </c>
      <c r="B475">
        <v>4078.64</v>
      </c>
      <c r="C475">
        <v>2124.4899999999998</v>
      </c>
      <c r="D475">
        <v>33.799999999999997</v>
      </c>
    </row>
    <row r="476" spans="1:4" x14ac:dyDescent="0.3">
      <c r="A476" t="s">
        <v>1184</v>
      </c>
      <c r="B476">
        <v>4226.38</v>
      </c>
      <c r="C476">
        <v>661.68</v>
      </c>
      <c r="D476">
        <v>33.799999999999997</v>
      </c>
    </row>
    <row r="477" spans="1:4" x14ac:dyDescent="0.3">
      <c r="A477" t="s">
        <v>1185</v>
      </c>
      <c r="B477">
        <v>4465.7</v>
      </c>
      <c r="C477">
        <v>2142.19</v>
      </c>
      <c r="D477">
        <v>33.799999999999997</v>
      </c>
    </row>
    <row r="478" spans="1:4" x14ac:dyDescent="0.3">
      <c r="A478" t="s">
        <v>1186</v>
      </c>
      <c r="B478">
        <v>4381.45</v>
      </c>
      <c r="C478">
        <v>531.76</v>
      </c>
      <c r="D478">
        <v>33.799999999999997</v>
      </c>
    </row>
    <row r="479" spans="1:4" x14ac:dyDescent="0.3">
      <c r="A479" t="s">
        <v>1187</v>
      </c>
      <c r="B479">
        <v>4670.9799999999996</v>
      </c>
      <c r="C479">
        <v>2131.21</v>
      </c>
      <c r="D479">
        <v>33.799999999999997</v>
      </c>
    </row>
    <row r="480" spans="1:4" x14ac:dyDescent="0.3">
      <c r="A480" t="s">
        <v>1014</v>
      </c>
      <c r="B480">
        <v>396.19</v>
      </c>
      <c r="C480">
        <v>819.48</v>
      </c>
      <c r="D480">
        <v>54.7</v>
      </c>
    </row>
    <row r="481" spans="1:4" x14ac:dyDescent="0.3">
      <c r="A481" t="s">
        <v>1015</v>
      </c>
      <c r="B481">
        <v>136.51</v>
      </c>
      <c r="C481">
        <v>2110.36</v>
      </c>
      <c r="D481">
        <v>54.7</v>
      </c>
    </row>
    <row r="482" spans="1:4" x14ac:dyDescent="0.3">
      <c r="A482" t="s">
        <v>1016</v>
      </c>
      <c r="B482">
        <v>1089.8699999999999</v>
      </c>
      <c r="C482">
        <v>1931.77</v>
      </c>
      <c r="D482">
        <v>19.2</v>
      </c>
    </row>
    <row r="483" spans="1:4" x14ac:dyDescent="0.3">
      <c r="A483" t="s">
        <v>1017</v>
      </c>
      <c r="B483">
        <v>1082.47</v>
      </c>
      <c r="C483">
        <v>2158.94</v>
      </c>
      <c r="D483">
        <v>19.2</v>
      </c>
    </row>
    <row r="484" spans="1:4" x14ac:dyDescent="0.3">
      <c r="A484" t="s">
        <v>1018</v>
      </c>
      <c r="B484">
        <v>1677.36</v>
      </c>
      <c r="C484">
        <v>1946.38</v>
      </c>
      <c r="D484">
        <v>19.2</v>
      </c>
    </row>
    <row r="485" spans="1:4" x14ac:dyDescent="0.3">
      <c r="A485" t="s">
        <v>1019</v>
      </c>
      <c r="B485">
        <v>1668.51</v>
      </c>
      <c r="C485">
        <v>2190.4899999999998</v>
      </c>
      <c r="D485">
        <v>19.2</v>
      </c>
    </row>
    <row r="486" spans="1:4" x14ac:dyDescent="0.3">
      <c r="A486" t="s">
        <v>1020</v>
      </c>
      <c r="B486">
        <v>1781.15</v>
      </c>
      <c r="C486">
        <v>1981.84</v>
      </c>
      <c r="D486">
        <v>19.2</v>
      </c>
    </row>
    <row r="487" spans="1:4" x14ac:dyDescent="0.3">
      <c r="A487" t="s">
        <v>1021</v>
      </c>
      <c r="B487">
        <v>1774.64</v>
      </c>
      <c r="C487">
        <v>2186.64</v>
      </c>
      <c r="D487">
        <v>19.2</v>
      </c>
    </row>
    <row r="488" spans="1:4" x14ac:dyDescent="0.3">
      <c r="A488" t="s">
        <v>1022</v>
      </c>
      <c r="B488">
        <v>2603.7399999999998</v>
      </c>
      <c r="C488">
        <v>2020.49</v>
      </c>
      <c r="D488">
        <v>77.7</v>
      </c>
    </row>
    <row r="489" spans="1:4" x14ac:dyDescent="0.3">
      <c r="A489" t="s">
        <v>1023</v>
      </c>
      <c r="B489">
        <v>2595.7399999999998</v>
      </c>
      <c r="C489">
        <v>2223.2800000000002</v>
      </c>
      <c r="D489">
        <v>77.7</v>
      </c>
    </row>
    <row r="490" spans="1:4" x14ac:dyDescent="0.3">
      <c r="A490" t="s">
        <v>1024</v>
      </c>
      <c r="B490">
        <v>2736.85</v>
      </c>
      <c r="C490">
        <v>2022.11</v>
      </c>
      <c r="D490">
        <v>77.7</v>
      </c>
    </row>
    <row r="491" spans="1:4" x14ac:dyDescent="0.3">
      <c r="A491" t="s">
        <v>1025</v>
      </c>
      <c r="B491">
        <v>2738.85</v>
      </c>
      <c r="C491">
        <v>2224.4299999999998</v>
      </c>
      <c r="D491">
        <v>77.7</v>
      </c>
    </row>
    <row r="492" spans="1:4" x14ac:dyDescent="0.3">
      <c r="A492" t="s">
        <v>1026</v>
      </c>
      <c r="B492">
        <v>3745.45</v>
      </c>
      <c r="C492">
        <v>1551.34</v>
      </c>
      <c r="D492">
        <v>27.7</v>
      </c>
    </row>
    <row r="493" spans="1:4" x14ac:dyDescent="0.3">
      <c r="A493" t="s">
        <v>1027</v>
      </c>
      <c r="B493">
        <v>3783.35</v>
      </c>
      <c r="C493">
        <v>2317.6799999999998</v>
      </c>
      <c r="D493">
        <v>27.7</v>
      </c>
    </row>
    <row r="494" spans="1:4" x14ac:dyDescent="0.3">
      <c r="A494" t="s">
        <v>1028</v>
      </c>
      <c r="B494">
        <v>4068.43</v>
      </c>
      <c r="C494">
        <v>1140.02</v>
      </c>
      <c r="D494">
        <v>27.7</v>
      </c>
    </row>
    <row r="495" spans="1:4" x14ac:dyDescent="0.3">
      <c r="A495" t="s">
        <v>1029</v>
      </c>
      <c r="B495">
        <v>4211.57</v>
      </c>
      <c r="C495">
        <v>2372.3200000000002</v>
      </c>
      <c r="D495">
        <v>27.7</v>
      </c>
    </row>
    <row r="496" spans="1:4" x14ac:dyDescent="0.3">
      <c r="A496" t="s">
        <v>1030</v>
      </c>
      <c r="B496">
        <v>4605.38</v>
      </c>
      <c r="C496">
        <v>378.77</v>
      </c>
      <c r="D496">
        <v>27.7</v>
      </c>
    </row>
    <row r="497" spans="1:4" x14ac:dyDescent="0.3">
      <c r="A497" t="s">
        <v>1031</v>
      </c>
      <c r="B497">
        <v>5100.17</v>
      </c>
      <c r="C497">
        <v>2422.4899999999998</v>
      </c>
      <c r="D497">
        <v>27.7</v>
      </c>
    </row>
    <row r="498" spans="1:4" x14ac:dyDescent="0.3">
      <c r="A498" t="s">
        <v>1032</v>
      </c>
      <c r="B498">
        <v>2677.06</v>
      </c>
      <c r="C498">
        <v>2059.23</v>
      </c>
      <c r="D498">
        <v>15.9</v>
      </c>
    </row>
    <row r="499" spans="1:4" x14ac:dyDescent="0.3">
      <c r="A499" t="s">
        <v>1033</v>
      </c>
      <c r="B499">
        <v>2683.57</v>
      </c>
      <c r="C499">
        <v>2221.34</v>
      </c>
      <c r="D499">
        <v>15.9</v>
      </c>
    </row>
    <row r="500" spans="1:4" x14ac:dyDescent="0.3">
      <c r="A500" t="s">
        <v>1034</v>
      </c>
      <c r="B500">
        <v>3374.47</v>
      </c>
      <c r="C500">
        <v>2121.21</v>
      </c>
      <c r="D500">
        <v>2</v>
      </c>
    </row>
    <row r="501" spans="1:4" x14ac:dyDescent="0.3">
      <c r="A501" t="s">
        <v>1035</v>
      </c>
      <c r="B501">
        <v>3377.79</v>
      </c>
      <c r="C501">
        <v>2284.11</v>
      </c>
      <c r="D501">
        <v>2</v>
      </c>
    </row>
    <row r="502" spans="1:4" x14ac:dyDescent="0.3">
      <c r="A502" t="s">
        <v>1036</v>
      </c>
      <c r="B502">
        <v>3949.55</v>
      </c>
      <c r="C502">
        <v>563.14</v>
      </c>
      <c r="D502">
        <v>11.1</v>
      </c>
    </row>
    <row r="503" spans="1:4" x14ac:dyDescent="0.3">
      <c r="A503" t="s">
        <v>1037</v>
      </c>
      <c r="B503">
        <v>4225.22</v>
      </c>
      <c r="C503">
        <v>2332.5700000000002</v>
      </c>
      <c r="D503">
        <v>11.1</v>
      </c>
    </row>
    <row r="504" spans="1:4" x14ac:dyDescent="0.3">
      <c r="A504" t="s">
        <v>1038</v>
      </c>
      <c r="B504">
        <v>745.19</v>
      </c>
      <c r="C504">
        <v>1794.36</v>
      </c>
      <c r="D504">
        <v>9</v>
      </c>
    </row>
    <row r="505" spans="1:4" x14ac:dyDescent="0.3">
      <c r="A505" t="s">
        <v>1039</v>
      </c>
      <c r="B505">
        <v>721.7</v>
      </c>
      <c r="C505">
        <v>2072.83</v>
      </c>
      <c r="D505">
        <v>9</v>
      </c>
    </row>
    <row r="506" spans="1:4" x14ac:dyDescent="0.3">
      <c r="A506" t="s">
        <v>1040</v>
      </c>
      <c r="B506">
        <v>3767.46</v>
      </c>
      <c r="C506">
        <v>1631.6</v>
      </c>
      <c r="D506">
        <v>8.9</v>
      </c>
    </row>
    <row r="507" spans="1:4" x14ac:dyDescent="0.3">
      <c r="A507" t="s">
        <v>1041</v>
      </c>
      <c r="B507">
        <v>3783.44</v>
      </c>
      <c r="C507">
        <v>2276.0700000000002</v>
      </c>
      <c r="D507">
        <v>8.9</v>
      </c>
    </row>
    <row r="508" spans="1:4" x14ac:dyDescent="0.3">
      <c r="A508" t="s">
        <v>1042</v>
      </c>
      <c r="B508">
        <v>4864</v>
      </c>
      <c r="C508">
        <v>1948.23</v>
      </c>
      <c r="D508">
        <v>3</v>
      </c>
    </row>
    <row r="509" spans="1:4" x14ac:dyDescent="0.3">
      <c r="A509" t="s">
        <v>1043</v>
      </c>
      <c r="B509">
        <v>4890.55</v>
      </c>
      <c r="C509">
        <v>2245.5500000000002</v>
      </c>
      <c r="D509">
        <v>3</v>
      </c>
    </row>
    <row r="510" spans="1:4" x14ac:dyDescent="0.3">
      <c r="A510" t="s">
        <v>1044</v>
      </c>
      <c r="B510">
        <v>1266.31</v>
      </c>
      <c r="C510">
        <v>434.94</v>
      </c>
      <c r="D510">
        <v>9.6</v>
      </c>
    </row>
    <row r="511" spans="1:4" x14ac:dyDescent="0.3">
      <c r="A511" t="s">
        <v>1045</v>
      </c>
      <c r="B511">
        <v>804.94</v>
      </c>
      <c r="C511">
        <v>2172.4</v>
      </c>
      <c r="D511">
        <v>9.6</v>
      </c>
    </row>
    <row r="512" spans="1:4" x14ac:dyDescent="0.3">
      <c r="A512" t="s">
        <v>1046</v>
      </c>
      <c r="B512">
        <v>1531.57</v>
      </c>
      <c r="C512">
        <v>1645.95</v>
      </c>
      <c r="D512">
        <v>4.8</v>
      </c>
    </row>
    <row r="513" spans="1:4" x14ac:dyDescent="0.3">
      <c r="A513" t="s">
        <v>1047</v>
      </c>
      <c r="B513">
        <v>1453.96</v>
      </c>
      <c r="C513">
        <v>2233.4299999999998</v>
      </c>
      <c r="D513">
        <v>4.8</v>
      </c>
    </row>
    <row r="514" spans="1:4" x14ac:dyDescent="0.3">
      <c r="A514" t="s">
        <v>1048</v>
      </c>
      <c r="B514">
        <v>3373.62</v>
      </c>
      <c r="C514">
        <v>2072.4899999999998</v>
      </c>
      <c r="D514">
        <v>2</v>
      </c>
    </row>
    <row r="515" spans="1:4" x14ac:dyDescent="0.3">
      <c r="A515" t="s">
        <v>1049</v>
      </c>
      <c r="B515">
        <v>3353.53</v>
      </c>
      <c r="C515">
        <v>2335.3000000000002</v>
      </c>
      <c r="D515">
        <v>2</v>
      </c>
    </row>
    <row r="516" spans="1:4" x14ac:dyDescent="0.3">
      <c r="A516" t="s">
        <v>1050</v>
      </c>
      <c r="B516">
        <v>1103.6600000000001</v>
      </c>
      <c r="C516">
        <v>389.51</v>
      </c>
      <c r="D516">
        <v>17.100000000000001</v>
      </c>
    </row>
    <row r="517" spans="1:4" x14ac:dyDescent="0.3">
      <c r="A517" t="s">
        <v>1051</v>
      </c>
      <c r="B517">
        <v>833.28</v>
      </c>
      <c r="C517">
        <v>2312.19</v>
      </c>
      <c r="D517">
        <v>17.100000000000001</v>
      </c>
    </row>
    <row r="518" spans="1:4" x14ac:dyDescent="0.3">
      <c r="A518" t="s">
        <v>1052</v>
      </c>
      <c r="B518">
        <v>1759.32</v>
      </c>
      <c r="C518">
        <v>276.91000000000003</v>
      </c>
      <c r="D518">
        <v>17.100000000000001</v>
      </c>
    </row>
    <row r="519" spans="1:4" x14ac:dyDescent="0.3">
      <c r="A519" t="s">
        <v>1053</v>
      </c>
      <c r="B519">
        <v>1553.53</v>
      </c>
      <c r="C519">
        <v>2315.5100000000002</v>
      </c>
      <c r="D519">
        <v>17.100000000000001</v>
      </c>
    </row>
    <row r="520" spans="1:4" x14ac:dyDescent="0.3">
      <c r="A520" t="s">
        <v>1054</v>
      </c>
      <c r="B520">
        <v>2043.57</v>
      </c>
      <c r="C520">
        <v>964.06</v>
      </c>
      <c r="D520">
        <v>17.100000000000001</v>
      </c>
    </row>
    <row r="521" spans="1:4" x14ac:dyDescent="0.3">
      <c r="A521" t="s">
        <v>1055</v>
      </c>
      <c r="B521">
        <v>1990.71</v>
      </c>
      <c r="C521">
        <v>2292.13</v>
      </c>
      <c r="D521">
        <v>17.100000000000001</v>
      </c>
    </row>
    <row r="522" spans="1:4" x14ac:dyDescent="0.3">
      <c r="A522" t="s">
        <v>1056</v>
      </c>
      <c r="B522">
        <v>2189.79</v>
      </c>
      <c r="C522">
        <v>1715.13</v>
      </c>
      <c r="D522">
        <v>35.9</v>
      </c>
    </row>
    <row r="523" spans="1:4" x14ac:dyDescent="0.3">
      <c r="A523" t="s">
        <v>1057</v>
      </c>
      <c r="B523">
        <v>2165.79</v>
      </c>
      <c r="C523">
        <v>2187.98</v>
      </c>
      <c r="D523">
        <v>35.9</v>
      </c>
    </row>
    <row r="524" spans="1:4" x14ac:dyDescent="0.3">
      <c r="A524" t="s">
        <v>1058</v>
      </c>
      <c r="B524">
        <v>2688.68</v>
      </c>
      <c r="C524">
        <v>1669.77</v>
      </c>
      <c r="D524">
        <v>35.9</v>
      </c>
    </row>
    <row r="525" spans="1:4" x14ac:dyDescent="0.3">
      <c r="A525" t="s">
        <v>1059</v>
      </c>
      <c r="B525">
        <v>2698.38</v>
      </c>
      <c r="C525">
        <v>2188.87</v>
      </c>
      <c r="D525">
        <v>35.9</v>
      </c>
    </row>
    <row r="526" spans="1:4" x14ac:dyDescent="0.3">
      <c r="A526" t="s">
        <v>1060</v>
      </c>
      <c r="B526">
        <v>32.85</v>
      </c>
      <c r="C526">
        <v>1690.62</v>
      </c>
      <c r="D526">
        <v>12</v>
      </c>
    </row>
    <row r="527" spans="1:4" x14ac:dyDescent="0.3">
      <c r="A527" t="s">
        <v>1061</v>
      </c>
      <c r="B527">
        <v>88</v>
      </c>
      <c r="C527">
        <v>2618.2399999999998</v>
      </c>
      <c r="D527">
        <v>12</v>
      </c>
    </row>
    <row r="528" spans="1:4" x14ac:dyDescent="0.3">
      <c r="A528" t="s">
        <v>1062</v>
      </c>
      <c r="B528">
        <v>176.85</v>
      </c>
      <c r="C528">
        <v>1640.06</v>
      </c>
      <c r="D528">
        <v>12</v>
      </c>
    </row>
    <row r="529" spans="1:4" x14ac:dyDescent="0.3">
      <c r="A529" t="s">
        <v>1063</v>
      </c>
      <c r="B529">
        <v>233.02</v>
      </c>
      <c r="C529">
        <v>2593.23</v>
      </c>
      <c r="D529">
        <v>12</v>
      </c>
    </row>
    <row r="530" spans="1:4" x14ac:dyDescent="0.3">
      <c r="A530" t="s">
        <v>1064</v>
      </c>
      <c r="B530">
        <v>346.89</v>
      </c>
      <c r="C530">
        <v>1583.38</v>
      </c>
      <c r="D530">
        <v>12</v>
      </c>
    </row>
    <row r="531" spans="1:4" x14ac:dyDescent="0.3">
      <c r="A531" t="s">
        <v>1065</v>
      </c>
      <c r="B531">
        <v>433.94</v>
      </c>
      <c r="C531">
        <v>2562.0500000000002</v>
      </c>
      <c r="D531">
        <v>12</v>
      </c>
    </row>
    <row r="532" spans="1:4" x14ac:dyDescent="0.3">
      <c r="A532" t="s">
        <v>1066</v>
      </c>
      <c r="B532">
        <v>559.83000000000004</v>
      </c>
      <c r="C532">
        <v>1525.17</v>
      </c>
      <c r="D532">
        <v>12</v>
      </c>
    </row>
    <row r="533" spans="1:4" x14ac:dyDescent="0.3">
      <c r="A533" t="s">
        <v>1067</v>
      </c>
      <c r="B533">
        <v>636.42999999999995</v>
      </c>
      <c r="C533">
        <v>2532.9</v>
      </c>
      <c r="D533">
        <v>12</v>
      </c>
    </row>
    <row r="534" spans="1:4" x14ac:dyDescent="0.3">
      <c r="A534" t="s">
        <v>1068</v>
      </c>
      <c r="B534">
        <v>886.4</v>
      </c>
      <c r="C534">
        <v>1441.68</v>
      </c>
      <c r="D534">
        <v>12</v>
      </c>
    </row>
    <row r="535" spans="1:4" x14ac:dyDescent="0.3">
      <c r="A535" t="s">
        <v>1069</v>
      </c>
      <c r="B535">
        <v>968.85</v>
      </c>
      <c r="C535">
        <v>2490.2800000000002</v>
      </c>
      <c r="D535">
        <v>12</v>
      </c>
    </row>
    <row r="536" spans="1:4" x14ac:dyDescent="0.3">
      <c r="A536" t="s">
        <v>1070</v>
      </c>
      <c r="B536">
        <v>1508.09</v>
      </c>
      <c r="C536">
        <v>2008.87</v>
      </c>
      <c r="D536">
        <v>10.9</v>
      </c>
    </row>
    <row r="537" spans="1:4" x14ac:dyDescent="0.3">
      <c r="A537" t="s">
        <v>1071</v>
      </c>
      <c r="B537">
        <v>1554.81</v>
      </c>
      <c r="C537">
        <v>2420.19</v>
      </c>
      <c r="D537">
        <v>10.9</v>
      </c>
    </row>
    <row r="538" spans="1:4" x14ac:dyDescent="0.3">
      <c r="A538" t="s">
        <v>1072</v>
      </c>
      <c r="B538">
        <v>2886.55</v>
      </c>
      <c r="C538">
        <v>1477.3</v>
      </c>
      <c r="D538">
        <v>11.7</v>
      </c>
    </row>
    <row r="539" spans="1:4" x14ac:dyDescent="0.3">
      <c r="A539" t="s">
        <v>1073</v>
      </c>
      <c r="B539">
        <v>3048.51</v>
      </c>
      <c r="C539">
        <v>2150.11</v>
      </c>
      <c r="D539">
        <v>11.7</v>
      </c>
    </row>
    <row r="540" spans="1:4" x14ac:dyDescent="0.3">
      <c r="A540" t="s">
        <v>1074</v>
      </c>
      <c r="B540">
        <v>3129.87</v>
      </c>
      <c r="C540">
        <v>1213.94</v>
      </c>
      <c r="D540">
        <v>11.7</v>
      </c>
    </row>
    <row r="541" spans="1:4" x14ac:dyDescent="0.3">
      <c r="A541" t="s">
        <v>1075</v>
      </c>
      <c r="B541">
        <v>3358.64</v>
      </c>
      <c r="C541">
        <v>2097.09</v>
      </c>
      <c r="D541">
        <v>11.7</v>
      </c>
    </row>
    <row r="542" spans="1:4" x14ac:dyDescent="0.3">
      <c r="A542" t="s">
        <v>1076</v>
      </c>
      <c r="B542">
        <v>3701.45</v>
      </c>
      <c r="C542">
        <v>1180.23</v>
      </c>
      <c r="D542">
        <v>11.7</v>
      </c>
    </row>
    <row r="543" spans="1:4" x14ac:dyDescent="0.3">
      <c r="A543" t="s">
        <v>1077</v>
      </c>
      <c r="B543">
        <v>3919.83</v>
      </c>
      <c r="C543">
        <v>1977.09</v>
      </c>
      <c r="D543">
        <v>11.7</v>
      </c>
    </row>
    <row r="544" spans="1:4" x14ac:dyDescent="0.3">
      <c r="A544" t="s">
        <v>1078</v>
      </c>
      <c r="B544">
        <v>297.19</v>
      </c>
      <c r="C544">
        <v>244.36</v>
      </c>
      <c r="D544">
        <v>20.3</v>
      </c>
    </row>
    <row r="545" spans="1:4" x14ac:dyDescent="0.3">
      <c r="A545" t="s">
        <v>1079</v>
      </c>
      <c r="B545">
        <v>152.43</v>
      </c>
      <c r="C545">
        <v>1445.38</v>
      </c>
      <c r="D545">
        <v>20.3</v>
      </c>
    </row>
    <row r="546" spans="1:4" x14ac:dyDescent="0.3">
      <c r="A546" t="s">
        <v>1080</v>
      </c>
      <c r="B546">
        <v>719.66</v>
      </c>
      <c r="C546">
        <v>508.83</v>
      </c>
      <c r="D546">
        <v>20.3</v>
      </c>
    </row>
    <row r="547" spans="1:4" x14ac:dyDescent="0.3">
      <c r="A547" t="s">
        <v>1081</v>
      </c>
      <c r="B547">
        <v>631.57000000000005</v>
      </c>
      <c r="C547">
        <v>1410.57</v>
      </c>
      <c r="D547">
        <v>20.3</v>
      </c>
    </row>
    <row r="548" spans="1:4" x14ac:dyDescent="0.3">
      <c r="A548" t="s">
        <v>1082</v>
      </c>
      <c r="B548">
        <v>856.09</v>
      </c>
      <c r="C548">
        <v>593.13</v>
      </c>
      <c r="D548">
        <v>20.3</v>
      </c>
    </row>
    <row r="549" spans="1:4" x14ac:dyDescent="0.3">
      <c r="A549" t="s">
        <v>1083</v>
      </c>
      <c r="B549">
        <v>754.38</v>
      </c>
      <c r="C549">
        <v>1405.85</v>
      </c>
      <c r="D549">
        <v>20.3</v>
      </c>
    </row>
    <row r="550" spans="1:4" x14ac:dyDescent="0.3">
      <c r="A550" t="s">
        <v>1084</v>
      </c>
      <c r="B550">
        <v>942.13</v>
      </c>
      <c r="C550">
        <v>649.04</v>
      </c>
      <c r="D550">
        <v>20.3</v>
      </c>
    </row>
    <row r="551" spans="1:4" x14ac:dyDescent="0.3">
      <c r="A551" t="s">
        <v>1085</v>
      </c>
      <c r="B551">
        <v>832.83</v>
      </c>
      <c r="C551">
        <v>1403</v>
      </c>
      <c r="D551">
        <v>20.3</v>
      </c>
    </row>
    <row r="552" spans="1:4" x14ac:dyDescent="0.3">
      <c r="A552" t="s">
        <v>1086</v>
      </c>
      <c r="B552">
        <v>2590.4699999999998</v>
      </c>
      <c r="C552">
        <v>1262.06</v>
      </c>
      <c r="D552">
        <v>8.9</v>
      </c>
    </row>
    <row r="553" spans="1:4" x14ac:dyDescent="0.3">
      <c r="A553" t="s">
        <v>1087</v>
      </c>
      <c r="B553">
        <v>2592.2600000000002</v>
      </c>
      <c r="C553">
        <v>1447.43</v>
      </c>
      <c r="D553">
        <v>8.9</v>
      </c>
    </row>
    <row r="554" spans="1:4" x14ac:dyDescent="0.3">
      <c r="A554" t="s">
        <v>1088</v>
      </c>
      <c r="B554">
        <v>2959.91</v>
      </c>
      <c r="C554">
        <v>1288.3599999999999</v>
      </c>
      <c r="D554">
        <v>8.9</v>
      </c>
    </row>
    <row r="555" spans="1:4" x14ac:dyDescent="0.3">
      <c r="A555" t="s">
        <v>1089</v>
      </c>
      <c r="B555">
        <v>2959.91</v>
      </c>
      <c r="C555">
        <v>1460.45</v>
      </c>
      <c r="D555">
        <v>8.9</v>
      </c>
    </row>
    <row r="556" spans="1:4" x14ac:dyDescent="0.3">
      <c r="A556" t="s">
        <v>1090</v>
      </c>
      <c r="B556">
        <v>3174.13</v>
      </c>
      <c r="C556">
        <v>1366.7</v>
      </c>
      <c r="D556">
        <v>3.1</v>
      </c>
    </row>
    <row r="557" spans="1:4" x14ac:dyDescent="0.3">
      <c r="A557" t="s">
        <v>1091</v>
      </c>
      <c r="B557">
        <v>3174.13</v>
      </c>
      <c r="C557">
        <v>1478.7</v>
      </c>
      <c r="D557">
        <v>3.1</v>
      </c>
    </row>
    <row r="558" spans="1:4" x14ac:dyDescent="0.3">
      <c r="A558" t="s">
        <v>1092</v>
      </c>
      <c r="B558">
        <v>3308.26</v>
      </c>
      <c r="C558">
        <v>1359.48</v>
      </c>
      <c r="D558">
        <v>3.1</v>
      </c>
    </row>
    <row r="559" spans="1:4" x14ac:dyDescent="0.3">
      <c r="A559" t="s">
        <v>1093</v>
      </c>
      <c r="B559">
        <v>3307.23</v>
      </c>
      <c r="C559">
        <v>1493.77</v>
      </c>
      <c r="D559">
        <v>3.1</v>
      </c>
    </row>
    <row r="560" spans="1:4" x14ac:dyDescent="0.3">
      <c r="A560" t="s">
        <v>1094</v>
      </c>
      <c r="B560">
        <v>3477.5</v>
      </c>
      <c r="C560">
        <v>1375.07</v>
      </c>
      <c r="D560">
        <v>3.1</v>
      </c>
    </row>
    <row r="561" spans="1:4" x14ac:dyDescent="0.3">
      <c r="A561" t="s">
        <v>1095</v>
      </c>
      <c r="B561">
        <v>3470.81</v>
      </c>
      <c r="C561">
        <v>1495.43</v>
      </c>
      <c r="D561">
        <v>3.1</v>
      </c>
    </row>
    <row r="562" spans="1:4" x14ac:dyDescent="0.3">
      <c r="A562" t="s">
        <v>1096</v>
      </c>
      <c r="B562">
        <v>3567.39</v>
      </c>
      <c r="C562">
        <v>1118.21</v>
      </c>
      <c r="D562">
        <v>6.4</v>
      </c>
    </row>
    <row r="563" spans="1:4" x14ac:dyDescent="0.3">
      <c r="A563" t="s">
        <v>1097</v>
      </c>
      <c r="B563">
        <v>3559.15</v>
      </c>
      <c r="C563">
        <v>1536.91</v>
      </c>
      <c r="D563">
        <v>6.4</v>
      </c>
    </row>
    <row r="564" spans="1:4" x14ac:dyDescent="0.3">
      <c r="A564" t="s">
        <v>1098</v>
      </c>
      <c r="B564">
        <v>671.17</v>
      </c>
      <c r="C564">
        <v>1365.87</v>
      </c>
      <c r="D564">
        <v>33.1</v>
      </c>
    </row>
    <row r="565" spans="1:4" x14ac:dyDescent="0.3">
      <c r="A565" t="s">
        <v>1099</v>
      </c>
      <c r="B565">
        <v>605.28</v>
      </c>
      <c r="C565">
        <v>1746.91</v>
      </c>
      <c r="D565">
        <v>33.1</v>
      </c>
    </row>
    <row r="566" spans="1:4" x14ac:dyDescent="0.3">
      <c r="A566" t="s">
        <v>1100</v>
      </c>
      <c r="B566">
        <v>828.94</v>
      </c>
      <c r="C566">
        <v>1397.05</v>
      </c>
      <c r="D566">
        <v>33.1</v>
      </c>
    </row>
    <row r="567" spans="1:4" x14ac:dyDescent="0.3">
      <c r="A567" t="s">
        <v>1101</v>
      </c>
      <c r="B567">
        <v>743.63</v>
      </c>
      <c r="C567">
        <v>1778.1</v>
      </c>
      <c r="D567">
        <v>33.1</v>
      </c>
    </row>
    <row r="568" spans="1:4" x14ac:dyDescent="0.3">
      <c r="A568" t="s">
        <v>1102</v>
      </c>
      <c r="B568">
        <v>1368.68</v>
      </c>
      <c r="C568">
        <v>1629.51</v>
      </c>
      <c r="D568">
        <v>33.700000000000003</v>
      </c>
    </row>
    <row r="569" spans="1:4" x14ac:dyDescent="0.3">
      <c r="A569" t="s">
        <v>1103</v>
      </c>
      <c r="B569">
        <v>1317.96</v>
      </c>
      <c r="C569">
        <v>1863.72</v>
      </c>
      <c r="D569">
        <v>33.700000000000003</v>
      </c>
    </row>
    <row r="570" spans="1:4" x14ac:dyDescent="0.3">
      <c r="A570" t="s">
        <v>1104</v>
      </c>
      <c r="B570">
        <v>1446.17</v>
      </c>
      <c r="C570">
        <v>1647.53</v>
      </c>
      <c r="D570">
        <v>33.700000000000003</v>
      </c>
    </row>
    <row r="571" spans="1:4" x14ac:dyDescent="0.3">
      <c r="A571" t="s">
        <v>1105</v>
      </c>
      <c r="B571">
        <v>1396.17</v>
      </c>
      <c r="C571">
        <v>1877.85</v>
      </c>
      <c r="D571">
        <v>33.700000000000003</v>
      </c>
    </row>
    <row r="572" spans="1:4" x14ac:dyDescent="0.3">
      <c r="A572" t="s">
        <v>1106</v>
      </c>
      <c r="B572">
        <v>1803.23</v>
      </c>
      <c r="C572">
        <v>1507.94</v>
      </c>
      <c r="D572">
        <v>33.799999999999997</v>
      </c>
    </row>
    <row r="573" spans="1:4" x14ac:dyDescent="0.3">
      <c r="A573" t="s">
        <v>1107</v>
      </c>
      <c r="B573">
        <v>1728.68</v>
      </c>
      <c r="C573">
        <v>1946.32</v>
      </c>
      <c r="D573">
        <v>33.799999999999997</v>
      </c>
    </row>
    <row r="574" spans="1:4" x14ac:dyDescent="0.3">
      <c r="A574" t="s">
        <v>1108</v>
      </c>
      <c r="B574">
        <v>1931.15</v>
      </c>
      <c r="C574">
        <v>1540.9</v>
      </c>
      <c r="D574">
        <v>33.799999999999997</v>
      </c>
    </row>
    <row r="575" spans="1:4" x14ac:dyDescent="0.3">
      <c r="A575" t="s">
        <v>1109</v>
      </c>
      <c r="B575">
        <v>1853.53</v>
      </c>
      <c r="C575">
        <v>1960.17</v>
      </c>
      <c r="D575">
        <v>33.799999999999997</v>
      </c>
    </row>
    <row r="576" spans="1:4" x14ac:dyDescent="0.3">
      <c r="A576" t="s">
        <v>1110</v>
      </c>
      <c r="B576">
        <v>2006.6</v>
      </c>
      <c r="C576">
        <v>1533.28</v>
      </c>
      <c r="D576">
        <v>33.799999999999997</v>
      </c>
    </row>
    <row r="577" spans="1:4" x14ac:dyDescent="0.3">
      <c r="A577" t="s">
        <v>1111</v>
      </c>
      <c r="B577">
        <v>1937.53</v>
      </c>
      <c r="C577">
        <v>1971.36</v>
      </c>
      <c r="D577">
        <v>33.799999999999997</v>
      </c>
    </row>
    <row r="578" spans="1:4" x14ac:dyDescent="0.3">
      <c r="A578" t="s">
        <v>1112</v>
      </c>
      <c r="B578">
        <v>2351.4</v>
      </c>
      <c r="C578">
        <v>1763.26</v>
      </c>
      <c r="D578">
        <v>5.0999999999999996</v>
      </c>
    </row>
    <row r="579" spans="1:4" x14ac:dyDescent="0.3">
      <c r="A579" t="s">
        <v>1113</v>
      </c>
      <c r="B579">
        <v>2296.34</v>
      </c>
      <c r="C579">
        <v>2082.2800000000002</v>
      </c>
      <c r="D579">
        <v>5.0999999999999996</v>
      </c>
    </row>
    <row r="580" spans="1:4" x14ac:dyDescent="0.3">
      <c r="A580" t="s">
        <v>1114</v>
      </c>
      <c r="B580">
        <v>2962.89</v>
      </c>
      <c r="C580">
        <v>1816.74</v>
      </c>
      <c r="D580">
        <v>5.0999999999999996</v>
      </c>
    </row>
    <row r="581" spans="1:4" x14ac:dyDescent="0.3">
      <c r="A581" t="s">
        <v>1115</v>
      </c>
      <c r="B581">
        <v>2910.81</v>
      </c>
      <c r="C581">
        <v>2177.77</v>
      </c>
      <c r="D581">
        <v>5.0999999999999996</v>
      </c>
    </row>
    <row r="582" spans="1:4" x14ac:dyDescent="0.3">
      <c r="A582" t="s">
        <v>1116</v>
      </c>
      <c r="B582">
        <v>4185.87</v>
      </c>
      <c r="C582">
        <v>1221.3399999999999</v>
      </c>
      <c r="D582">
        <v>8.5</v>
      </c>
    </row>
    <row r="583" spans="1:4" x14ac:dyDescent="0.3">
      <c r="A583" t="s">
        <v>1117</v>
      </c>
      <c r="B583">
        <v>4092.94</v>
      </c>
      <c r="C583">
        <v>2350.36</v>
      </c>
      <c r="D583">
        <v>8.5</v>
      </c>
    </row>
    <row r="584" spans="1:4" x14ac:dyDescent="0.3">
      <c r="A584" t="s">
        <v>1118</v>
      </c>
      <c r="B584">
        <v>388.78</v>
      </c>
      <c r="C584">
        <v>1111.57</v>
      </c>
      <c r="D584">
        <v>9</v>
      </c>
    </row>
    <row r="585" spans="1:4" x14ac:dyDescent="0.3">
      <c r="A585" t="s">
        <v>1119</v>
      </c>
      <c r="B585">
        <v>205.96</v>
      </c>
      <c r="C585">
        <v>2255.5100000000002</v>
      </c>
      <c r="D585">
        <v>9</v>
      </c>
    </row>
    <row r="586" spans="1:4" x14ac:dyDescent="0.3">
      <c r="A586" t="s">
        <v>1120</v>
      </c>
      <c r="B586">
        <v>1203.4000000000001</v>
      </c>
      <c r="C586">
        <v>1524.06</v>
      </c>
      <c r="D586">
        <v>9</v>
      </c>
    </row>
    <row r="587" spans="1:4" x14ac:dyDescent="0.3">
      <c r="A587" t="s">
        <v>1121</v>
      </c>
      <c r="B587">
        <v>1165.0999999999999</v>
      </c>
      <c r="C587">
        <v>2314.54</v>
      </c>
      <c r="D587">
        <v>9</v>
      </c>
    </row>
    <row r="588" spans="1:4" x14ac:dyDescent="0.3">
      <c r="A588" t="s">
        <v>1122</v>
      </c>
      <c r="B588">
        <v>2962.64</v>
      </c>
      <c r="C588">
        <v>852.28</v>
      </c>
      <c r="D588">
        <v>20.399999999999999</v>
      </c>
    </row>
    <row r="589" spans="1:4" x14ac:dyDescent="0.3">
      <c r="A589" t="s">
        <v>1123</v>
      </c>
      <c r="B589">
        <v>3040</v>
      </c>
      <c r="C589">
        <v>2293.81</v>
      </c>
      <c r="D589">
        <v>20.399999999999999</v>
      </c>
    </row>
    <row r="590" spans="1:4" x14ac:dyDescent="0.3">
      <c r="A590" t="s">
        <v>1124</v>
      </c>
      <c r="B590">
        <v>3046.64</v>
      </c>
      <c r="C590">
        <v>113.38</v>
      </c>
      <c r="D590">
        <v>20.399999999999999</v>
      </c>
    </row>
    <row r="591" spans="1:4" x14ac:dyDescent="0.3">
      <c r="A591" t="s">
        <v>1125</v>
      </c>
      <c r="B591">
        <v>3267.49</v>
      </c>
      <c r="C591">
        <v>2346.15</v>
      </c>
      <c r="D591">
        <v>20.399999999999999</v>
      </c>
    </row>
    <row r="592" spans="1:4" x14ac:dyDescent="0.3">
      <c r="A592" t="s">
        <v>1126</v>
      </c>
      <c r="B592">
        <v>3770.85</v>
      </c>
      <c r="C592">
        <v>149.06</v>
      </c>
      <c r="D592">
        <v>20.399999999999999</v>
      </c>
    </row>
    <row r="593" spans="1:4" x14ac:dyDescent="0.3">
      <c r="A593" t="s">
        <v>1127</v>
      </c>
      <c r="B593">
        <v>4089.8</v>
      </c>
      <c r="C593">
        <v>2293.81</v>
      </c>
      <c r="D593">
        <v>20.399999999999999</v>
      </c>
    </row>
    <row r="594" spans="1:4" x14ac:dyDescent="0.3">
      <c r="A594" t="s">
        <v>1128</v>
      </c>
      <c r="B594">
        <v>3928.51</v>
      </c>
      <c r="C594">
        <v>196.66</v>
      </c>
      <c r="D594">
        <v>20.399999999999999</v>
      </c>
    </row>
    <row r="595" spans="1:4" x14ac:dyDescent="0.3">
      <c r="A595" t="s">
        <v>1129</v>
      </c>
      <c r="B595">
        <v>4355.3999999999996</v>
      </c>
      <c r="C595">
        <v>2277.92</v>
      </c>
      <c r="D595">
        <v>20.399999999999999</v>
      </c>
    </row>
    <row r="596" spans="1:4" x14ac:dyDescent="0.3">
      <c r="A596" t="s">
        <v>1130</v>
      </c>
      <c r="B596">
        <v>64.27</v>
      </c>
      <c r="C596">
        <v>1279.06</v>
      </c>
      <c r="D596">
        <v>20.9</v>
      </c>
    </row>
    <row r="597" spans="1:4" x14ac:dyDescent="0.3">
      <c r="A597" t="s">
        <v>1131</v>
      </c>
      <c r="B597">
        <v>73.87</v>
      </c>
      <c r="C597">
        <v>2594.36</v>
      </c>
      <c r="D597">
        <v>20.9</v>
      </c>
    </row>
    <row r="598" spans="1:4" x14ac:dyDescent="0.3">
      <c r="A598" t="s">
        <v>1132</v>
      </c>
      <c r="B598">
        <v>125.28</v>
      </c>
      <c r="C598">
        <v>1263.47</v>
      </c>
      <c r="D598">
        <v>20.9</v>
      </c>
    </row>
    <row r="599" spans="1:4" x14ac:dyDescent="0.3">
      <c r="A599" t="s">
        <v>1133</v>
      </c>
      <c r="B599">
        <v>143.32</v>
      </c>
      <c r="C599">
        <v>2605.2600000000002</v>
      </c>
      <c r="D599">
        <v>20.9</v>
      </c>
    </row>
    <row r="600" spans="1:4" x14ac:dyDescent="0.3">
      <c r="A600" t="s">
        <v>1134</v>
      </c>
      <c r="B600">
        <v>549.11</v>
      </c>
      <c r="C600">
        <v>1454.45</v>
      </c>
      <c r="D600">
        <v>20.9</v>
      </c>
    </row>
    <row r="601" spans="1:4" x14ac:dyDescent="0.3">
      <c r="A601" t="s">
        <v>1135</v>
      </c>
      <c r="B601">
        <v>623.66</v>
      </c>
      <c r="C601">
        <v>2523.4699999999998</v>
      </c>
      <c r="D601">
        <v>20.9</v>
      </c>
    </row>
    <row r="602" spans="1:4" x14ac:dyDescent="0.3">
      <c r="A602" t="s">
        <v>1136</v>
      </c>
      <c r="B602">
        <v>2089.5300000000002</v>
      </c>
      <c r="C602">
        <v>2071.89</v>
      </c>
      <c r="D602">
        <v>20</v>
      </c>
    </row>
    <row r="603" spans="1:4" x14ac:dyDescent="0.3">
      <c r="A603" t="s">
        <v>1137</v>
      </c>
      <c r="B603">
        <v>2114.04</v>
      </c>
      <c r="C603">
        <v>2223.7199999999998</v>
      </c>
      <c r="D603">
        <v>20</v>
      </c>
    </row>
    <row r="604" spans="1:4" x14ac:dyDescent="0.3">
      <c r="A604" t="s">
        <v>1138</v>
      </c>
      <c r="B604">
        <v>2443.23</v>
      </c>
      <c r="C604">
        <v>1239.1300000000001</v>
      </c>
      <c r="D604">
        <v>34.5</v>
      </c>
    </row>
    <row r="605" spans="1:4" x14ac:dyDescent="0.3">
      <c r="A605" t="s">
        <v>1139</v>
      </c>
      <c r="B605">
        <v>2620.2600000000002</v>
      </c>
      <c r="C605">
        <v>2129.89</v>
      </c>
      <c r="D605">
        <v>34.5</v>
      </c>
    </row>
    <row r="606" spans="1:4" x14ac:dyDescent="0.3">
      <c r="A606" t="s">
        <v>1140</v>
      </c>
      <c r="B606">
        <v>2556.4299999999998</v>
      </c>
      <c r="C606">
        <v>891.85</v>
      </c>
      <c r="D606">
        <v>34.5</v>
      </c>
    </row>
    <row r="607" spans="1:4" x14ac:dyDescent="0.3">
      <c r="A607" t="s">
        <v>1141</v>
      </c>
      <c r="B607">
        <v>2817.62</v>
      </c>
      <c r="C607">
        <v>2108.96</v>
      </c>
      <c r="D607">
        <v>34.5</v>
      </c>
    </row>
    <row r="608" spans="1:4" x14ac:dyDescent="0.3">
      <c r="A608" t="s">
        <v>1142</v>
      </c>
      <c r="B608">
        <v>2647.83</v>
      </c>
      <c r="C608">
        <v>629.77</v>
      </c>
      <c r="D608">
        <v>34.5</v>
      </c>
    </row>
    <row r="609" spans="1:4" x14ac:dyDescent="0.3">
      <c r="A609" t="s">
        <v>1143</v>
      </c>
      <c r="B609">
        <v>3005.96</v>
      </c>
      <c r="C609">
        <v>2074.87</v>
      </c>
      <c r="D609">
        <v>34.5</v>
      </c>
    </row>
    <row r="610" spans="1:4" x14ac:dyDescent="0.3">
      <c r="A610" t="s">
        <v>1144</v>
      </c>
      <c r="B610">
        <v>3071.32</v>
      </c>
      <c r="C610">
        <v>627.72</v>
      </c>
      <c r="D610">
        <v>34.5</v>
      </c>
    </row>
    <row r="611" spans="1:4" x14ac:dyDescent="0.3">
      <c r="A611" t="s">
        <v>1145</v>
      </c>
      <c r="B611">
        <v>3438.3</v>
      </c>
      <c r="C611">
        <v>1966.49</v>
      </c>
      <c r="D611">
        <v>34.5</v>
      </c>
    </row>
    <row r="612" spans="1:4" x14ac:dyDescent="0.3">
      <c r="A612" t="s">
        <v>1146</v>
      </c>
      <c r="B612">
        <v>679.08</v>
      </c>
      <c r="C612">
        <v>347.38</v>
      </c>
      <c r="D612">
        <v>34</v>
      </c>
    </row>
    <row r="613" spans="1:4" x14ac:dyDescent="0.3">
      <c r="A613" t="s">
        <v>1147</v>
      </c>
      <c r="B613">
        <v>273.36</v>
      </c>
      <c r="C613">
        <v>2139.85</v>
      </c>
      <c r="D613">
        <v>34</v>
      </c>
    </row>
    <row r="614" spans="1:4" x14ac:dyDescent="0.3">
      <c r="A614" t="s">
        <v>1148</v>
      </c>
      <c r="B614">
        <v>1134.81</v>
      </c>
      <c r="C614">
        <v>645.15</v>
      </c>
      <c r="D614">
        <v>34</v>
      </c>
    </row>
    <row r="615" spans="1:4" x14ac:dyDescent="0.3">
      <c r="A615" t="s">
        <v>1149</v>
      </c>
      <c r="B615">
        <v>924.43</v>
      </c>
      <c r="C615">
        <v>2192.06</v>
      </c>
      <c r="D615">
        <v>34</v>
      </c>
    </row>
    <row r="616" spans="1:4" x14ac:dyDescent="0.3">
      <c r="A616" t="s">
        <v>1150</v>
      </c>
      <c r="B616">
        <v>1889.02</v>
      </c>
      <c r="C616">
        <v>1528.15</v>
      </c>
      <c r="D616">
        <v>34.4</v>
      </c>
    </row>
    <row r="617" spans="1:4" x14ac:dyDescent="0.3">
      <c r="A617" t="s">
        <v>1151</v>
      </c>
      <c r="B617">
        <v>1871.66</v>
      </c>
      <c r="C617">
        <v>2177.13</v>
      </c>
      <c r="D617">
        <v>34.4</v>
      </c>
    </row>
    <row r="618" spans="1:4" x14ac:dyDescent="0.3">
      <c r="A618" t="s">
        <v>1152</v>
      </c>
      <c r="B618">
        <v>2020.09</v>
      </c>
      <c r="C618">
        <v>1578.19</v>
      </c>
      <c r="D618">
        <v>34.4</v>
      </c>
    </row>
    <row r="619" spans="1:4" x14ac:dyDescent="0.3">
      <c r="A619" t="s">
        <v>1153</v>
      </c>
      <c r="B619">
        <v>2007.49</v>
      </c>
      <c r="C619">
        <v>2172.5300000000002</v>
      </c>
      <c r="D619">
        <v>34.4</v>
      </c>
    </row>
    <row r="620" spans="1:4" x14ac:dyDescent="0.3">
      <c r="A620" t="s">
        <v>1154</v>
      </c>
      <c r="B620">
        <v>3301.45</v>
      </c>
      <c r="C620">
        <v>373.55</v>
      </c>
      <c r="D620">
        <v>34.200000000000003</v>
      </c>
    </row>
    <row r="621" spans="1:4" x14ac:dyDescent="0.3">
      <c r="A621" t="s">
        <v>1155</v>
      </c>
      <c r="B621">
        <v>3516.17</v>
      </c>
      <c r="C621">
        <v>2212.62</v>
      </c>
      <c r="D621">
        <v>34.200000000000003</v>
      </c>
    </row>
    <row r="622" spans="1:4" x14ac:dyDescent="0.3">
      <c r="A622" t="s">
        <v>1156</v>
      </c>
      <c r="B622">
        <v>4102.13</v>
      </c>
      <c r="C622">
        <v>497.64</v>
      </c>
      <c r="D622">
        <v>34.1</v>
      </c>
    </row>
    <row r="623" spans="1:4" x14ac:dyDescent="0.3">
      <c r="A623" t="s">
        <v>1157</v>
      </c>
      <c r="B623">
        <v>4394.25</v>
      </c>
      <c r="C623">
        <v>2115.98</v>
      </c>
      <c r="D623">
        <v>34.1</v>
      </c>
    </row>
    <row r="624" spans="1:4" x14ac:dyDescent="0.3">
      <c r="A624" t="s">
        <v>1158</v>
      </c>
      <c r="B624">
        <v>4426.21</v>
      </c>
      <c r="C624">
        <v>131.72</v>
      </c>
      <c r="D624">
        <v>34.1</v>
      </c>
    </row>
    <row r="625" spans="1:4" x14ac:dyDescent="0.3">
      <c r="A625" t="s">
        <v>1159</v>
      </c>
      <c r="B625">
        <v>4941.62</v>
      </c>
      <c r="C625">
        <v>2132.83</v>
      </c>
      <c r="D625">
        <v>34.1</v>
      </c>
    </row>
    <row r="626" spans="1:4" x14ac:dyDescent="0.3">
      <c r="A626" t="s">
        <v>1220</v>
      </c>
      <c r="B626">
        <v>1993.8</v>
      </c>
      <c r="C626">
        <v>1944</v>
      </c>
      <c r="D626">
        <v>6.5</v>
      </c>
    </row>
    <row r="627" spans="1:4" x14ac:dyDescent="0.3">
      <c r="A627" t="s">
        <v>1221</v>
      </c>
      <c r="B627">
        <v>1985.02</v>
      </c>
      <c r="C627">
        <v>2194.36</v>
      </c>
      <c r="D627">
        <v>6.5</v>
      </c>
    </row>
    <row r="628" spans="1:4" x14ac:dyDescent="0.3">
      <c r="A628" t="s">
        <v>1222</v>
      </c>
      <c r="B628">
        <v>3312.17</v>
      </c>
      <c r="C628">
        <v>1633.43</v>
      </c>
      <c r="D628">
        <v>8.9</v>
      </c>
    </row>
    <row r="629" spans="1:4" x14ac:dyDescent="0.3">
      <c r="A629" t="s">
        <v>1223</v>
      </c>
      <c r="B629">
        <v>3350.44</v>
      </c>
      <c r="C629">
        <v>2259.4499999999998</v>
      </c>
      <c r="D629">
        <v>8.9</v>
      </c>
    </row>
    <row r="630" spans="1:4" x14ac:dyDescent="0.3">
      <c r="A630" t="s">
        <v>1224</v>
      </c>
      <c r="B630">
        <v>3496</v>
      </c>
      <c r="C630">
        <v>1955.64</v>
      </c>
      <c r="D630">
        <v>5.5</v>
      </c>
    </row>
    <row r="631" spans="1:4" x14ac:dyDescent="0.3">
      <c r="A631" t="s">
        <v>1225</v>
      </c>
      <c r="B631">
        <v>3496</v>
      </c>
      <c r="C631">
        <v>2262.5300000000002</v>
      </c>
      <c r="D631">
        <v>5.5</v>
      </c>
    </row>
    <row r="632" spans="1:4" x14ac:dyDescent="0.3">
      <c r="A632" t="s">
        <v>1226</v>
      </c>
      <c r="B632">
        <v>4255.32</v>
      </c>
      <c r="C632">
        <v>789.09</v>
      </c>
      <c r="D632">
        <v>9.6</v>
      </c>
    </row>
    <row r="633" spans="1:4" x14ac:dyDescent="0.3">
      <c r="A633" s="1" t="s">
        <v>1227</v>
      </c>
      <c r="B633">
        <v>4456.51</v>
      </c>
      <c r="C633">
        <v>2441.5100000000002</v>
      </c>
      <c r="D633">
        <v>9.6</v>
      </c>
    </row>
    <row r="634" spans="1:4" x14ac:dyDescent="0.3">
      <c r="A634" s="1" t="s">
        <v>1228</v>
      </c>
      <c r="B634">
        <v>5077.45</v>
      </c>
      <c r="C634">
        <v>1460.06</v>
      </c>
      <c r="D634">
        <v>4.8</v>
      </c>
    </row>
    <row r="635" spans="1:4" x14ac:dyDescent="0.3">
      <c r="A635" s="1" t="s">
        <v>1229</v>
      </c>
      <c r="B635">
        <v>5142.55</v>
      </c>
      <c r="C635">
        <v>2511.34</v>
      </c>
      <c r="D635">
        <v>4.8</v>
      </c>
    </row>
    <row r="636" spans="1:4" x14ac:dyDescent="0.3">
      <c r="A636" t="s">
        <v>1230</v>
      </c>
      <c r="B636">
        <v>891.78</v>
      </c>
      <c r="C636">
        <v>1785.61</v>
      </c>
      <c r="D636">
        <v>4</v>
      </c>
    </row>
    <row r="637" spans="1:4" x14ac:dyDescent="0.3">
      <c r="A637" t="s">
        <v>1231</v>
      </c>
      <c r="B637">
        <v>882.81</v>
      </c>
      <c r="C637">
        <v>2116.36</v>
      </c>
      <c r="D637">
        <v>4</v>
      </c>
    </row>
    <row r="638" spans="1:4" x14ac:dyDescent="0.3">
      <c r="A638" t="s">
        <v>1232</v>
      </c>
      <c r="B638">
        <v>1528.51</v>
      </c>
      <c r="C638">
        <v>1770.02</v>
      </c>
      <c r="D638">
        <v>4</v>
      </c>
    </row>
    <row r="639" spans="1:4" x14ac:dyDescent="0.3">
      <c r="A639" t="s">
        <v>1233</v>
      </c>
      <c r="B639">
        <v>1528.51</v>
      </c>
      <c r="C639">
        <v>2143.3000000000002</v>
      </c>
      <c r="D639">
        <v>4</v>
      </c>
    </row>
    <row r="640" spans="1:4" x14ac:dyDescent="0.3">
      <c r="A640" t="s">
        <v>1234</v>
      </c>
      <c r="B640">
        <v>2168.85</v>
      </c>
      <c r="C640">
        <v>1967.26</v>
      </c>
      <c r="D640">
        <v>5.5</v>
      </c>
    </row>
    <row r="641" spans="1:4" x14ac:dyDescent="0.3">
      <c r="A641" t="s">
        <v>1235</v>
      </c>
      <c r="B641">
        <v>2161.96</v>
      </c>
      <c r="C641">
        <v>2101.84</v>
      </c>
      <c r="D641">
        <v>5.5</v>
      </c>
    </row>
    <row r="642" spans="1:4" x14ac:dyDescent="0.3">
      <c r="A642" t="s">
        <v>1236</v>
      </c>
      <c r="B642">
        <v>2891.4</v>
      </c>
      <c r="C642">
        <v>1843.68</v>
      </c>
      <c r="D642">
        <v>10</v>
      </c>
    </row>
    <row r="643" spans="1:4" x14ac:dyDescent="0.3">
      <c r="A643" t="s">
        <v>1237</v>
      </c>
      <c r="B643">
        <v>2893.7</v>
      </c>
      <c r="C643">
        <v>2066.5700000000002</v>
      </c>
      <c r="D643">
        <v>10</v>
      </c>
    </row>
    <row r="644" spans="1:4" x14ac:dyDescent="0.3">
      <c r="A644" t="s">
        <v>1238</v>
      </c>
      <c r="B644">
        <v>2916.17</v>
      </c>
      <c r="C644">
        <v>1977.21</v>
      </c>
      <c r="D644">
        <v>6</v>
      </c>
    </row>
    <row r="645" spans="1:4" x14ac:dyDescent="0.3">
      <c r="A645" t="s">
        <v>1239</v>
      </c>
      <c r="B645">
        <v>2918.72</v>
      </c>
      <c r="C645">
        <v>2066.5700000000002</v>
      </c>
      <c r="D645">
        <v>6</v>
      </c>
    </row>
    <row r="646" spans="1:4" x14ac:dyDescent="0.3">
      <c r="A646" t="s">
        <v>1240</v>
      </c>
      <c r="B646">
        <v>3231.49</v>
      </c>
      <c r="C646">
        <v>1622.19</v>
      </c>
      <c r="D646">
        <v>7.9</v>
      </c>
    </row>
    <row r="647" spans="1:4" x14ac:dyDescent="0.3">
      <c r="A647" t="s">
        <v>1241</v>
      </c>
      <c r="B647">
        <v>3251.23</v>
      </c>
      <c r="C647">
        <v>2114.2800000000002</v>
      </c>
      <c r="D647">
        <v>7.9</v>
      </c>
    </row>
    <row r="648" spans="1:4" x14ac:dyDescent="0.3">
      <c r="A648" t="s">
        <v>1242</v>
      </c>
      <c r="B648">
        <v>4243.32</v>
      </c>
      <c r="C648">
        <v>853.81</v>
      </c>
      <c r="D648">
        <v>7.9</v>
      </c>
    </row>
    <row r="649" spans="1:4" x14ac:dyDescent="0.3">
      <c r="A649" t="s">
        <v>1243</v>
      </c>
      <c r="B649">
        <v>4389.1099999999997</v>
      </c>
      <c r="C649">
        <v>2195.64</v>
      </c>
      <c r="D649">
        <v>7.9</v>
      </c>
    </row>
    <row r="650" spans="1:4" x14ac:dyDescent="0.3">
      <c r="A650" t="s">
        <v>1244</v>
      </c>
      <c r="B650">
        <v>1264.51</v>
      </c>
      <c r="C650">
        <v>1314.8</v>
      </c>
      <c r="D650">
        <v>10.6</v>
      </c>
    </row>
    <row r="651" spans="1:4" x14ac:dyDescent="0.3">
      <c r="A651" t="s">
        <v>1245</v>
      </c>
      <c r="B651">
        <v>1212.1500000000001</v>
      </c>
      <c r="C651">
        <v>2123.38</v>
      </c>
      <c r="D651">
        <v>10.6</v>
      </c>
    </row>
    <row r="652" spans="1:4" x14ac:dyDescent="0.3">
      <c r="A652" t="s">
        <v>1246</v>
      </c>
      <c r="B652">
        <v>1535.66</v>
      </c>
      <c r="C652">
        <v>1718.19</v>
      </c>
      <c r="D652">
        <v>7</v>
      </c>
    </row>
    <row r="653" spans="1:4" x14ac:dyDescent="0.3">
      <c r="A653" t="s">
        <v>1247</v>
      </c>
      <c r="B653">
        <v>1526.47</v>
      </c>
      <c r="C653">
        <v>2138.9699999999998</v>
      </c>
      <c r="D653">
        <v>7</v>
      </c>
    </row>
    <row r="654" spans="1:4" x14ac:dyDescent="0.3">
      <c r="A654" t="s">
        <v>1248</v>
      </c>
      <c r="B654">
        <v>1857.36</v>
      </c>
      <c r="C654">
        <v>1806.01</v>
      </c>
      <c r="D654">
        <v>7</v>
      </c>
    </row>
    <row r="655" spans="1:4" x14ac:dyDescent="0.3">
      <c r="A655" t="s">
        <v>1249</v>
      </c>
      <c r="B655">
        <v>1841.77</v>
      </c>
      <c r="C655">
        <v>2147.13</v>
      </c>
      <c r="D655">
        <v>7</v>
      </c>
    </row>
    <row r="656" spans="1:4" x14ac:dyDescent="0.3">
      <c r="A656" t="s">
        <v>1250</v>
      </c>
      <c r="B656">
        <v>3275.91</v>
      </c>
      <c r="C656">
        <v>1619.77</v>
      </c>
      <c r="D656">
        <v>10</v>
      </c>
    </row>
    <row r="657" spans="1:4" x14ac:dyDescent="0.3">
      <c r="A657" t="s">
        <v>1251</v>
      </c>
      <c r="B657">
        <v>3275.91</v>
      </c>
      <c r="C657">
        <v>2060.19</v>
      </c>
      <c r="D657">
        <v>10</v>
      </c>
    </row>
    <row r="658" spans="1:4" x14ac:dyDescent="0.3">
      <c r="A658" t="s">
        <v>1252</v>
      </c>
      <c r="B658">
        <v>3334.89</v>
      </c>
      <c r="C658">
        <v>1861.04</v>
      </c>
      <c r="D658">
        <v>6.5</v>
      </c>
    </row>
    <row r="659" spans="1:4" x14ac:dyDescent="0.3">
      <c r="A659" t="s">
        <v>1253</v>
      </c>
      <c r="B659">
        <v>3327.23</v>
      </c>
      <c r="C659">
        <v>2064.79</v>
      </c>
      <c r="D659">
        <v>6.5</v>
      </c>
    </row>
    <row r="660" spans="1:4" x14ac:dyDescent="0.3">
      <c r="A660" t="s">
        <v>1254</v>
      </c>
      <c r="B660">
        <v>3701.79</v>
      </c>
      <c r="C660">
        <v>1912.36</v>
      </c>
      <c r="D660">
        <v>3.5</v>
      </c>
    </row>
    <row r="661" spans="1:4" x14ac:dyDescent="0.3">
      <c r="A661" t="s">
        <v>1255</v>
      </c>
      <c r="B661">
        <v>3698.72</v>
      </c>
      <c r="C661">
        <v>2080.38</v>
      </c>
      <c r="D661">
        <v>3.5</v>
      </c>
    </row>
    <row r="662" spans="1:4" x14ac:dyDescent="0.3">
      <c r="A662" t="s">
        <v>1256</v>
      </c>
      <c r="B662">
        <v>4150.5600000000004</v>
      </c>
      <c r="C662">
        <v>1838.19</v>
      </c>
      <c r="D662">
        <v>3.5</v>
      </c>
    </row>
    <row r="663" spans="1:4" x14ac:dyDescent="0.3">
      <c r="A663" t="s">
        <v>1257</v>
      </c>
      <c r="B663">
        <v>4159.32</v>
      </c>
      <c r="C663">
        <v>2075.7800000000002</v>
      </c>
      <c r="D663">
        <v>3.5</v>
      </c>
    </row>
    <row r="664" spans="1:4" x14ac:dyDescent="0.3">
      <c r="A664" t="s">
        <v>1258</v>
      </c>
      <c r="B664">
        <v>4498.38</v>
      </c>
      <c r="C664">
        <v>1430.45</v>
      </c>
      <c r="D664">
        <v>7.1</v>
      </c>
    </row>
    <row r="665" spans="1:4" x14ac:dyDescent="0.3">
      <c r="A665" t="s">
        <v>1259</v>
      </c>
      <c r="B665">
        <v>4567.83</v>
      </c>
      <c r="C665">
        <v>2129</v>
      </c>
      <c r="D665">
        <v>7.1</v>
      </c>
    </row>
    <row r="666" spans="1:4" x14ac:dyDescent="0.3">
      <c r="A666" t="s">
        <v>1260</v>
      </c>
      <c r="B666">
        <v>4858.8900000000003</v>
      </c>
      <c r="C666">
        <v>1495.81</v>
      </c>
      <c r="D666">
        <v>4.5</v>
      </c>
    </row>
    <row r="667" spans="1:4" x14ac:dyDescent="0.3">
      <c r="A667" t="s">
        <v>1261</v>
      </c>
      <c r="B667">
        <v>4925.28</v>
      </c>
      <c r="C667">
        <v>2144.59</v>
      </c>
      <c r="D667">
        <v>4.5</v>
      </c>
    </row>
    <row r="668" spans="1:4" x14ac:dyDescent="0.3">
      <c r="A668" t="s">
        <v>1262</v>
      </c>
      <c r="B668">
        <v>917.55</v>
      </c>
      <c r="C668">
        <v>711.74</v>
      </c>
      <c r="D668">
        <v>9.1999999999999993</v>
      </c>
    </row>
    <row r="669" spans="1:4" x14ac:dyDescent="0.3">
      <c r="A669" t="s">
        <v>1263</v>
      </c>
      <c r="B669">
        <v>587.4</v>
      </c>
      <c r="C669">
        <v>2117.29</v>
      </c>
      <c r="D669">
        <v>9.1999999999999993</v>
      </c>
    </row>
    <row r="670" spans="1:4" x14ac:dyDescent="0.3">
      <c r="A670" t="s">
        <v>1264</v>
      </c>
      <c r="B670">
        <v>1712.34</v>
      </c>
      <c r="C670">
        <v>1933.94</v>
      </c>
      <c r="D670">
        <v>5</v>
      </c>
    </row>
    <row r="671" spans="1:4" x14ac:dyDescent="0.3">
      <c r="A671" t="s">
        <v>1265</v>
      </c>
      <c r="B671">
        <v>1712.34</v>
      </c>
      <c r="C671">
        <v>2149.4299999999998</v>
      </c>
      <c r="D671">
        <v>5</v>
      </c>
    </row>
    <row r="672" spans="1:4" x14ac:dyDescent="0.3">
      <c r="A672" t="s">
        <v>1266</v>
      </c>
      <c r="B672">
        <v>1846.64</v>
      </c>
      <c r="C672">
        <v>1640.45</v>
      </c>
      <c r="D672">
        <v>8.4</v>
      </c>
    </row>
    <row r="673" spans="1:4" x14ac:dyDescent="0.3">
      <c r="A673" t="s">
        <v>1267</v>
      </c>
      <c r="B673">
        <v>1812.17</v>
      </c>
      <c r="C673">
        <v>2138.3200000000002</v>
      </c>
      <c r="D673">
        <v>8.4</v>
      </c>
    </row>
    <row r="674" spans="1:4" x14ac:dyDescent="0.3">
      <c r="A674" t="s">
        <v>1268</v>
      </c>
      <c r="B674">
        <v>4388.08</v>
      </c>
      <c r="C674">
        <v>704.06</v>
      </c>
      <c r="D674">
        <v>10.199999999999999</v>
      </c>
    </row>
    <row r="675" spans="1:4" x14ac:dyDescent="0.3">
      <c r="A675" t="s">
        <v>1269</v>
      </c>
      <c r="B675">
        <v>4682.21</v>
      </c>
      <c r="C675">
        <v>2159.38</v>
      </c>
      <c r="D675">
        <v>10.199999999999999</v>
      </c>
    </row>
    <row r="676" spans="1:4" x14ac:dyDescent="0.3">
      <c r="A676" t="s">
        <v>1270</v>
      </c>
      <c r="B676">
        <v>3486.06</v>
      </c>
      <c r="C676">
        <v>1486.89</v>
      </c>
      <c r="D676">
        <v>9.6999999999999993</v>
      </c>
    </row>
    <row r="677" spans="1:4" x14ac:dyDescent="0.3">
      <c r="A677" t="s">
        <v>1271</v>
      </c>
      <c r="B677">
        <v>3562.38</v>
      </c>
      <c r="C677">
        <v>2224.7399999999998</v>
      </c>
      <c r="D677">
        <v>9.6999999999999993</v>
      </c>
    </row>
    <row r="678" spans="1:4" x14ac:dyDescent="0.3">
      <c r="A678" t="s">
        <v>1272</v>
      </c>
      <c r="B678">
        <v>3750.03</v>
      </c>
      <c r="C678">
        <v>1843.3</v>
      </c>
      <c r="D678">
        <v>5</v>
      </c>
    </row>
    <row r="679" spans="1:4" x14ac:dyDescent="0.3">
      <c r="A679" t="s">
        <v>1273</v>
      </c>
      <c r="B679">
        <v>3765.62</v>
      </c>
      <c r="C679">
        <v>2216.5700000000002</v>
      </c>
      <c r="D679">
        <v>5</v>
      </c>
    </row>
    <row r="680" spans="1:4" x14ac:dyDescent="0.3">
      <c r="A680" t="s">
        <v>1274</v>
      </c>
      <c r="B680">
        <v>4679.1499999999996</v>
      </c>
      <c r="C680">
        <v>1794.7</v>
      </c>
      <c r="D680">
        <v>4</v>
      </c>
    </row>
    <row r="681" spans="1:4" x14ac:dyDescent="0.3">
      <c r="A681" t="s">
        <v>1275</v>
      </c>
      <c r="B681">
        <v>4712.8500000000004</v>
      </c>
      <c r="C681">
        <v>2281.4299999999998</v>
      </c>
      <c r="D681">
        <v>4</v>
      </c>
    </row>
    <row r="682" spans="1:4" x14ac:dyDescent="0.3">
      <c r="A682" t="s">
        <v>1276</v>
      </c>
      <c r="B682">
        <v>347.17</v>
      </c>
      <c r="C682">
        <v>1806.04</v>
      </c>
      <c r="D682">
        <v>4.5</v>
      </c>
    </row>
    <row r="683" spans="1:4" x14ac:dyDescent="0.3">
      <c r="A683" t="s">
        <v>1277</v>
      </c>
      <c r="B683">
        <v>334.64</v>
      </c>
      <c r="C683">
        <v>2210.3200000000002</v>
      </c>
      <c r="D683">
        <v>4.5</v>
      </c>
    </row>
    <row r="684" spans="1:4" x14ac:dyDescent="0.3">
      <c r="A684" t="s">
        <v>1278</v>
      </c>
      <c r="B684">
        <v>702.3</v>
      </c>
      <c r="C684">
        <v>1303.81</v>
      </c>
      <c r="D684">
        <v>8.1999999999999993</v>
      </c>
    </row>
    <row r="685" spans="1:4" x14ac:dyDescent="0.3">
      <c r="A685" t="s">
        <v>1279</v>
      </c>
      <c r="B685">
        <v>652.26</v>
      </c>
      <c r="C685">
        <v>2230.11</v>
      </c>
      <c r="D685">
        <v>8.1999999999999993</v>
      </c>
    </row>
    <row r="686" spans="1:4" x14ac:dyDescent="0.3">
      <c r="A686" t="s">
        <v>1280</v>
      </c>
      <c r="B686">
        <v>1086.3</v>
      </c>
      <c r="C686">
        <v>1806.04</v>
      </c>
      <c r="D686">
        <v>4.5</v>
      </c>
    </row>
    <row r="687" spans="1:4" x14ac:dyDescent="0.3">
      <c r="A687" t="s">
        <v>1281</v>
      </c>
      <c r="B687">
        <v>1070.71</v>
      </c>
      <c r="C687">
        <v>2270.96</v>
      </c>
      <c r="D687">
        <v>4.5</v>
      </c>
    </row>
    <row r="688" spans="1:4" x14ac:dyDescent="0.3">
      <c r="A688" t="s">
        <v>1282</v>
      </c>
      <c r="B688">
        <v>1591.32</v>
      </c>
      <c r="C688">
        <v>1913.26</v>
      </c>
      <c r="D688">
        <v>4.5</v>
      </c>
    </row>
    <row r="689" spans="1:4" x14ac:dyDescent="0.3">
      <c r="A689" t="s">
        <v>1283</v>
      </c>
      <c r="B689">
        <v>1581.11</v>
      </c>
      <c r="C689">
        <v>2217.6</v>
      </c>
      <c r="D689">
        <v>4.5</v>
      </c>
    </row>
    <row r="690" spans="1:4" x14ac:dyDescent="0.3">
      <c r="A690" t="s">
        <v>1284</v>
      </c>
      <c r="B690">
        <v>3496.24</v>
      </c>
      <c r="C690">
        <v>1598.61</v>
      </c>
      <c r="D690">
        <v>10.9</v>
      </c>
    </row>
    <row r="691" spans="1:4" x14ac:dyDescent="0.3">
      <c r="A691" t="s">
        <v>1285</v>
      </c>
      <c r="B691">
        <v>3541</v>
      </c>
      <c r="C691">
        <v>2246.4499999999998</v>
      </c>
      <c r="D691">
        <v>10.9</v>
      </c>
    </row>
    <row r="692" spans="1:4" x14ac:dyDescent="0.3">
      <c r="A692" t="s">
        <v>1286</v>
      </c>
      <c r="B692">
        <v>4183.1099999999997</v>
      </c>
      <c r="C692">
        <v>1224.27</v>
      </c>
      <c r="D692">
        <v>10.9</v>
      </c>
    </row>
    <row r="693" spans="1:4" x14ac:dyDescent="0.3">
      <c r="A693" t="s">
        <v>1287</v>
      </c>
      <c r="B693">
        <v>4289.28</v>
      </c>
      <c r="C693">
        <v>2286.35</v>
      </c>
      <c r="D693">
        <v>10.9</v>
      </c>
    </row>
    <row r="694" spans="1:4" x14ac:dyDescent="0.3">
      <c r="A694" t="s">
        <v>1288</v>
      </c>
      <c r="B694">
        <v>322.11</v>
      </c>
      <c r="C694">
        <v>1161.6099999999999</v>
      </c>
      <c r="D694">
        <v>7.5</v>
      </c>
    </row>
    <row r="695" spans="1:4" x14ac:dyDescent="0.3">
      <c r="A695" t="s">
        <v>1289</v>
      </c>
      <c r="B695">
        <v>182.98</v>
      </c>
      <c r="C695">
        <v>2195.89</v>
      </c>
      <c r="D695">
        <v>7.5</v>
      </c>
    </row>
    <row r="696" spans="1:4" x14ac:dyDescent="0.3">
      <c r="A696" t="s">
        <v>1290</v>
      </c>
      <c r="B696">
        <v>1118.98</v>
      </c>
      <c r="C696">
        <v>1521.09</v>
      </c>
      <c r="D696">
        <v>7.5</v>
      </c>
    </row>
    <row r="697" spans="1:4" x14ac:dyDescent="0.3">
      <c r="A697" t="s">
        <v>1291</v>
      </c>
      <c r="B697">
        <v>1068.17</v>
      </c>
      <c r="C697">
        <v>2193.4699999999998</v>
      </c>
      <c r="D697">
        <v>7.5</v>
      </c>
    </row>
    <row r="698" spans="1:4" x14ac:dyDescent="0.3">
      <c r="A698" t="s">
        <v>1292</v>
      </c>
      <c r="B698">
        <v>1539.23</v>
      </c>
      <c r="C698">
        <v>1952.96</v>
      </c>
      <c r="D698">
        <v>4</v>
      </c>
    </row>
    <row r="699" spans="1:4" x14ac:dyDescent="0.3">
      <c r="A699" t="s">
        <v>1293</v>
      </c>
      <c r="B699">
        <v>1530.21</v>
      </c>
      <c r="C699">
        <v>2142.62</v>
      </c>
      <c r="D699">
        <v>4</v>
      </c>
    </row>
    <row r="700" spans="1:4" x14ac:dyDescent="0.3">
      <c r="A700" t="s">
        <v>1294</v>
      </c>
      <c r="B700">
        <v>1627.57</v>
      </c>
      <c r="C700">
        <v>1812.74</v>
      </c>
      <c r="D700">
        <v>6</v>
      </c>
    </row>
    <row r="701" spans="1:4" x14ac:dyDescent="0.3">
      <c r="A701" t="s">
        <v>1295</v>
      </c>
      <c r="B701">
        <v>1609.21</v>
      </c>
      <c r="C701">
        <v>2145.8000000000002</v>
      </c>
      <c r="D701">
        <v>6</v>
      </c>
    </row>
    <row r="702" spans="1:4" x14ac:dyDescent="0.3">
      <c r="A702" t="s">
        <v>1296</v>
      </c>
      <c r="B702">
        <v>4466.72</v>
      </c>
      <c r="C702">
        <v>1892.06</v>
      </c>
      <c r="D702">
        <v>2.1</v>
      </c>
    </row>
    <row r="703" spans="1:4" x14ac:dyDescent="0.3">
      <c r="A703" t="s">
        <v>1297</v>
      </c>
      <c r="B703">
        <v>4482.3100000000004</v>
      </c>
      <c r="C703">
        <v>2277.09</v>
      </c>
      <c r="D703">
        <v>2.1</v>
      </c>
    </row>
    <row r="704" spans="1:4" x14ac:dyDescent="0.3">
      <c r="A704" t="s">
        <v>1298</v>
      </c>
      <c r="B704">
        <v>411.25</v>
      </c>
      <c r="C704">
        <v>1771.06</v>
      </c>
      <c r="D704">
        <v>2</v>
      </c>
    </row>
    <row r="705" spans="1:4" x14ac:dyDescent="0.3">
      <c r="A705" t="s">
        <v>1299</v>
      </c>
      <c r="B705">
        <v>400.75</v>
      </c>
      <c r="C705">
        <v>2141.62</v>
      </c>
      <c r="D705">
        <v>2</v>
      </c>
    </row>
    <row r="706" spans="1:4" x14ac:dyDescent="0.3">
      <c r="A706" t="s">
        <v>1300</v>
      </c>
      <c r="B706">
        <v>2877.28</v>
      </c>
      <c r="C706">
        <v>1892.74</v>
      </c>
      <c r="D706">
        <v>6</v>
      </c>
    </row>
    <row r="707" spans="1:4" x14ac:dyDescent="0.3">
      <c r="A707" t="s">
        <v>1301</v>
      </c>
      <c r="B707">
        <v>2882.72</v>
      </c>
      <c r="C707">
        <v>2102.6999999999998</v>
      </c>
      <c r="D707">
        <v>6</v>
      </c>
    </row>
    <row r="708" spans="1:4" x14ac:dyDescent="0.3">
      <c r="A708" t="s">
        <v>1302</v>
      </c>
      <c r="B708">
        <v>2892.87</v>
      </c>
      <c r="C708">
        <v>1708.49</v>
      </c>
      <c r="D708">
        <v>9</v>
      </c>
    </row>
    <row r="709" spans="1:4" x14ac:dyDescent="0.3">
      <c r="A709" t="s">
        <v>1303</v>
      </c>
      <c r="B709">
        <v>2908.46</v>
      </c>
      <c r="C709">
        <v>2105.77</v>
      </c>
      <c r="D709">
        <v>9</v>
      </c>
    </row>
    <row r="710" spans="1:4" x14ac:dyDescent="0.3">
      <c r="A710" t="s">
        <v>1304</v>
      </c>
      <c r="B710">
        <v>2926.13</v>
      </c>
      <c r="C710">
        <v>1866.28</v>
      </c>
      <c r="D710">
        <v>6</v>
      </c>
    </row>
    <row r="711" spans="1:4" x14ac:dyDescent="0.3">
      <c r="A711" t="s">
        <v>1305</v>
      </c>
      <c r="B711">
        <v>2934.81</v>
      </c>
      <c r="C711">
        <v>2107.81</v>
      </c>
      <c r="D711">
        <v>6</v>
      </c>
    </row>
    <row r="712" spans="1:4" x14ac:dyDescent="0.3">
      <c r="A712" t="s">
        <v>1306</v>
      </c>
      <c r="B712">
        <v>3256.51</v>
      </c>
      <c r="C712">
        <v>1872.68</v>
      </c>
      <c r="D712">
        <v>5.4</v>
      </c>
    </row>
    <row r="713" spans="1:4" x14ac:dyDescent="0.3">
      <c r="A713" t="s">
        <v>1307</v>
      </c>
      <c r="B713">
        <v>3269.79</v>
      </c>
      <c r="C713">
        <v>2118.29</v>
      </c>
      <c r="D713">
        <v>5.4</v>
      </c>
    </row>
    <row r="714" spans="1:4" x14ac:dyDescent="0.3">
      <c r="A714" t="s">
        <v>1308</v>
      </c>
      <c r="B714">
        <v>3308.09</v>
      </c>
      <c r="C714">
        <v>1386.28</v>
      </c>
      <c r="D714">
        <v>10.7</v>
      </c>
    </row>
    <row r="715" spans="1:4" x14ac:dyDescent="0.3">
      <c r="A715" t="s">
        <v>1309</v>
      </c>
      <c r="B715">
        <v>3359.15</v>
      </c>
      <c r="C715">
        <v>2121.36</v>
      </c>
      <c r="D715">
        <v>10.7</v>
      </c>
    </row>
    <row r="716" spans="1:4" x14ac:dyDescent="0.3">
      <c r="A716" t="s">
        <v>1310</v>
      </c>
      <c r="B716">
        <v>3474.55</v>
      </c>
      <c r="C716">
        <v>1774.36</v>
      </c>
      <c r="D716">
        <v>5.4</v>
      </c>
    </row>
    <row r="717" spans="1:4" x14ac:dyDescent="0.3">
      <c r="A717" t="s">
        <v>1311</v>
      </c>
      <c r="B717">
        <v>3497.53</v>
      </c>
      <c r="C717">
        <v>2123.4</v>
      </c>
      <c r="D717">
        <v>5.4</v>
      </c>
    </row>
    <row r="718" spans="1:4" x14ac:dyDescent="0.3">
      <c r="A718" t="s">
        <v>1312</v>
      </c>
      <c r="B718">
        <v>4044.94</v>
      </c>
      <c r="C718">
        <v>1475.86</v>
      </c>
      <c r="D718">
        <v>5</v>
      </c>
    </row>
    <row r="719" spans="1:4" x14ac:dyDescent="0.3">
      <c r="A719" t="s">
        <v>1313</v>
      </c>
      <c r="B719">
        <v>4098.04</v>
      </c>
      <c r="C719">
        <v>2111.13</v>
      </c>
      <c r="D719">
        <v>5</v>
      </c>
    </row>
    <row r="720" spans="1:4" x14ac:dyDescent="0.3">
      <c r="A720" t="s">
        <v>1314</v>
      </c>
      <c r="B720">
        <v>4262.9799999999996</v>
      </c>
      <c r="C720">
        <v>649.42999999999995</v>
      </c>
      <c r="D720">
        <v>9</v>
      </c>
    </row>
    <row r="721" spans="1:4" x14ac:dyDescent="0.3">
      <c r="A721" t="s">
        <v>1315</v>
      </c>
      <c r="B721">
        <v>4545.87</v>
      </c>
      <c r="C721">
        <v>2086.23</v>
      </c>
      <c r="D721">
        <v>9</v>
      </c>
    </row>
    <row r="722" spans="1:4" x14ac:dyDescent="0.3">
      <c r="A722" t="s">
        <v>1316</v>
      </c>
      <c r="B722">
        <v>4973.28</v>
      </c>
      <c r="C722">
        <v>1076.7</v>
      </c>
      <c r="D722">
        <v>5</v>
      </c>
    </row>
    <row r="723" spans="1:4" x14ac:dyDescent="0.3">
      <c r="A723" t="s">
        <v>1317</v>
      </c>
      <c r="B723">
        <v>5118.8100000000004</v>
      </c>
      <c r="C723">
        <v>2100.66</v>
      </c>
      <c r="D723">
        <v>5</v>
      </c>
    </row>
    <row r="724" spans="1:4" x14ac:dyDescent="0.3">
      <c r="A724" t="s">
        <v>1318</v>
      </c>
      <c r="B724">
        <v>179.34</v>
      </c>
      <c r="C724">
        <v>1409.02</v>
      </c>
      <c r="D724">
        <v>9</v>
      </c>
    </row>
    <row r="725" spans="1:4" x14ac:dyDescent="0.3">
      <c r="A725" t="s">
        <v>1319</v>
      </c>
      <c r="B725">
        <v>104.34</v>
      </c>
      <c r="C725">
        <v>2237.77</v>
      </c>
      <c r="D725">
        <v>9</v>
      </c>
    </row>
    <row r="726" spans="1:4" x14ac:dyDescent="0.3">
      <c r="A726" t="s">
        <v>1320</v>
      </c>
      <c r="B726">
        <v>476.94</v>
      </c>
      <c r="C726">
        <v>1237.3399999999999</v>
      </c>
      <c r="D726">
        <v>11.2</v>
      </c>
    </row>
    <row r="727" spans="1:4" x14ac:dyDescent="0.3">
      <c r="A727" t="s">
        <v>1321</v>
      </c>
      <c r="B727">
        <v>338.72</v>
      </c>
      <c r="C727">
        <v>2234.79</v>
      </c>
      <c r="D727">
        <v>11.2</v>
      </c>
    </row>
    <row r="728" spans="1:4" x14ac:dyDescent="0.3">
      <c r="A728" t="s">
        <v>1322</v>
      </c>
      <c r="B728">
        <v>579.05999999999995</v>
      </c>
      <c r="C728">
        <v>1523.3</v>
      </c>
      <c r="D728">
        <v>9</v>
      </c>
    </row>
    <row r="729" spans="1:4" x14ac:dyDescent="0.3">
      <c r="A729" t="s">
        <v>1323</v>
      </c>
      <c r="B729">
        <v>518.21</v>
      </c>
      <c r="C729">
        <v>2237.89</v>
      </c>
      <c r="D729">
        <v>9</v>
      </c>
    </row>
    <row r="730" spans="1:4" x14ac:dyDescent="0.3">
      <c r="A730" t="s">
        <v>1324</v>
      </c>
      <c r="B730">
        <v>1129.45</v>
      </c>
      <c r="C730">
        <v>1767.34</v>
      </c>
      <c r="D730">
        <v>9</v>
      </c>
    </row>
    <row r="731" spans="1:4" x14ac:dyDescent="0.3">
      <c r="A731" t="s">
        <v>1325</v>
      </c>
      <c r="B731">
        <v>1114.3800000000001</v>
      </c>
      <c r="C731">
        <v>2216.6999999999998</v>
      </c>
      <c r="D731">
        <v>9</v>
      </c>
    </row>
    <row r="732" spans="1:4" x14ac:dyDescent="0.3">
      <c r="A732" t="s">
        <v>1326</v>
      </c>
      <c r="B732">
        <v>1257.7</v>
      </c>
      <c r="C732">
        <v>1632.15</v>
      </c>
      <c r="D732">
        <v>11.2</v>
      </c>
    </row>
    <row r="733" spans="1:4" x14ac:dyDescent="0.3">
      <c r="A733" t="s">
        <v>1327</v>
      </c>
      <c r="B733">
        <v>1211.9100000000001</v>
      </c>
      <c r="C733">
        <v>2222.2800000000002</v>
      </c>
      <c r="D733">
        <v>11.2</v>
      </c>
    </row>
    <row r="734" spans="1:4" x14ac:dyDescent="0.3">
      <c r="A734" t="s">
        <v>1328</v>
      </c>
      <c r="B734">
        <v>1297.3599999999999</v>
      </c>
      <c r="C734">
        <v>1792.91</v>
      </c>
      <c r="D734">
        <v>9</v>
      </c>
    </row>
    <row r="735" spans="1:4" x14ac:dyDescent="0.3">
      <c r="A735" t="s">
        <v>1329</v>
      </c>
      <c r="B735">
        <v>1285.45</v>
      </c>
      <c r="C735">
        <v>2219.13</v>
      </c>
      <c r="D735">
        <v>9</v>
      </c>
    </row>
    <row r="736" spans="1:4" x14ac:dyDescent="0.3">
      <c r="A736" t="s">
        <v>1330</v>
      </c>
      <c r="B736">
        <v>2648.85</v>
      </c>
      <c r="C736">
        <v>2093.13</v>
      </c>
      <c r="D736">
        <v>9</v>
      </c>
    </row>
    <row r="737" spans="1:4" x14ac:dyDescent="0.3">
      <c r="A737" t="s">
        <v>1331</v>
      </c>
      <c r="B737">
        <v>2646.3</v>
      </c>
      <c r="C737">
        <v>2188.62</v>
      </c>
      <c r="D737">
        <v>9</v>
      </c>
    </row>
    <row r="738" spans="1:4" x14ac:dyDescent="0.3">
      <c r="A738" t="s">
        <v>1332</v>
      </c>
      <c r="B738">
        <v>2778.55</v>
      </c>
      <c r="C738">
        <v>2089</v>
      </c>
      <c r="D738">
        <v>9</v>
      </c>
    </row>
    <row r="739" spans="1:4" x14ac:dyDescent="0.3">
      <c r="A739" t="s">
        <v>1333</v>
      </c>
      <c r="B739">
        <v>2782.64</v>
      </c>
      <c r="C739">
        <v>2187.8200000000002</v>
      </c>
      <c r="D739">
        <v>9</v>
      </c>
    </row>
    <row r="740" spans="1:4" x14ac:dyDescent="0.3">
      <c r="A740" t="s">
        <v>1334</v>
      </c>
      <c r="B740">
        <v>219.74</v>
      </c>
      <c r="C740">
        <v>869.51</v>
      </c>
      <c r="D740">
        <v>11.8</v>
      </c>
    </row>
    <row r="741" spans="1:4" x14ac:dyDescent="0.3">
      <c r="A741" t="s">
        <v>1335</v>
      </c>
      <c r="B741">
        <v>323.39999999999998</v>
      </c>
      <c r="C741">
        <v>2917.94</v>
      </c>
      <c r="D741">
        <v>11.8</v>
      </c>
    </row>
    <row r="742" spans="1:4" x14ac:dyDescent="0.3">
      <c r="A742" t="s">
        <v>1336</v>
      </c>
      <c r="B742">
        <v>1708.53</v>
      </c>
      <c r="C742">
        <v>83.65</v>
      </c>
      <c r="D742">
        <v>46.3</v>
      </c>
    </row>
    <row r="743" spans="1:4" x14ac:dyDescent="0.3">
      <c r="A743" t="s">
        <v>1337</v>
      </c>
      <c r="B743">
        <v>2178.7199999999998</v>
      </c>
      <c r="C743">
        <v>2359.13</v>
      </c>
      <c r="D743">
        <v>46.3</v>
      </c>
    </row>
    <row r="744" spans="1:4" x14ac:dyDescent="0.3">
      <c r="A744" t="s">
        <v>1338</v>
      </c>
      <c r="B744">
        <v>1923.23</v>
      </c>
      <c r="C744">
        <v>154.49</v>
      </c>
      <c r="D744">
        <v>46.3</v>
      </c>
    </row>
    <row r="745" spans="1:4" x14ac:dyDescent="0.3">
      <c r="A745" t="s">
        <v>1339</v>
      </c>
      <c r="B745">
        <v>2448.6799999999998</v>
      </c>
      <c r="C745">
        <v>2278.4899999999998</v>
      </c>
      <c r="D745">
        <v>46.3</v>
      </c>
    </row>
    <row r="746" spans="1:4" x14ac:dyDescent="0.3">
      <c r="A746" t="s">
        <v>1340</v>
      </c>
      <c r="B746">
        <v>535.59</v>
      </c>
      <c r="C746">
        <v>1474.89</v>
      </c>
      <c r="D746">
        <v>6.9</v>
      </c>
    </row>
    <row r="747" spans="1:4" x14ac:dyDescent="0.3">
      <c r="A747" t="s">
        <v>1341</v>
      </c>
      <c r="B747">
        <v>428.12</v>
      </c>
      <c r="C747">
        <v>2186.19</v>
      </c>
      <c r="D747">
        <v>6.9</v>
      </c>
    </row>
    <row r="748" spans="1:4" x14ac:dyDescent="0.3">
      <c r="A748" t="s">
        <v>1342</v>
      </c>
      <c r="B748">
        <v>1049.28</v>
      </c>
      <c r="C748">
        <v>1806.44</v>
      </c>
      <c r="D748">
        <v>7.2</v>
      </c>
    </row>
    <row r="749" spans="1:4" x14ac:dyDescent="0.3">
      <c r="A749" t="s">
        <v>1343</v>
      </c>
      <c r="B749">
        <v>1011.74</v>
      </c>
      <c r="C749">
        <v>2222.6999999999998</v>
      </c>
      <c r="D749">
        <v>7.2</v>
      </c>
    </row>
    <row r="750" spans="1:4" x14ac:dyDescent="0.3">
      <c r="A750" t="s">
        <v>1344</v>
      </c>
      <c r="B750">
        <v>1478.81</v>
      </c>
      <c r="C750">
        <v>1926.11</v>
      </c>
      <c r="D750">
        <v>7.2</v>
      </c>
    </row>
    <row r="751" spans="1:4" x14ac:dyDescent="0.3">
      <c r="A751" t="s">
        <v>1345</v>
      </c>
      <c r="B751">
        <v>1469.28</v>
      </c>
      <c r="C751">
        <v>2240.5700000000002</v>
      </c>
      <c r="D751">
        <v>7.2</v>
      </c>
    </row>
    <row r="752" spans="1:4" x14ac:dyDescent="0.3">
      <c r="A752" t="s">
        <v>1346</v>
      </c>
      <c r="B752">
        <v>1796.6</v>
      </c>
      <c r="C752">
        <v>1946.57</v>
      </c>
      <c r="D752">
        <v>7.1</v>
      </c>
    </row>
    <row r="753" spans="1:4" x14ac:dyDescent="0.3">
      <c r="A753" t="s">
        <v>1347</v>
      </c>
      <c r="B753">
        <v>1785.8</v>
      </c>
      <c r="C753">
        <v>2258.36</v>
      </c>
      <c r="D753">
        <v>7.1</v>
      </c>
    </row>
    <row r="754" spans="1:4" x14ac:dyDescent="0.3">
      <c r="A754" t="s">
        <v>1348</v>
      </c>
      <c r="B754">
        <v>3524.85</v>
      </c>
      <c r="C754">
        <v>1862.06</v>
      </c>
      <c r="D754">
        <v>13.2</v>
      </c>
    </row>
    <row r="755" spans="1:4" x14ac:dyDescent="0.3">
      <c r="A755" t="s">
        <v>1349</v>
      </c>
      <c r="B755">
        <v>3549.28</v>
      </c>
      <c r="C755">
        <v>2268.23</v>
      </c>
      <c r="D755">
        <v>13.2</v>
      </c>
    </row>
    <row r="756" spans="1:4" x14ac:dyDescent="0.3">
      <c r="A756" t="s">
        <v>1350</v>
      </c>
      <c r="B756">
        <v>3848.51</v>
      </c>
      <c r="C756">
        <v>1647.64</v>
      </c>
      <c r="D756">
        <v>7.3</v>
      </c>
    </row>
    <row r="757" spans="1:4" x14ac:dyDescent="0.3">
      <c r="A757" t="s">
        <v>1351</v>
      </c>
      <c r="B757">
        <v>3903.06</v>
      </c>
      <c r="C757">
        <v>2208.15</v>
      </c>
      <c r="D757">
        <v>7.3</v>
      </c>
    </row>
    <row r="758" spans="1:4" x14ac:dyDescent="0.3">
      <c r="A758" t="s">
        <v>1352</v>
      </c>
      <c r="B758">
        <v>3927.49</v>
      </c>
      <c r="C758">
        <v>1441.34</v>
      </c>
      <c r="D758">
        <v>7.3</v>
      </c>
    </row>
    <row r="759" spans="1:4" x14ac:dyDescent="0.3">
      <c r="A759" t="s">
        <v>1353</v>
      </c>
      <c r="B759">
        <v>4019.15</v>
      </c>
      <c r="C759">
        <v>2209.5500000000002</v>
      </c>
      <c r="D759">
        <v>7.3</v>
      </c>
    </row>
  </sheetData>
  <sortState xmlns:xlrd2="http://schemas.microsoft.com/office/spreadsheetml/2017/richdata2" ref="A2:D625">
    <sortCondition ref="A1:A625"/>
  </sortState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3C48-97D1-4B2C-8927-59E0177162F6}">
  <dimension ref="A1:AD379"/>
  <sheetViews>
    <sheetView topLeftCell="D1" zoomScale="115" zoomScaleNormal="115" workbookViewId="0">
      <selection activeCell="X16" sqref="X16"/>
    </sheetView>
  </sheetViews>
  <sheetFormatPr defaultRowHeight="14.4" x14ac:dyDescent="0.3"/>
  <cols>
    <col min="8" max="8" width="12.88671875" bestFit="1" customWidth="1"/>
    <col min="9" max="11" width="12.6640625" bestFit="1" customWidth="1"/>
    <col min="22" max="29" width="8.88671875" style="2"/>
    <col min="30" max="30" width="12" style="2" bestFit="1" customWidth="1"/>
    <col min="31" max="16384" width="8.88671875" style="2"/>
  </cols>
  <sheetData>
    <row r="1" spans="1:30" x14ac:dyDescent="0.3">
      <c r="A1" t="s">
        <v>217</v>
      </c>
      <c r="B1" t="s">
        <v>879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195</v>
      </c>
      <c r="N1" t="s">
        <v>196</v>
      </c>
      <c r="O1" t="s">
        <v>228</v>
      </c>
      <c r="P1" t="s">
        <v>229</v>
      </c>
      <c r="Q1" t="s">
        <v>880</v>
      </c>
      <c r="R1" t="s">
        <v>792</v>
      </c>
      <c r="S1" t="s">
        <v>881</v>
      </c>
      <c r="T1" t="s">
        <v>882</v>
      </c>
      <c r="U1" t="s">
        <v>883</v>
      </c>
      <c r="V1" t="s">
        <v>0</v>
      </c>
      <c r="W1" t="s">
        <v>230</v>
      </c>
      <c r="X1" t="s">
        <v>231</v>
      </c>
      <c r="Y1" t="s">
        <v>1188</v>
      </c>
      <c r="Z1" t="s">
        <v>1189</v>
      </c>
      <c r="AA1" t="s">
        <v>750</v>
      </c>
      <c r="AB1" t="s">
        <v>751</v>
      </c>
      <c r="AC1" t="s">
        <v>995</v>
      </c>
      <c r="AD1" t="s">
        <v>758</v>
      </c>
    </row>
    <row r="2" spans="1:30" x14ac:dyDescent="0.3">
      <c r="A2">
        <v>1</v>
      </c>
      <c r="B2" t="s">
        <v>200</v>
      </c>
      <c r="C2">
        <v>50.773641426216003</v>
      </c>
      <c r="D2">
        <v>6.0572924589710002</v>
      </c>
      <c r="E2">
        <v>1.7974919807166001</v>
      </c>
      <c r="F2" t="s">
        <v>796</v>
      </c>
      <c r="G2" t="s">
        <v>232</v>
      </c>
      <c r="H2">
        <v>226.51847662583</v>
      </c>
      <c r="I2">
        <v>-1.5185781767827</v>
      </c>
      <c r="J2">
        <v>0.56035182912625003</v>
      </c>
      <c r="K2">
        <v>0.71488114369670996</v>
      </c>
      <c r="L2">
        <v>0.59649892691811002</v>
      </c>
      <c r="M2">
        <v>-1.2954710166631999E-2</v>
      </c>
      <c r="N2">
        <v>-5.0894056819647E-3</v>
      </c>
      <c r="O2">
        <v>3888</v>
      </c>
      <c r="P2">
        <v>5184</v>
      </c>
      <c r="Q2">
        <v>3</v>
      </c>
      <c r="R2">
        <v>1.0052441835085999</v>
      </c>
      <c r="S2" t="s">
        <v>797</v>
      </c>
      <c r="T2" t="s">
        <v>798</v>
      </c>
      <c r="U2" t="s">
        <v>799</v>
      </c>
      <c r="V2"/>
      <c r="W2" t="s">
        <v>233</v>
      </c>
      <c r="X2">
        <v>1</v>
      </c>
      <c r="Y2">
        <v>674261.57921066415</v>
      </c>
      <c r="Z2">
        <v>6581318.7235095454</v>
      </c>
      <c r="AA2">
        <v>33.132907923543833</v>
      </c>
      <c r="AB2">
        <v>32.040614259429283</v>
      </c>
      <c r="AC2">
        <v>29.16823024252178</v>
      </c>
      <c r="AD2">
        <v>3.943749024511856</v>
      </c>
    </row>
    <row r="3" spans="1:30" x14ac:dyDescent="0.3">
      <c r="A3">
        <v>1</v>
      </c>
      <c r="B3" t="s">
        <v>200</v>
      </c>
      <c r="C3">
        <v>50.773641426216003</v>
      </c>
      <c r="D3">
        <v>6.0572924589710002</v>
      </c>
      <c r="E3">
        <v>1.7974919807166001</v>
      </c>
      <c r="F3" t="s">
        <v>796</v>
      </c>
      <c r="G3" t="s">
        <v>232</v>
      </c>
      <c r="H3">
        <v>226.51847662583</v>
      </c>
      <c r="I3">
        <v>-1.5185781767827</v>
      </c>
      <c r="J3">
        <v>0.56035182912625003</v>
      </c>
      <c r="K3">
        <v>0.71488114369670996</v>
      </c>
      <c r="L3">
        <v>0.59649892691811002</v>
      </c>
      <c r="M3">
        <v>-1.2954710166631999E-2</v>
      </c>
      <c r="N3">
        <v>-5.0894056819647E-3</v>
      </c>
      <c r="O3">
        <v>3888</v>
      </c>
      <c r="P3">
        <v>5184</v>
      </c>
      <c r="Q3">
        <v>3</v>
      </c>
      <c r="R3">
        <v>1.0052441835085999</v>
      </c>
      <c r="S3" t="s">
        <v>797</v>
      </c>
      <c r="T3" t="s">
        <v>798</v>
      </c>
      <c r="U3" t="s">
        <v>799</v>
      </c>
      <c r="V3"/>
      <c r="W3" t="s">
        <v>235</v>
      </c>
      <c r="X3">
        <v>1</v>
      </c>
      <c r="Y3">
        <v>674257.55592898768</v>
      </c>
      <c r="Z3">
        <v>6581328.0626204079</v>
      </c>
      <c r="AA3">
        <v>37.156189600005753</v>
      </c>
      <c r="AB3">
        <v>22.70150339696556</v>
      </c>
      <c r="AC3">
        <v>27.570967377945191</v>
      </c>
      <c r="AD3">
        <v>4.16393867612096</v>
      </c>
    </row>
    <row r="4" spans="1:30" x14ac:dyDescent="0.3">
      <c r="A4">
        <v>1</v>
      </c>
      <c r="B4" t="s">
        <v>200</v>
      </c>
      <c r="C4">
        <v>50.773641426216003</v>
      </c>
      <c r="D4">
        <v>6.0572924589710002</v>
      </c>
      <c r="E4">
        <v>1.7974919807166001</v>
      </c>
      <c r="F4" t="s">
        <v>796</v>
      </c>
      <c r="G4" t="s">
        <v>232</v>
      </c>
      <c r="H4">
        <v>226.51847662583</v>
      </c>
      <c r="I4">
        <v>-1.5185781767827</v>
      </c>
      <c r="J4">
        <v>0.56035182912625003</v>
      </c>
      <c r="K4">
        <v>0.71488114369670996</v>
      </c>
      <c r="L4">
        <v>0.59649892691811002</v>
      </c>
      <c r="M4">
        <v>-1.2954710166631999E-2</v>
      </c>
      <c r="N4">
        <v>-5.0894056819647E-3</v>
      </c>
      <c r="O4">
        <v>3888</v>
      </c>
      <c r="P4">
        <v>5184</v>
      </c>
      <c r="Q4">
        <v>3</v>
      </c>
      <c r="R4">
        <v>1.0052441835085999</v>
      </c>
      <c r="S4" t="s">
        <v>797</v>
      </c>
      <c r="T4" t="s">
        <v>798</v>
      </c>
      <c r="U4" t="s">
        <v>799</v>
      </c>
      <c r="V4"/>
      <c r="W4" t="s">
        <v>234</v>
      </c>
      <c r="X4">
        <v>1</v>
      </c>
      <c r="Y4">
        <v>674253.86033541162</v>
      </c>
      <c r="Z4">
        <v>6581336.4914865429</v>
      </c>
      <c r="AA4">
        <v>40.851783176069148</v>
      </c>
      <c r="AB4">
        <v>14.272637262009081</v>
      </c>
      <c r="AC4">
        <v>27.412550297890299</v>
      </c>
      <c r="AD4">
        <v>4.3762700693965817</v>
      </c>
    </row>
    <row r="5" spans="1:30" x14ac:dyDescent="0.3">
      <c r="A5">
        <v>2</v>
      </c>
      <c r="B5" t="s">
        <v>202</v>
      </c>
      <c r="C5">
        <v>52.542433105104998</v>
      </c>
      <c r="D5">
        <v>13.589259529873001</v>
      </c>
      <c r="E5">
        <v>2.8863251479343002</v>
      </c>
      <c r="F5" t="s">
        <v>800</v>
      </c>
      <c r="G5" t="s">
        <v>236</v>
      </c>
      <c r="H5">
        <v>269.85612966482</v>
      </c>
      <c r="I5">
        <v>1.2691385370217001</v>
      </c>
      <c r="J5">
        <v>1.2724636867835</v>
      </c>
      <c r="K5">
        <v>-1.170227945573</v>
      </c>
      <c r="L5">
        <v>0.59535227159492998</v>
      </c>
      <c r="M5">
        <v>1.0247643280175999E-2</v>
      </c>
      <c r="N5">
        <v>2.2535416316276E-3</v>
      </c>
      <c r="O5">
        <v>2250</v>
      </c>
      <c r="P5">
        <v>4000</v>
      </c>
      <c r="Q5">
        <v>1</v>
      </c>
      <c r="R5">
        <v>1.0657738848561</v>
      </c>
      <c r="S5" t="s">
        <v>801</v>
      </c>
      <c r="T5" t="s">
        <v>802</v>
      </c>
      <c r="U5" t="s">
        <v>803</v>
      </c>
      <c r="V5"/>
      <c r="W5" t="s">
        <v>237</v>
      </c>
      <c r="X5">
        <v>2</v>
      </c>
      <c r="Y5">
        <v>1512670.2416272911</v>
      </c>
      <c r="Z5">
        <v>6898773.1721493276</v>
      </c>
      <c r="AA5">
        <v>79.209495811490342</v>
      </c>
      <c r="AB5">
        <v>31.71292615681887</v>
      </c>
      <c r="AC5">
        <v>51.98268416118048</v>
      </c>
      <c r="AD5">
        <v>4.3315656335021719</v>
      </c>
    </row>
    <row r="6" spans="1:30" x14ac:dyDescent="0.3">
      <c r="A6">
        <v>2</v>
      </c>
      <c r="B6" t="s">
        <v>202</v>
      </c>
      <c r="C6">
        <v>52.542433105104998</v>
      </c>
      <c r="D6">
        <v>13.589259529873001</v>
      </c>
      <c r="E6">
        <v>2.8863251479343002</v>
      </c>
      <c r="F6" t="s">
        <v>800</v>
      </c>
      <c r="G6" t="s">
        <v>236</v>
      </c>
      <c r="H6">
        <v>269.85612966482</v>
      </c>
      <c r="I6">
        <v>1.2691385370217001</v>
      </c>
      <c r="J6">
        <v>1.2724636867835</v>
      </c>
      <c r="K6">
        <v>-1.170227945573</v>
      </c>
      <c r="L6">
        <v>0.59535227159492998</v>
      </c>
      <c r="M6">
        <v>1.0247643280175999E-2</v>
      </c>
      <c r="N6">
        <v>2.2535416316276E-3</v>
      </c>
      <c r="O6">
        <v>2250</v>
      </c>
      <c r="P6">
        <v>4000</v>
      </c>
      <c r="Q6">
        <v>1</v>
      </c>
      <c r="R6">
        <v>1.0657738848561</v>
      </c>
      <c r="S6" t="s">
        <v>801</v>
      </c>
      <c r="T6" t="s">
        <v>802</v>
      </c>
      <c r="U6" t="s">
        <v>803</v>
      </c>
      <c r="V6"/>
      <c r="W6" t="s">
        <v>238</v>
      </c>
      <c r="X6">
        <v>2</v>
      </c>
      <c r="Y6">
        <v>1512660.1379108641</v>
      </c>
      <c r="Z6">
        <v>6898773.0629199604</v>
      </c>
      <c r="AA6">
        <v>89.313212238484994</v>
      </c>
      <c r="AB6">
        <v>31.822155524045229</v>
      </c>
      <c r="AC6">
        <v>57.768707309901593</v>
      </c>
      <c r="AD6">
        <v>4.3701141615268266</v>
      </c>
    </row>
    <row r="7" spans="1:30" x14ac:dyDescent="0.3">
      <c r="A7">
        <v>3</v>
      </c>
      <c r="B7" t="s">
        <v>203</v>
      </c>
      <c r="C7">
        <v>52.546367102999</v>
      </c>
      <c r="D7">
        <v>13.549364829090001</v>
      </c>
      <c r="E7">
        <v>3.1254278523846999</v>
      </c>
      <c r="F7" t="s">
        <v>804</v>
      </c>
      <c r="G7" t="s">
        <v>239</v>
      </c>
      <c r="H7">
        <v>208.57194074909</v>
      </c>
      <c r="I7">
        <v>-0.62530936647934998</v>
      </c>
      <c r="J7">
        <v>-2.3767260112968001</v>
      </c>
      <c r="K7">
        <v>2.4744026556172001</v>
      </c>
      <c r="L7">
        <v>0.81025754835186004</v>
      </c>
      <c r="M7">
        <v>2.7985057668134E-2</v>
      </c>
      <c r="N7">
        <v>3.3179107748156002E-4</v>
      </c>
      <c r="O7">
        <v>3024</v>
      </c>
      <c r="P7">
        <v>4032</v>
      </c>
      <c r="Q7">
        <v>1</v>
      </c>
      <c r="R7">
        <v>0.97945446769290001</v>
      </c>
      <c r="S7" t="s">
        <v>805</v>
      </c>
      <c r="T7" t="s">
        <v>806</v>
      </c>
      <c r="U7" t="s">
        <v>807</v>
      </c>
      <c r="V7"/>
      <c r="W7" t="s">
        <v>242</v>
      </c>
      <c r="X7">
        <v>3</v>
      </c>
      <c r="Y7">
        <v>1508224.0318656401</v>
      </c>
      <c r="Z7">
        <v>6899423.8458853541</v>
      </c>
      <c r="AA7">
        <v>84.361480948748067</v>
      </c>
      <c r="AB7">
        <v>101.14639363903549</v>
      </c>
      <c r="AC7">
        <v>80.147580306483235</v>
      </c>
      <c r="AD7">
        <v>3.836755663446894</v>
      </c>
    </row>
    <row r="8" spans="1:30" x14ac:dyDescent="0.3">
      <c r="A8">
        <v>3</v>
      </c>
      <c r="B8" t="s">
        <v>203</v>
      </c>
      <c r="C8">
        <v>52.546367102999</v>
      </c>
      <c r="D8">
        <v>13.549364829090001</v>
      </c>
      <c r="E8">
        <v>3.1254278523846999</v>
      </c>
      <c r="F8" t="s">
        <v>804</v>
      </c>
      <c r="G8" t="s">
        <v>239</v>
      </c>
      <c r="H8">
        <v>208.57194074909</v>
      </c>
      <c r="I8">
        <v>-0.62530936647934998</v>
      </c>
      <c r="J8">
        <v>-2.3767260112968001</v>
      </c>
      <c r="K8">
        <v>2.4744026556172001</v>
      </c>
      <c r="L8">
        <v>0.81025754835186004</v>
      </c>
      <c r="M8">
        <v>2.7985057668134E-2</v>
      </c>
      <c r="N8">
        <v>3.3179107748156002E-4</v>
      </c>
      <c r="O8">
        <v>3024</v>
      </c>
      <c r="P8">
        <v>4032</v>
      </c>
      <c r="Q8">
        <v>1</v>
      </c>
      <c r="R8">
        <v>0.97945446769290001</v>
      </c>
      <c r="S8" t="s">
        <v>805</v>
      </c>
      <c r="T8" t="s">
        <v>806</v>
      </c>
      <c r="U8" t="s">
        <v>807</v>
      </c>
      <c r="V8"/>
      <c r="W8" t="s">
        <v>241</v>
      </c>
      <c r="X8">
        <v>3</v>
      </c>
      <c r="Y8">
        <v>1508228.5830892569</v>
      </c>
      <c r="Z8">
        <v>6899432.8026934303</v>
      </c>
      <c r="AA8">
        <v>79.810257331933826</v>
      </c>
      <c r="AB8">
        <v>92.189585562795401</v>
      </c>
      <c r="AC8">
        <v>74.203935332461853</v>
      </c>
      <c r="AD8">
        <v>3.855141803451708</v>
      </c>
    </row>
    <row r="9" spans="1:30" x14ac:dyDescent="0.3">
      <c r="A9">
        <v>3</v>
      </c>
      <c r="B9" t="s">
        <v>203</v>
      </c>
      <c r="C9">
        <v>52.546367102999</v>
      </c>
      <c r="D9">
        <v>13.549364829090001</v>
      </c>
      <c r="E9">
        <v>3.1254278523846999</v>
      </c>
      <c r="F9" t="s">
        <v>804</v>
      </c>
      <c r="G9" t="s">
        <v>239</v>
      </c>
      <c r="H9">
        <v>208.57194074909</v>
      </c>
      <c r="I9">
        <v>-0.62530936647934998</v>
      </c>
      <c r="J9">
        <v>-2.3767260112968001</v>
      </c>
      <c r="K9">
        <v>2.4744026556172001</v>
      </c>
      <c r="L9">
        <v>0.81025754835186004</v>
      </c>
      <c r="M9">
        <v>2.7985057668134E-2</v>
      </c>
      <c r="N9">
        <v>3.3179107748156002E-4</v>
      </c>
      <c r="O9">
        <v>3024</v>
      </c>
      <c r="P9">
        <v>4032</v>
      </c>
      <c r="Q9">
        <v>1</v>
      </c>
      <c r="R9">
        <v>0.97945446769290001</v>
      </c>
      <c r="S9" t="s">
        <v>805</v>
      </c>
      <c r="T9" t="s">
        <v>806</v>
      </c>
      <c r="U9" t="s">
        <v>807</v>
      </c>
      <c r="V9"/>
      <c r="W9" t="s">
        <v>240</v>
      </c>
      <c r="X9">
        <v>3</v>
      </c>
      <c r="Y9">
        <v>1508232.879444351</v>
      </c>
      <c r="Z9">
        <v>6899441.5046329843</v>
      </c>
      <c r="AA9">
        <v>75.513902238337323</v>
      </c>
      <c r="AB9">
        <v>83.487646008841693</v>
      </c>
      <c r="AC9">
        <v>68.508872691429758</v>
      </c>
      <c r="AD9">
        <v>3.876883949979125</v>
      </c>
    </row>
    <row r="10" spans="1:30" x14ac:dyDescent="0.3">
      <c r="A10">
        <v>4</v>
      </c>
      <c r="B10" t="s">
        <v>204</v>
      </c>
      <c r="C10">
        <v>52.558434678114999</v>
      </c>
      <c r="D10">
        <v>13.561837546374999</v>
      </c>
      <c r="E10">
        <v>1.2183205373585</v>
      </c>
      <c r="F10" t="s">
        <v>808</v>
      </c>
      <c r="G10" t="s">
        <v>243</v>
      </c>
      <c r="H10">
        <v>27.442315411466002</v>
      </c>
      <c r="I10">
        <v>-0.47414393478820999</v>
      </c>
      <c r="J10">
        <v>-1.9808095578105001</v>
      </c>
      <c r="K10">
        <v>-1.9254278782070999</v>
      </c>
      <c r="L10">
        <v>0.50162611110335997</v>
      </c>
      <c r="M10">
        <v>-0.20314164822358</v>
      </c>
      <c r="N10">
        <v>3.5280145810493997E-2</v>
      </c>
      <c r="O10">
        <v>3888</v>
      </c>
      <c r="P10">
        <v>5184</v>
      </c>
      <c r="Q10">
        <v>3</v>
      </c>
      <c r="R10">
        <v>1.0261428058602</v>
      </c>
      <c r="S10" t="s">
        <v>809</v>
      </c>
      <c r="T10" t="s">
        <v>798</v>
      </c>
      <c r="U10" t="s">
        <v>799</v>
      </c>
      <c r="V10"/>
      <c r="W10" t="s">
        <v>244</v>
      </c>
      <c r="X10">
        <v>4</v>
      </c>
      <c r="Y10">
        <v>1509741.797767991</v>
      </c>
      <c r="Z10">
        <v>6901943.5958270198</v>
      </c>
      <c r="AA10">
        <v>44.947884427849203</v>
      </c>
      <c r="AB10">
        <v>209.26526184100661</v>
      </c>
      <c r="AC10">
        <v>130.08887473198789</v>
      </c>
      <c r="AD10">
        <v>0.2115745108283647</v>
      </c>
    </row>
    <row r="11" spans="1:30" x14ac:dyDescent="0.3">
      <c r="A11">
        <v>4</v>
      </c>
      <c r="B11" t="s">
        <v>204</v>
      </c>
      <c r="C11">
        <v>52.558434678114999</v>
      </c>
      <c r="D11">
        <v>13.561837546374999</v>
      </c>
      <c r="E11">
        <v>1.2183205373585</v>
      </c>
      <c r="F11" t="s">
        <v>808</v>
      </c>
      <c r="G11" t="s">
        <v>243</v>
      </c>
      <c r="H11">
        <v>27.442315411466002</v>
      </c>
      <c r="I11">
        <v>-0.47414393478820999</v>
      </c>
      <c r="J11">
        <v>-1.9808095578105001</v>
      </c>
      <c r="K11">
        <v>-1.9254278782070999</v>
      </c>
      <c r="L11">
        <v>0.50162611110335997</v>
      </c>
      <c r="M11">
        <v>-0.20314164822358</v>
      </c>
      <c r="N11">
        <v>3.5280145810493997E-2</v>
      </c>
      <c r="O11">
        <v>3888</v>
      </c>
      <c r="P11">
        <v>5184</v>
      </c>
      <c r="Q11">
        <v>3</v>
      </c>
      <c r="R11">
        <v>1.0261428058602</v>
      </c>
      <c r="S11" t="s">
        <v>809</v>
      </c>
      <c r="T11" t="s">
        <v>798</v>
      </c>
      <c r="U11" t="s">
        <v>799</v>
      </c>
      <c r="V11"/>
      <c r="W11" t="s">
        <v>245</v>
      </c>
      <c r="X11">
        <v>4</v>
      </c>
      <c r="Y11">
        <v>1509750.1538145491</v>
      </c>
      <c r="Z11">
        <v>6901938.6137542352</v>
      </c>
      <c r="AA11">
        <v>53.303930985741317</v>
      </c>
      <c r="AB11">
        <v>204.28318905644119</v>
      </c>
      <c r="AC11">
        <v>128.32352722726949</v>
      </c>
      <c r="AD11">
        <v>0.25524043342202818</v>
      </c>
    </row>
    <row r="12" spans="1:30" x14ac:dyDescent="0.3">
      <c r="A12">
        <v>4</v>
      </c>
      <c r="B12" t="s">
        <v>204</v>
      </c>
      <c r="C12">
        <v>52.558434678114999</v>
      </c>
      <c r="D12">
        <v>13.561837546374999</v>
      </c>
      <c r="E12">
        <v>1.2183205373585</v>
      </c>
      <c r="F12" t="s">
        <v>808</v>
      </c>
      <c r="G12" t="s">
        <v>243</v>
      </c>
      <c r="H12">
        <v>27.442315411466002</v>
      </c>
      <c r="I12">
        <v>-0.47414393478820999</v>
      </c>
      <c r="J12">
        <v>-1.9808095578105001</v>
      </c>
      <c r="K12">
        <v>-1.9254278782070999</v>
      </c>
      <c r="L12">
        <v>0.50162611110335997</v>
      </c>
      <c r="M12">
        <v>-0.20314164822358</v>
      </c>
      <c r="N12">
        <v>3.5280145810493997E-2</v>
      </c>
      <c r="O12">
        <v>3888</v>
      </c>
      <c r="P12">
        <v>5184</v>
      </c>
      <c r="Q12">
        <v>3</v>
      </c>
      <c r="R12">
        <v>1.0261428058602</v>
      </c>
      <c r="S12" t="s">
        <v>809</v>
      </c>
      <c r="T12" t="s">
        <v>798</v>
      </c>
      <c r="U12" t="s">
        <v>799</v>
      </c>
      <c r="V12"/>
      <c r="W12" t="s">
        <v>246</v>
      </c>
      <c r="X12">
        <v>4</v>
      </c>
      <c r="Y12">
        <v>1509758.406700039</v>
      </c>
      <c r="Z12">
        <v>6901934.5358578758</v>
      </c>
      <c r="AA12">
        <v>61.556816475000232</v>
      </c>
      <c r="AB12">
        <v>200.20529269706461</v>
      </c>
      <c r="AC12">
        <v>127.3168994480357</v>
      </c>
      <c r="AD12">
        <v>0.29829444655386328</v>
      </c>
    </row>
    <row r="13" spans="1:30" x14ac:dyDescent="0.3">
      <c r="A13">
        <v>4</v>
      </c>
      <c r="B13" t="s">
        <v>204</v>
      </c>
      <c r="C13">
        <v>52.558434678114999</v>
      </c>
      <c r="D13">
        <v>13.561837546374999</v>
      </c>
      <c r="E13">
        <v>1.2183205373585</v>
      </c>
      <c r="F13" t="s">
        <v>808</v>
      </c>
      <c r="G13" t="s">
        <v>243</v>
      </c>
      <c r="H13">
        <v>27.442315411466002</v>
      </c>
      <c r="I13">
        <v>-0.47414393478820999</v>
      </c>
      <c r="J13">
        <v>-1.9808095578105001</v>
      </c>
      <c r="K13">
        <v>-1.9254278782070999</v>
      </c>
      <c r="L13">
        <v>0.50162611110335997</v>
      </c>
      <c r="M13">
        <v>-0.20314164822358</v>
      </c>
      <c r="N13">
        <v>3.5280145810493997E-2</v>
      </c>
      <c r="O13">
        <v>3888</v>
      </c>
      <c r="P13">
        <v>5184</v>
      </c>
      <c r="Q13">
        <v>3</v>
      </c>
      <c r="R13">
        <v>1.0261428058602</v>
      </c>
      <c r="S13" t="s">
        <v>809</v>
      </c>
      <c r="T13" t="s">
        <v>798</v>
      </c>
      <c r="U13" t="s">
        <v>799</v>
      </c>
      <c r="V13"/>
      <c r="W13" t="s">
        <v>247</v>
      </c>
      <c r="X13">
        <v>4</v>
      </c>
      <c r="Y13">
        <v>1509776.854326427</v>
      </c>
      <c r="Z13">
        <v>6901925.603322993</v>
      </c>
      <c r="AA13">
        <v>80.004442862933502</v>
      </c>
      <c r="AB13">
        <v>191.27275781426579</v>
      </c>
      <c r="AC13">
        <v>126.0452956802398</v>
      </c>
      <c r="AD13">
        <v>0.39615999492775711</v>
      </c>
    </row>
    <row r="14" spans="1:30" x14ac:dyDescent="0.3">
      <c r="A14">
        <v>4</v>
      </c>
      <c r="B14" t="s">
        <v>204</v>
      </c>
      <c r="C14">
        <v>52.558434678114999</v>
      </c>
      <c r="D14">
        <v>13.561837546374999</v>
      </c>
      <c r="E14">
        <v>1.2183205373585</v>
      </c>
      <c r="F14" t="s">
        <v>808</v>
      </c>
      <c r="G14" t="s">
        <v>243</v>
      </c>
      <c r="H14">
        <v>27.442315411466002</v>
      </c>
      <c r="I14">
        <v>-0.47414393478820999</v>
      </c>
      <c r="J14">
        <v>-1.9808095578105001</v>
      </c>
      <c r="K14">
        <v>-1.9254278782070999</v>
      </c>
      <c r="L14">
        <v>0.50162611110335997</v>
      </c>
      <c r="M14">
        <v>-0.20314164822358</v>
      </c>
      <c r="N14">
        <v>3.5280145810493997E-2</v>
      </c>
      <c r="O14">
        <v>3888</v>
      </c>
      <c r="P14">
        <v>5184</v>
      </c>
      <c r="Q14">
        <v>3</v>
      </c>
      <c r="R14">
        <v>1.0261428058602</v>
      </c>
      <c r="S14" t="s">
        <v>809</v>
      </c>
      <c r="T14" t="s">
        <v>798</v>
      </c>
      <c r="U14" t="s">
        <v>799</v>
      </c>
      <c r="V14"/>
      <c r="W14" t="s">
        <v>248</v>
      </c>
      <c r="X14">
        <v>4</v>
      </c>
      <c r="Y14">
        <v>1509784.815933604</v>
      </c>
      <c r="Z14">
        <v>6901920.4574061586</v>
      </c>
      <c r="AA14">
        <v>87.966050040442497</v>
      </c>
      <c r="AB14">
        <v>186.1268409807235</v>
      </c>
      <c r="AC14">
        <v>125.1660597928075</v>
      </c>
      <c r="AD14">
        <v>0.44149933255899071</v>
      </c>
    </row>
    <row r="15" spans="1:30" x14ac:dyDescent="0.3">
      <c r="A15">
        <v>4</v>
      </c>
      <c r="B15" t="s">
        <v>204</v>
      </c>
      <c r="C15">
        <v>52.558434678114999</v>
      </c>
      <c r="D15">
        <v>13.561837546374999</v>
      </c>
      <c r="E15">
        <v>1.2183205373585</v>
      </c>
      <c r="F15" t="s">
        <v>808</v>
      </c>
      <c r="G15" t="s">
        <v>243</v>
      </c>
      <c r="H15">
        <v>27.442315411466002</v>
      </c>
      <c r="I15">
        <v>-0.47414393478820999</v>
      </c>
      <c r="J15">
        <v>-1.9808095578105001</v>
      </c>
      <c r="K15">
        <v>-1.9254278782070999</v>
      </c>
      <c r="L15">
        <v>0.50162611110335997</v>
      </c>
      <c r="M15">
        <v>-0.20314164822358</v>
      </c>
      <c r="N15">
        <v>3.5280145810493997E-2</v>
      </c>
      <c r="O15">
        <v>3888</v>
      </c>
      <c r="P15">
        <v>5184</v>
      </c>
      <c r="Q15">
        <v>3</v>
      </c>
      <c r="R15">
        <v>1.0261428058602</v>
      </c>
      <c r="S15" t="s">
        <v>809</v>
      </c>
      <c r="T15" t="s">
        <v>798</v>
      </c>
      <c r="U15" t="s">
        <v>799</v>
      </c>
      <c r="V15"/>
      <c r="W15" t="s">
        <v>249</v>
      </c>
      <c r="X15">
        <v>4</v>
      </c>
      <c r="Y15">
        <v>1509793.068819094</v>
      </c>
      <c r="Z15">
        <v>6901916.5736953402</v>
      </c>
      <c r="AA15">
        <v>96.218935529934242</v>
      </c>
      <c r="AB15">
        <v>182.24313016142699</v>
      </c>
      <c r="AC15">
        <v>125.3091105821261</v>
      </c>
      <c r="AD15">
        <v>0.48577255451718948</v>
      </c>
    </row>
    <row r="16" spans="1:30" x14ac:dyDescent="0.3">
      <c r="A16">
        <v>4</v>
      </c>
      <c r="B16" t="s">
        <v>204</v>
      </c>
      <c r="C16">
        <v>52.558434678114999</v>
      </c>
      <c r="D16">
        <v>13.561837546374999</v>
      </c>
      <c r="E16">
        <v>1.2183205373585</v>
      </c>
      <c r="F16" t="s">
        <v>808</v>
      </c>
      <c r="G16" t="s">
        <v>243</v>
      </c>
      <c r="H16">
        <v>27.442315411466002</v>
      </c>
      <c r="I16">
        <v>-0.47414393478820999</v>
      </c>
      <c r="J16">
        <v>-1.9808095578105001</v>
      </c>
      <c r="K16">
        <v>-1.9254278782070999</v>
      </c>
      <c r="L16">
        <v>0.50162611110335997</v>
      </c>
      <c r="M16">
        <v>-0.20314164822358</v>
      </c>
      <c r="N16">
        <v>3.5280145810493997E-2</v>
      </c>
      <c r="O16">
        <v>3888</v>
      </c>
      <c r="P16">
        <v>5184</v>
      </c>
      <c r="Q16">
        <v>3</v>
      </c>
      <c r="R16">
        <v>1.0261428058602</v>
      </c>
      <c r="S16" t="s">
        <v>809</v>
      </c>
      <c r="T16" t="s">
        <v>798</v>
      </c>
      <c r="U16" t="s">
        <v>799</v>
      </c>
      <c r="V16"/>
      <c r="W16" t="s">
        <v>250</v>
      </c>
      <c r="X16">
        <v>4</v>
      </c>
      <c r="Y16">
        <v>1509737.471072847</v>
      </c>
      <c r="Z16">
        <v>6901806.2156257769</v>
      </c>
      <c r="AA16">
        <v>40.621189283207059</v>
      </c>
      <c r="AB16">
        <v>71.885060598142445</v>
      </c>
      <c r="AC16">
        <v>50.208951955935348</v>
      </c>
      <c r="AD16">
        <v>0.5143511796256065</v>
      </c>
    </row>
    <row r="17" spans="1:30" x14ac:dyDescent="0.3">
      <c r="A17">
        <v>5</v>
      </c>
      <c r="B17" t="s">
        <v>205</v>
      </c>
      <c r="C17">
        <v>52.559022682467003</v>
      </c>
      <c r="D17">
        <v>13.562288114223</v>
      </c>
      <c r="E17">
        <v>1.5272774212061999</v>
      </c>
      <c r="F17" t="s">
        <v>810</v>
      </c>
      <c r="G17" t="s">
        <v>251</v>
      </c>
      <c r="H17">
        <v>35.722286767652001</v>
      </c>
      <c r="I17">
        <v>-0.79460174793041005</v>
      </c>
      <c r="J17">
        <v>-1.8926301392878999</v>
      </c>
      <c r="K17">
        <v>-1.9451583926961999</v>
      </c>
      <c r="L17">
        <v>0.50162611110335997</v>
      </c>
      <c r="M17">
        <v>-0.20314164822358</v>
      </c>
      <c r="N17">
        <v>3.5280145810493997E-2</v>
      </c>
      <c r="O17">
        <v>3888</v>
      </c>
      <c r="P17">
        <v>5184</v>
      </c>
      <c r="Q17">
        <v>3</v>
      </c>
      <c r="R17">
        <v>1.0292269024831999</v>
      </c>
      <c r="S17" t="s">
        <v>809</v>
      </c>
      <c r="T17" t="s">
        <v>798</v>
      </c>
      <c r="U17" t="s">
        <v>799</v>
      </c>
      <c r="V17"/>
      <c r="W17" t="s">
        <v>252</v>
      </c>
      <c r="X17">
        <v>5</v>
      </c>
      <c r="Y17">
        <v>1509732.5157709769</v>
      </c>
      <c r="Z17">
        <v>6901948.3148345444</v>
      </c>
      <c r="AA17">
        <v>14.49109599343501</v>
      </c>
      <c r="AB17">
        <v>106.3165836678818</v>
      </c>
      <c r="AC17">
        <v>65.210336169611182</v>
      </c>
      <c r="AD17">
        <v>6.1477187234900379</v>
      </c>
    </row>
    <row r="18" spans="1:30" x14ac:dyDescent="0.3">
      <c r="A18">
        <v>5</v>
      </c>
      <c r="B18" t="s">
        <v>205</v>
      </c>
      <c r="C18">
        <v>52.559022682467003</v>
      </c>
      <c r="D18">
        <v>13.562288114223</v>
      </c>
      <c r="E18">
        <v>1.5272774212061999</v>
      </c>
      <c r="F18" t="s">
        <v>810</v>
      </c>
      <c r="G18" t="s">
        <v>251</v>
      </c>
      <c r="H18">
        <v>35.722286767652001</v>
      </c>
      <c r="I18">
        <v>-0.79460174793041005</v>
      </c>
      <c r="J18">
        <v>-1.8926301392878999</v>
      </c>
      <c r="K18">
        <v>-1.9451583926961999</v>
      </c>
      <c r="L18">
        <v>0.50162611110335997</v>
      </c>
      <c r="M18">
        <v>-0.20314164822358</v>
      </c>
      <c r="N18">
        <v>3.5280145810493997E-2</v>
      </c>
      <c r="O18">
        <v>3888</v>
      </c>
      <c r="P18">
        <v>5184</v>
      </c>
      <c r="Q18">
        <v>3</v>
      </c>
      <c r="R18">
        <v>1.0292269024831999</v>
      </c>
      <c r="S18" t="s">
        <v>809</v>
      </c>
      <c r="T18" t="s">
        <v>798</v>
      </c>
      <c r="U18" t="s">
        <v>799</v>
      </c>
      <c r="V18"/>
      <c r="W18" t="s">
        <v>253</v>
      </c>
      <c r="X18">
        <v>5</v>
      </c>
      <c r="Y18">
        <v>1509741.793440318</v>
      </c>
      <c r="Z18">
        <v>6901943.5929400427</v>
      </c>
      <c r="AA18">
        <v>5.2134266523644328</v>
      </c>
      <c r="AB18">
        <v>101.5946891661733</v>
      </c>
      <c r="AC18">
        <v>61.822072172349863</v>
      </c>
      <c r="AD18">
        <v>6.2319143431585919</v>
      </c>
    </row>
    <row r="19" spans="1:30" x14ac:dyDescent="0.3">
      <c r="A19">
        <v>5</v>
      </c>
      <c r="B19" t="s">
        <v>205</v>
      </c>
      <c r="C19">
        <v>52.559022682467003</v>
      </c>
      <c r="D19">
        <v>13.562288114223</v>
      </c>
      <c r="E19">
        <v>1.5272774212061999</v>
      </c>
      <c r="F19" t="s">
        <v>810</v>
      </c>
      <c r="G19" t="s">
        <v>251</v>
      </c>
      <c r="H19">
        <v>35.722286767652001</v>
      </c>
      <c r="I19">
        <v>-0.79460174793041005</v>
      </c>
      <c r="J19">
        <v>-1.8926301392878999</v>
      </c>
      <c r="K19">
        <v>-1.9451583926961999</v>
      </c>
      <c r="L19">
        <v>0.50162611110335997</v>
      </c>
      <c r="M19">
        <v>-0.20314164822358</v>
      </c>
      <c r="N19">
        <v>3.5280145810493997E-2</v>
      </c>
      <c r="O19">
        <v>3888</v>
      </c>
      <c r="P19">
        <v>5184</v>
      </c>
      <c r="Q19">
        <v>3</v>
      </c>
      <c r="R19">
        <v>1.0292269024831999</v>
      </c>
      <c r="S19" t="s">
        <v>809</v>
      </c>
      <c r="T19" t="s">
        <v>798</v>
      </c>
      <c r="U19" t="s">
        <v>799</v>
      </c>
      <c r="V19"/>
      <c r="W19" t="s">
        <v>254</v>
      </c>
      <c r="X19">
        <v>5</v>
      </c>
      <c r="Y19">
        <v>1509750.151762489</v>
      </c>
      <c r="Z19">
        <v>6901938.6139014075</v>
      </c>
      <c r="AA19">
        <v>3.1448955181986089</v>
      </c>
      <c r="AB19">
        <v>96.615650530904531</v>
      </c>
      <c r="AC19">
        <v>58.745872213596691</v>
      </c>
      <c r="AD19">
        <v>3.2539091668770503E-2</v>
      </c>
    </row>
    <row r="20" spans="1:30" x14ac:dyDescent="0.3">
      <c r="A20">
        <v>5</v>
      </c>
      <c r="B20" t="s">
        <v>205</v>
      </c>
      <c r="C20">
        <v>52.559022682467003</v>
      </c>
      <c r="D20">
        <v>13.562288114223</v>
      </c>
      <c r="E20">
        <v>1.5272774212061999</v>
      </c>
      <c r="F20" t="s">
        <v>810</v>
      </c>
      <c r="G20" t="s">
        <v>251</v>
      </c>
      <c r="H20">
        <v>35.722286767652001</v>
      </c>
      <c r="I20">
        <v>-0.79460174793041005</v>
      </c>
      <c r="J20">
        <v>-1.8926301392878999</v>
      </c>
      <c r="K20">
        <v>-1.9451583926961999</v>
      </c>
      <c r="L20">
        <v>0.50162611110335997</v>
      </c>
      <c r="M20">
        <v>-0.20314164822358</v>
      </c>
      <c r="N20">
        <v>3.5280145810493997E-2</v>
      </c>
      <c r="O20">
        <v>3888</v>
      </c>
      <c r="P20">
        <v>5184</v>
      </c>
      <c r="Q20">
        <v>3</v>
      </c>
      <c r="R20">
        <v>1.0292269024831999</v>
      </c>
      <c r="S20" t="s">
        <v>809</v>
      </c>
      <c r="T20" t="s">
        <v>798</v>
      </c>
      <c r="U20" t="s">
        <v>799</v>
      </c>
      <c r="V20"/>
      <c r="W20" t="s">
        <v>255</v>
      </c>
      <c r="X20">
        <v>5</v>
      </c>
      <c r="Y20">
        <v>1509758.40995774</v>
      </c>
      <c r="Z20">
        <v>6901934.5451074941</v>
      </c>
      <c r="AA20">
        <v>11.403090769425029</v>
      </c>
      <c r="AB20">
        <v>92.546856617555022</v>
      </c>
      <c r="AC20">
        <v>56.669404950557997</v>
      </c>
      <c r="AD20">
        <v>0.1225963248356641</v>
      </c>
    </row>
    <row r="21" spans="1:30" x14ac:dyDescent="0.3">
      <c r="A21">
        <v>5</v>
      </c>
      <c r="B21" t="s">
        <v>205</v>
      </c>
      <c r="C21">
        <v>52.559022682467003</v>
      </c>
      <c r="D21">
        <v>13.562288114223</v>
      </c>
      <c r="E21">
        <v>1.5272774212061999</v>
      </c>
      <c r="F21" t="s">
        <v>810</v>
      </c>
      <c r="G21" t="s">
        <v>251</v>
      </c>
      <c r="H21">
        <v>35.722286767652001</v>
      </c>
      <c r="I21">
        <v>-0.79460174793041005</v>
      </c>
      <c r="J21">
        <v>-1.8926301392878999</v>
      </c>
      <c r="K21">
        <v>-1.9451583926961999</v>
      </c>
      <c r="L21">
        <v>0.50162611110335997</v>
      </c>
      <c r="M21">
        <v>-0.20314164822358</v>
      </c>
      <c r="N21">
        <v>3.5280145810493997E-2</v>
      </c>
      <c r="O21">
        <v>3888</v>
      </c>
      <c r="P21">
        <v>5184</v>
      </c>
      <c r="Q21">
        <v>3</v>
      </c>
      <c r="R21">
        <v>1.0292269024831999</v>
      </c>
      <c r="S21" t="s">
        <v>809</v>
      </c>
      <c r="T21" t="s">
        <v>798</v>
      </c>
      <c r="U21" t="s">
        <v>799</v>
      </c>
      <c r="V21"/>
      <c r="W21" t="s">
        <v>256</v>
      </c>
      <c r="X21">
        <v>5</v>
      </c>
      <c r="Y21">
        <v>1509767.475995183</v>
      </c>
      <c r="Z21">
        <v>6901929.9210642977</v>
      </c>
      <c r="AA21">
        <v>20.4691282119602</v>
      </c>
      <c r="AB21">
        <v>87.922813421115279</v>
      </c>
      <c r="AC21">
        <v>54.867815727767947</v>
      </c>
      <c r="AD21">
        <v>0.2287336005652473</v>
      </c>
    </row>
    <row r="22" spans="1:30" x14ac:dyDescent="0.3">
      <c r="A22">
        <v>5</v>
      </c>
      <c r="B22" t="s">
        <v>205</v>
      </c>
      <c r="C22">
        <v>52.559022682467003</v>
      </c>
      <c r="D22">
        <v>13.562288114223</v>
      </c>
      <c r="E22">
        <v>1.5272774212061999</v>
      </c>
      <c r="F22" t="s">
        <v>810</v>
      </c>
      <c r="G22" t="s">
        <v>251</v>
      </c>
      <c r="H22">
        <v>35.722286767652001</v>
      </c>
      <c r="I22">
        <v>-0.79460174793041005</v>
      </c>
      <c r="J22">
        <v>-1.8926301392878999</v>
      </c>
      <c r="K22">
        <v>-1.9451583926961999</v>
      </c>
      <c r="L22">
        <v>0.50162611110335997</v>
      </c>
      <c r="M22">
        <v>-0.20314164822358</v>
      </c>
      <c r="N22">
        <v>3.5280145810493997E-2</v>
      </c>
      <c r="O22">
        <v>3888</v>
      </c>
      <c r="P22">
        <v>5184</v>
      </c>
      <c r="Q22">
        <v>3</v>
      </c>
      <c r="R22">
        <v>1.0292269024831999</v>
      </c>
      <c r="S22" t="s">
        <v>809</v>
      </c>
      <c r="T22" t="s">
        <v>798</v>
      </c>
      <c r="U22" t="s">
        <v>799</v>
      </c>
      <c r="V22"/>
      <c r="W22" t="s">
        <v>257</v>
      </c>
      <c r="X22">
        <v>5</v>
      </c>
      <c r="Y22">
        <v>1509776.8515158319</v>
      </c>
      <c r="Z22">
        <v>6901925.6065043109</v>
      </c>
      <c r="AA22">
        <v>29.844648861326281</v>
      </c>
      <c r="AB22">
        <v>83.608253434300423</v>
      </c>
      <c r="AC22">
        <v>53.965145337507437</v>
      </c>
      <c r="AD22">
        <v>0.34286013292163792</v>
      </c>
    </row>
    <row r="23" spans="1:30" x14ac:dyDescent="0.3">
      <c r="A23">
        <v>5</v>
      </c>
      <c r="B23" t="s">
        <v>205</v>
      </c>
      <c r="C23">
        <v>52.559022682467003</v>
      </c>
      <c r="D23">
        <v>13.562288114223</v>
      </c>
      <c r="E23">
        <v>1.5272774212061999</v>
      </c>
      <c r="F23" t="s">
        <v>810</v>
      </c>
      <c r="G23" t="s">
        <v>251</v>
      </c>
      <c r="H23">
        <v>35.722286767652001</v>
      </c>
      <c r="I23">
        <v>-0.79460174793041005</v>
      </c>
      <c r="J23">
        <v>-1.8926301392878999</v>
      </c>
      <c r="K23">
        <v>-1.9451583926961999</v>
      </c>
      <c r="L23">
        <v>0.50162611110335997</v>
      </c>
      <c r="M23">
        <v>-0.20314164822358</v>
      </c>
      <c r="N23">
        <v>3.5280145810493997E-2</v>
      </c>
      <c r="O23">
        <v>3888</v>
      </c>
      <c r="P23">
        <v>5184</v>
      </c>
      <c r="Q23">
        <v>3</v>
      </c>
      <c r="R23">
        <v>1.0292269024831999</v>
      </c>
      <c r="S23" t="s">
        <v>809</v>
      </c>
      <c r="T23" t="s">
        <v>798</v>
      </c>
      <c r="U23" t="s">
        <v>799</v>
      </c>
      <c r="V23"/>
      <c r="W23" t="s">
        <v>258</v>
      </c>
      <c r="X23">
        <v>5</v>
      </c>
      <c r="Y23">
        <v>1509784.807054712</v>
      </c>
      <c r="Z23">
        <v>6901920.4636216247</v>
      </c>
      <c r="AA23">
        <v>37.800187741406262</v>
      </c>
      <c r="AB23">
        <v>78.465370748192072</v>
      </c>
      <c r="AC23">
        <v>52.954163889790891</v>
      </c>
      <c r="AD23">
        <v>0.44893608585273792</v>
      </c>
    </row>
    <row r="24" spans="1:30" x14ac:dyDescent="0.3">
      <c r="A24">
        <v>5</v>
      </c>
      <c r="B24" t="s">
        <v>205</v>
      </c>
      <c r="C24">
        <v>52.559022682467003</v>
      </c>
      <c r="D24">
        <v>13.562288114223</v>
      </c>
      <c r="E24">
        <v>1.5272774212061999</v>
      </c>
      <c r="F24" t="s">
        <v>810</v>
      </c>
      <c r="G24" t="s">
        <v>251</v>
      </c>
      <c r="H24">
        <v>35.722286767652001</v>
      </c>
      <c r="I24">
        <v>-0.79460174793041005</v>
      </c>
      <c r="J24">
        <v>-1.8926301392878999</v>
      </c>
      <c r="K24">
        <v>-1.9451583926961999</v>
      </c>
      <c r="L24">
        <v>0.50162611110335997</v>
      </c>
      <c r="M24">
        <v>-0.20314164822358</v>
      </c>
      <c r="N24">
        <v>3.5280145810493997E-2</v>
      </c>
      <c r="O24">
        <v>3888</v>
      </c>
      <c r="P24">
        <v>5184</v>
      </c>
      <c r="Q24">
        <v>3</v>
      </c>
      <c r="R24">
        <v>1.0292269024831999</v>
      </c>
      <c r="S24" t="s">
        <v>809</v>
      </c>
      <c r="T24" t="s">
        <v>798</v>
      </c>
      <c r="U24" t="s">
        <v>799</v>
      </c>
      <c r="V24"/>
      <c r="W24" t="s">
        <v>259</v>
      </c>
      <c r="X24">
        <v>5</v>
      </c>
      <c r="Y24">
        <v>1509793.0720767991</v>
      </c>
      <c r="Z24">
        <v>6901916.5677742111</v>
      </c>
      <c r="AA24">
        <v>46.065209828084328</v>
      </c>
      <c r="AB24">
        <v>74.569523334503174</v>
      </c>
      <c r="AC24">
        <v>53.303156326246437</v>
      </c>
      <c r="AD24">
        <v>0.55336773774487058</v>
      </c>
    </row>
    <row r="25" spans="1:30" x14ac:dyDescent="0.3">
      <c r="A25">
        <v>5</v>
      </c>
      <c r="B25" t="s">
        <v>205</v>
      </c>
      <c r="C25">
        <v>52.559022682467003</v>
      </c>
      <c r="D25">
        <v>13.562288114223</v>
      </c>
      <c r="E25">
        <v>1.5272774212061999</v>
      </c>
      <c r="F25" t="s">
        <v>810</v>
      </c>
      <c r="G25" t="s">
        <v>251</v>
      </c>
      <c r="H25">
        <v>35.722286767652001</v>
      </c>
      <c r="I25">
        <v>-0.79460174793041005</v>
      </c>
      <c r="J25">
        <v>-1.8926301392878999</v>
      </c>
      <c r="K25">
        <v>-1.9451583926961999</v>
      </c>
      <c r="L25">
        <v>0.50162611110335997</v>
      </c>
      <c r="M25">
        <v>-0.20314164822358</v>
      </c>
      <c r="N25">
        <v>3.5280145810493997E-2</v>
      </c>
      <c r="O25">
        <v>3888</v>
      </c>
      <c r="P25">
        <v>5184</v>
      </c>
      <c r="Q25">
        <v>3</v>
      </c>
      <c r="R25">
        <v>1.0292269024831999</v>
      </c>
      <c r="S25" t="s">
        <v>809</v>
      </c>
      <c r="T25" t="s">
        <v>798</v>
      </c>
      <c r="U25" t="s">
        <v>799</v>
      </c>
      <c r="V25"/>
      <c r="W25" t="s">
        <v>260</v>
      </c>
      <c r="X25">
        <v>5</v>
      </c>
      <c r="Y25">
        <v>1509802.3929827639</v>
      </c>
      <c r="Z25">
        <v>6901911.397584185</v>
      </c>
      <c r="AA25">
        <v>55.386115793371573</v>
      </c>
      <c r="AB25">
        <v>69.399333308450878</v>
      </c>
      <c r="AC25">
        <v>54.012066567408112</v>
      </c>
      <c r="AD25">
        <v>0.67356819688213898</v>
      </c>
    </row>
    <row r="26" spans="1:30" x14ac:dyDescent="0.3">
      <c r="A26">
        <v>5</v>
      </c>
      <c r="B26" t="s">
        <v>205</v>
      </c>
      <c r="C26">
        <v>52.559022682467003</v>
      </c>
      <c r="D26">
        <v>13.562288114223</v>
      </c>
      <c r="E26">
        <v>1.5272774212061999</v>
      </c>
      <c r="F26" t="s">
        <v>810</v>
      </c>
      <c r="G26" t="s">
        <v>251</v>
      </c>
      <c r="H26">
        <v>35.722286767652001</v>
      </c>
      <c r="I26">
        <v>-0.79460174793041005</v>
      </c>
      <c r="J26">
        <v>-1.8926301392878999</v>
      </c>
      <c r="K26">
        <v>-1.9451583926961999</v>
      </c>
      <c r="L26">
        <v>0.50162611110335997</v>
      </c>
      <c r="M26">
        <v>-0.20314164822358</v>
      </c>
      <c r="N26">
        <v>3.5280145810493997E-2</v>
      </c>
      <c r="O26">
        <v>3888</v>
      </c>
      <c r="P26">
        <v>5184</v>
      </c>
      <c r="Q26">
        <v>3</v>
      </c>
      <c r="R26">
        <v>1.0292269024831999</v>
      </c>
      <c r="S26" t="s">
        <v>809</v>
      </c>
      <c r="T26" t="s">
        <v>798</v>
      </c>
      <c r="U26" t="s">
        <v>799</v>
      </c>
      <c r="V26"/>
      <c r="W26" t="s">
        <v>261</v>
      </c>
      <c r="X26">
        <v>5</v>
      </c>
      <c r="Y26">
        <v>1509811.367995735</v>
      </c>
      <c r="Z26">
        <v>6901906.6370042842</v>
      </c>
      <c r="AA26">
        <v>64.361128764459863</v>
      </c>
      <c r="AB26">
        <v>64.638753407634795</v>
      </c>
      <c r="AC26">
        <v>55.502623527709403</v>
      </c>
      <c r="AD26">
        <v>0.78324603573748619</v>
      </c>
    </row>
    <row r="27" spans="1:30" x14ac:dyDescent="0.3">
      <c r="A27">
        <v>5</v>
      </c>
      <c r="B27" t="s">
        <v>205</v>
      </c>
      <c r="C27">
        <v>52.559022682467003</v>
      </c>
      <c r="D27">
        <v>13.562288114223</v>
      </c>
      <c r="E27">
        <v>1.5272774212061999</v>
      </c>
      <c r="F27" t="s">
        <v>810</v>
      </c>
      <c r="G27" t="s">
        <v>251</v>
      </c>
      <c r="H27">
        <v>35.722286767652001</v>
      </c>
      <c r="I27">
        <v>-0.79460174793041005</v>
      </c>
      <c r="J27">
        <v>-1.8926301392878999</v>
      </c>
      <c r="K27">
        <v>-1.9451583926961999</v>
      </c>
      <c r="L27">
        <v>0.50162611110335997</v>
      </c>
      <c r="M27">
        <v>-0.20314164822358</v>
      </c>
      <c r="N27">
        <v>3.5280145810493997E-2</v>
      </c>
      <c r="O27">
        <v>3888</v>
      </c>
      <c r="P27">
        <v>5184</v>
      </c>
      <c r="Q27">
        <v>3</v>
      </c>
      <c r="R27">
        <v>1.0292269024831999</v>
      </c>
      <c r="S27" t="s">
        <v>809</v>
      </c>
      <c r="T27" t="s">
        <v>798</v>
      </c>
      <c r="U27" t="s">
        <v>799</v>
      </c>
      <c r="V27"/>
      <c r="W27" t="s">
        <v>262</v>
      </c>
      <c r="X27">
        <v>5</v>
      </c>
      <c r="Y27">
        <v>1509831.6300432731</v>
      </c>
      <c r="Z27">
        <v>6901892.4644939443</v>
      </c>
      <c r="AA27">
        <v>84.623176302295178</v>
      </c>
      <c r="AB27">
        <v>50.466243067756302</v>
      </c>
      <c r="AC27">
        <v>59.987489662075014</v>
      </c>
      <c r="AD27">
        <v>1.0330544083701489</v>
      </c>
    </row>
    <row r="28" spans="1:30" x14ac:dyDescent="0.3">
      <c r="A28">
        <v>5</v>
      </c>
      <c r="B28" t="s">
        <v>205</v>
      </c>
      <c r="C28">
        <v>52.559022682467003</v>
      </c>
      <c r="D28">
        <v>13.562288114223</v>
      </c>
      <c r="E28">
        <v>1.5272774212061999</v>
      </c>
      <c r="F28" t="s">
        <v>810</v>
      </c>
      <c r="G28" t="s">
        <v>251</v>
      </c>
      <c r="H28">
        <v>35.722286767652001</v>
      </c>
      <c r="I28">
        <v>-0.79460174793041005</v>
      </c>
      <c r="J28">
        <v>-1.8926301392878999</v>
      </c>
      <c r="K28">
        <v>-1.9451583926961999</v>
      </c>
      <c r="L28">
        <v>0.50162611110335997</v>
      </c>
      <c r="M28">
        <v>-0.20314164822358</v>
      </c>
      <c r="N28">
        <v>3.5280145810493997E-2</v>
      </c>
      <c r="O28">
        <v>3888</v>
      </c>
      <c r="P28">
        <v>5184</v>
      </c>
      <c r="Q28">
        <v>3</v>
      </c>
      <c r="R28">
        <v>1.0292269024831999</v>
      </c>
      <c r="S28" t="s">
        <v>809</v>
      </c>
      <c r="T28" t="s">
        <v>798</v>
      </c>
      <c r="U28" t="s">
        <v>799</v>
      </c>
      <c r="V28"/>
      <c r="W28" t="s">
        <v>263</v>
      </c>
      <c r="X28">
        <v>5</v>
      </c>
      <c r="Y28">
        <v>1509858.4640577119</v>
      </c>
      <c r="Z28">
        <v>6901877.8095538998</v>
      </c>
      <c r="AA28">
        <v>111.457190741552</v>
      </c>
      <c r="AB28">
        <v>35.811303023248911</v>
      </c>
      <c r="AC28">
        <v>71.305320084321508</v>
      </c>
      <c r="AD28">
        <v>1.259913706979451</v>
      </c>
    </row>
    <row r="29" spans="1:30" x14ac:dyDescent="0.3">
      <c r="A29">
        <v>6</v>
      </c>
      <c r="B29" t="s">
        <v>206</v>
      </c>
      <c r="C29">
        <v>52.569874131718002</v>
      </c>
      <c r="D29">
        <v>13.503952718661999</v>
      </c>
      <c r="E29">
        <v>1.9624696271494</v>
      </c>
      <c r="F29" t="s">
        <v>811</v>
      </c>
      <c r="G29" t="s">
        <v>264</v>
      </c>
      <c r="H29">
        <v>325.90771680309001</v>
      </c>
      <c r="I29">
        <v>1.4302204915553001</v>
      </c>
      <c r="J29">
        <v>0.42029550393597997</v>
      </c>
      <c r="K29">
        <v>-0.50142602009051995</v>
      </c>
      <c r="L29">
        <v>0.83056326846442996</v>
      </c>
      <c r="M29">
        <v>1.7380195114236E-2</v>
      </c>
      <c r="N29">
        <v>-7.7252632985067996E-3</v>
      </c>
      <c r="O29">
        <v>3024</v>
      </c>
      <c r="P29">
        <v>4032</v>
      </c>
      <c r="Q29">
        <v>1</v>
      </c>
      <c r="R29">
        <v>0.99782037371334997</v>
      </c>
      <c r="S29" t="s">
        <v>812</v>
      </c>
      <c r="T29" t="s">
        <v>806</v>
      </c>
      <c r="U29" t="s">
        <v>807</v>
      </c>
      <c r="V29"/>
      <c r="W29" t="s">
        <v>265</v>
      </c>
      <c r="X29">
        <v>6</v>
      </c>
      <c r="Y29">
        <v>1503233.4062322979</v>
      </c>
      <c r="Z29">
        <v>6903850.71495126</v>
      </c>
      <c r="AA29">
        <v>19.73410559818149</v>
      </c>
      <c r="AB29">
        <v>21.48177546728402</v>
      </c>
      <c r="AC29">
        <v>17.743068249957339</v>
      </c>
      <c r="AD29">
        <v>5.5401645846090046</v>
      </c>
    </row>
    <row r="30" spans="1:30" x14ac:dyDescent="0.3">
      <c r="A30">
        <v>6</v>
      </c>
      <c r="B30" t="s">
        <v>206</v>
      </c>
      <c r="C30">
        <v>52.569874131718002</v>
      </c>
      <c r="D30">
        <v>13.503952718661999</v>
      </c>
      <c r="E30">
        <v>1.9624696271494</v>
      </c>
      <c r="F30" t="s">
        <v>811</v>
      </c>
      <c r="G30" t="s">
        <v>264</v>
      </c>
      <c r="H30">
        <v>325.90771680309001</v>
      </c>
      <c r="I30">
        <v>1.4302204915553001</v>
      </c>
      <c r="J30">
        <v>0.42029550393597997</v>
      </c>
      <c r="K30">
        <v>-0.50142602009051995</v>
      </c>
      <c r="L30">
        <v>0.83056326846442996</v>
      </c>
      <c r="M30">
        <v>1.7380195114236E-2</v>
      </c>
      <c r="N30">
        <v>-7.7252632985067996E-3</v>
      </c>
      <c r="O30">
        <v>3024</v>
      </c>
      <c r="P30">
        <v>4032</v>
      </c>
      <c r="Q30">
        <v>1</v>
      </c>
      <c r="R30">
        <v>0.99782037371334997</v>
      </c>
      <c r="S30" t="s">
        <v>812</v>
      </c>
      <c r="T30" t="s">
        <v>806</v>
      </c>
      <c r="U30" t="s">
        <v>807</v>
      </c>
      <c r="V30"/>
      <c r="W30" t="s">
        <v>266</v>
      </c>
      <c r="X30">
        <v>6</v>
      </c>
      <c r="Y30">
        <v>1503211.7788176751</v>
      </c>
      <c r="Z30">
        <v>6903871.6141701061</v>
      </c>
      <c r="AA30">
        <v>41.361520221224048</v>
      </c>
      <c r="AB30">
        <v>42.380994313396513</v>
      </c>
      <c r="AC30">
        <v>36.023361637457683</v>
      </c>
      <c r="AD30">
        <v>5.5099604554970059</v>
      </c>
    </row>
    <row r="31" spans="1:30" x14ac:dyDescent="0.3">
      <c r="A31">
        <v>6</v>
      </c>
      <c r="B31" t="s">
        <v>206</v>
      </c>
      <c r="C31">
        <v>52.569874131718002</v>
      </c>
      <c r="D31">
        <v>13.503952718661999</v>
      </c>
      <c r="E31">
        <v>1.9624696271494</v>
      </c>
      <c r="F31" t="s">
        <v>811</v>
      </c>
      <c r="G31" t="s">
        <v>264</v>
      </c>
      <c r="H31">
        <v>325.90771680309001</v>
      </c>
      <c r="I31">
        <v>1.4302204915553001</v>
      </c>
      <c r="J31">
        <v>0.42029550393597997</v>
      </c>
      <c r="K31">
        <v>-0.50142602009051995</v>
      </c>
      <c r="L31">
        <v>0.83056326846442996</v>
      </c>
      <c r="M31">
        <v>1.7380195114236E-2</v>
      </c>
      <c r="N31">
        <v>-7.7252632985067996E-3</v>
      </c>
      <c r="O31">
        <v>3024</v>
      </c>
      <c r="P31">
        <v>4032</v>
      </c>
      <c r="Q31">
        <v>1</v>
      </c>
      <c r="R31">
        <v>0.99782037371334997</v>
      </c>
      <c r="S31" t="s">
        <v>812</v>
      </c>
      <c r="T31" t="s">
        <v>806</v>
      </c>
      <c r="U31" t="s">
        <v>807</v>
      </c>
      <c r="V31"/>
      <c r="W31" t="s">
        <v>267</v>
      </c>
      <c r="X31">
        <v>6</v>
      </c>
      <c r="Y31">
        <v>1503211.7788176751</v>
      </c>
      <c r="Z31">
        <v>6903871.6141701061</v>
      </c>
      <c r="AA31">
        <v>41.361520221224048</v>
      </c>
      <c r="AB31">
        <v>42.380994313396513</v>
      </c>
      <c r="AC31">
        <v>36.023361637457683</v>
      </c>
      <c r="AD31">
        <v>5.5099604554970059</v>
      </c>
    </row>
    <row r="32" spans="1:30" x14ac:dyDescent="0.3">
      <c r="A32">
        <v>6</v>
      </c>
      <c r="B32" t="s">
        <v>206</v>
      </c>
      <c r="C32">
        <v>52.569874131718002</v>
      </c>
      <c r="D32">
        <v>13.503952718661999</v>
      </c>
      <c r="E32">
        <v>1.9624696271494</v>
      </c>
      <c r="F32" t="s">
        <v>811</v>
      </c>
      <c r="G32" t="s">
        <v>264</v>
      </c>
      <c r="H32">
        <v>325.90771680309001</v>
      </c>
      <c r="I32">
        <v>1.4302204915553001</v>
      </c>
      <c r="J32">
        <v>0.42029550393597997</v>
      </c>
      <c r="K32">
        <v>-0.50142602009051995</v>
      </c>
      <c r="L32">
        <v>0.83056326846442996</v>
      </c>
      <c r="M32">
        <v>1.7380195114236E-2</v>
      </c>
      <c r="N32">
        <v>-7.7252632985067996E-3</v>
      </c>
      <c r="O32">
        <v>3024</v>
      </c>
      <c r="P32">
        <v>4032</v>
      </c>
      <c r="Q32">
        <v>1</v>
      </c>
      <c r="R32">
        <v>0.99782037371334997</v>
      </c>
      <c r="S32" t="s">
        <v>812</v>
      </c>
      <c r="T32" t="s">
        <v>806</v>
      </c>
      <c r="U32" t="s">
        <v>807</v>
      </c>
      <c r="V32"/>
      <c r="W32" t="s">
        <v>268</v>
      </c>
      <c r="X32">
        <v>6</v>
      </c>
      <c r="Y32">
        <v>1503216.657729391</v>
      </c>
      <c r="Z32">
        <v>6903875.0366902659</v>
      </c>
      <c r="AA32">
        <v>36.482608505059027</v>
      </c>
      <c r="AB32">
        <v>45.80351447314024</v>
      </c>
      <c r="AC32">
        <v>35.611758137398652</v>
      </c>
      <c r="AD32">
        <v>5.610580698887758</v>
      </c>
    </row>
    <row r="33" spans="1:30" x14ac:dyDescent="0.3">
      <c r="A33">
        <v>6</v>
      </c>
      <c r="B33" t="s">
        <v>206</v>
      </c>
      <c r="C33">
        <v>52.569874131718002</v>
      </c>
      <c r="D33">
        <v>13.503952718661999</v>
      </c>
      <c r="E33">
        <v>1.9624696271494</v>
      </c>
      <c r="F33" t="s">
        <v>811</v>
      </c>
      <c r="G33" t="s">
        <v>264</v>
      </c>
      <c r="H33">
        <v>325.90771680309001</v>
      </c>
      <c r="I33">
        <v>1.4302204915553001</v>
      </c>
      <c r="J33">
        <v>0.42029550393597997</v>
      </c>
      <c r="K33">
        <v>-0.50142602009051995</v>
      </c>
      <c r="L33">
        <v>0.83056326846442996</v>
      </c>
      <c r="M33">
        <v>1.7380195114236E-2</v>
      </c>
      <c r="N33">
        <v>-7.7252632985067996E-3</v>
      </c>
      <c r="O33">
        <v>3024</v>
      </c>
      <c r="P33">
        <v>4032</v>
      </c>
      <c r="Q33">
        <v>1</v>
      </c>
      <c r="R33">
        <v>0.99782037371334997</v>
      </c>
      <c r="S33" t="s">
        <v>812</v>
      </c>
      <c r="T33" t="s">
        <v>806</v>
      </c>
      <c r="U33" t="s">
        <v>807</v>
      </c>
      <c r="V33"/>
      <c r="W33" t="s">
        <v>269</v>
      </c>
      <c r="X33">
        <v>6</v>
      </c>
      <c r="Y33">
        <v>1502958.730784632</v>
      </c>
      <c r="Z33">
        <v>6904272.1218483048</v>
      </c>
      <c r="AA33">
        <v>294.40955326450057</v>
      </c>
      <c r="AB33">
        <v>442.88867251202458</v>
      </c>
      <c r="AC33">
        <v>323.35162975058802</v>
      </c>
      <c r="AD33">
        <v>5.6965118840765614</v>
      </c>
    </row>
    <row r="34" spans="1:30" x14ac:dyDescent="0.3">
      <c r="A34">
        <v>7</v>
      </c>
      <c r="B34" t="s">
        <v>207</v>
      </c>
      <c r="C34">
        <v>52.571850256303001</v>
      </c>
      <c r="D34">
        <v>13.501817808476</v>
      </c>
      <c r="E34">
        <v>2.7215881766751</v>
      </c>
      <c r="F34" t="s">
        <v>813</v>
      </c>
      <c r="G34" t="s">
        <v>270</v>
      </c>
      <c r="H34">
        <v>327.04778282898002</v>
      </c>
      <c r="I34">
        <v>1.4439690726708001</v>
      </c>
      <c r="J34">
        <v>0.41838812906866002</v>
      </c>
      <c r="K34">
        <v>-0.47314393052700998</v>
      </c>
      <c r="L34">
        <v>0.83056326846442996</v>
      </c>
      <c r="M34">
        <v>1.7380195114236E-2</v>
      </c>
      <c r="N34">
        <v>-7.7252632985067996E-3</v>
      </c>
      <c r="O34">
        <v>3024</v>
      </c>
      <c r="P34">
        <v>4032</v>
      </c>
      <c r="Q34">
        <v>1</v>
      </c>
      <c r="R34">
        <v>1.0031427160122</v>
      </c>
      <c r="S34" t="s">
        <v>812</v>
      </c>
      <c r="T34" t="s">
        <v>806</v>
      </c>
      <c r="U34" t="s">
        <v>807</v>
      </c>
      <c r="V34"/>
      <c r="W34" t="s">
        <v>271</v>
      </c>
      <c r="X34">
        <v>7</v>
      </c>
      <c r="Y34">
        <v>1502940.234611857</v>
      </c>
      <c r="Z34">
        <v>6904259.0871438654</v>
      </c>
      <c r="AA34">
        <v>75.248611244373024</v>
      </c>
      <c r="AB34">
        <v>67.91170440427959</v>
      </c>
      <c r="AC34">
        <v>61.66609866060864</v>
      </c>
      <c r="AD34">
        <v>5.4465823570371246</v>
      </c>
    </row>
    <row r="35" spans="1:30" x14ac:dyDescent="0.3">
      <c r="A35">
        <v>7</v>
      </c>
      <c r="B35" t="s">
        <v>207</v>
      </c>
      <c r="C35">
        <v>52.571850256303001</v>
      </c>
      <c r="D35">
        <v>13.501817808476</v>
      </c>
      <c r="E35">
        <v>2.7215881766751</v>
      </c>
      <c r="F35" t="s">
        <v>813</v>
      </c>
      <c r="G35" t="s">
        <v>270</v>
      </c>
      <c r="H35">
        <v>327.04778282898002</v>
      </c>
      <c r="I35">
        <v>1.4439690726708001</v>
      </c>
      <c r="J35">
        <v>0.41838812906866002</v>
      </c>
      <c r="K35">
        <v>-0.47314393052700998</v>
      </c>
      <c r="L35">
        <v>0.83056326846442996</v>
      </c>
      <c r="M35">
        <v>1.7380195114236E-2</v>
      </c>
      <c r="N35">
        <v>-7.7252632985067996E-3</v>
      </c>
      <c r="O35">
        <v>3024</v>
      </c>
      <c r="P35">
        <v>4032</v>
      </c>
      <c r="Q35">
        <v>1</v>
      </c>
      <c r="R35">
        <v>1.0031427160122</v>
      </c>
      <c r="S35" t="s">
        <v>812</v>
      </c>
      <c r="T35" t="s">
        <v>806</v>
      </c>
      <c r="U35" t="s">
        <v>807</v>
      </c>
      <c r="V35"/>
      <c r="W35" t="s">
        <v>272</v>
      </c>
      <c r="X35">
        <v>7</v>
      </c>
      <c r="Y35">
        <v>1502951.30318769</v>
      </c>
      <c r="Z35">
        <v>6904266.6603799621</v>
      </c>
      <c r="AA35">
        <v>64.180035410681739</v>
      </c>
      <c r="AB35">
        <v>75.484940500929952</v>
      </c>
      <c r="AC35">
        <v>60.258395208195438</v>
      </c>
      <c r="AD35">
        <v>5.5785540831163019</v>
      </c>
    </row>
    <row r="36" spans="1:30" x14ac:dyDescent="0.3">
      <c r="A36">
        <v>7</v>
      </c>
      <c r="B36" t="s">
        <v>207</v>
      </c>
      <c r="C36">
        <v>52.571850256303001</v>
      </c>
      <c r="D36">
        <v>13.501817808476</v>
      </c>
      <c r="E36">
        <v>2.7215881766751</v>
      </c>
      <c r="F36" t="s">
        <v>813</v>
      </c>
      <c r="G36" t="s">
        <v>270</v>
      </c>
      <c r="H36">
        <v>327.04778282898002</v>
      </c>
      <c r="I36">
        <v>1.4439690726708001</v>
      </c>
      <c r="J36">
        <v>0.41838812906866002</v>
      </c>
      <c r="K36">
        <v>-0.47314393052700998</v>
      </c>
      <c r="L36">
        <v>0.83056326846442996</v>
      </c>
      <c r="M36">
        <v>1.7380195114236E-2</v>
      </c>
      <c r="N36">
        <v>-7.7252632985067996E-3</v>
      </c>
      <c r="O36">
        <v>3024</v>
      </c>
      <c r="P36">
        <v>4032</v>
      </c>
      <c r="Q36">
        <v>1</v>
      </c>
      <c r="R36">
        <v>1.0031427160122</v>
      </c>
      <c r="S36" t="s">
        <v>812</v>
      </c>
      <c r="T36" t="s">
        <v>806</v>
      </c>
      <c r="U36" t="s">
        <v>807</v>
      </c>
      <c r="V36"/>
      <c r="W36" t="s">
        <v>273</v>
      </c>
      <c r="X36">
        <v>7</v>
      </c>
      <c r="Y36">
        <v>1502958.730784632</v>
      </c>
      <c r="Z36">
        <v>6904272.121848301</v>
      </c>
      <c r="AA36">
        <v>56.75243846909143</v>
      </c>
      <c r="AB36">
        <v>80.946408839896321</v>
      </c>
      <c r="AC36">
        <v>60.11004975229266</v>
      </c>
      <c r="AD36">
        <v>5.6717139218742876</v>
      </c>
    </row>
    <row r="37" spans="1:30" x14ac:dyDescent="0.3">
      <c r="A37">
        <v>7</v>
      </c>
      <c r="B37" t="s">
        <v>207</v>
      </c>
      <c r="C37">
        <v>52.571850256303001</v>
      </c>
      <c r="D37">
        <v>13.501817808476</v>
      </c>
      <c r="E37">
        <v>2.7215881766751</v>
      </c>
      <c r="F37" t="s">
        <v>813</v>
      </c>
      <c r="G37" t="s">
        <v>270</v>
      </c>
      <c r="H37">
        <v>327.04778282898002</v>
      </c>
      <c r="I37">
        <v>1.4439690726708001</v>
      </c>
      <c r="J37">
        <v>0.41838812906866002</v>
      </c>
      <c r="K37">
        <v>-0.47314393052700998</v>
      </c>
      <c r="L37">
        <v>0.83056326846442996</v>
      </c>
      <c r="M37">
        <v>1.7380195114236E-2</v>
      </c>
      <c r="N37">
        <v>-7.7252632985067996E-3</v>
      </c>
      <c r="O37">
        <v>3024</v>
      </c>
      <c r="P37">
        <v>4032</v>
      </c>
      <c r="Q37">
        <v>1</v>
      </c>
      <c r="R37">
        <v>1.0031427160122</v>
      </c>
      <c r="S37" t="s">
        <v>812</v>
      </c>
      <c r="T37" t="s">
        <v>806</v>
      </c>
      <c r="U37" t="s">
        <v>807</v>
      </c>
      <c r="V37"/>
      <c r="W37" t="s">
        <v>274</v>
      </c>
      <c r="X37">
        <v>7</v>
      </c>
      <c r="Y37">
        <v>1502967.6329780249</v>
      </c>
      <c r="Z37">
        <v>6904278.1840781569</v>
      </c>
      <c r="AA37">
        <v>47.850245076464489</v>
      </c>
      <c r="AB37">
        <v>87.008638695813715</v>
      </c>
      <c r="AC37">
        <v>60.362320181007647</v>
      </c>
      <c r="AD37">
        <v>5.7803818593718912</v>
      </c>
    </row>
    <row r="38" spans="1:30" x14ac:dyDescent="0.3">
      <c r="A38">
        <v>10</v>
      </c>
      <c r="B38" t="s">
        <v>209</v>
      </c>
      <c r="C38">
        <v>52.558046131722001</v>
      </c>
      <c r="D38">
        <v>13.426198366236999</v>
      </c>
      <c r="E38">
        <v>1.6596792265772999</v>
      </c>
      <c r="F38" t="s">
        <v>814</v>
      </c>
      <c r="G38" t="s">
        <v>275</v>
      </c>
      <c r="H38">
        <v>350.01126760728999</v>
      </c>
      <c r="I38">
        <v>1.4624112816891</v>
      </c>
      <c r="J38">
        <v>0.11302559628709</v>
      </c>
      <c r="K38">
        <v>-0.15829478698232</v>
      </c>
      <c r="L38">
        <v>0.82746171652303002</v>
      </c>
      <c r="M38">
        <v>2.0902657071754999E-2</v>
      </c>
      <c r="N38">
        <v>4.0832066178527002E-3</v>
      </c>
      <c r="O38">
        <v>3024</v>
      </c>
      <c r="P38">
        <v>4032</v>
      </c>
      <c r="Q38">
        <v>1</v>
      </c>
      <c r="R38">
        <v>0.99426714531309002</v>
      </c>
      <c r="S38" t="s">
        <v>812</v>
      </c>
      <c r="T38" t="s">
        <v>806</v>
      </c>
      <c r="U38" t="s">
        <v>807</v>
      </c>
      <c r="V38"/>
      <c r="W38" t="s">
        <v>276</v>
      </c>
      <c r="X38">
        <v>10</v>
      </c>
      <c r="Y38">
        <v>1494609.446505554</v>
      </c>
      <c r="Z38">
        <v>6901738.3477792181</v>
      </c>
      <c r="AA38">
        <v>11.88108656974509</v>
      </c>
      <c r="AB38">
        <v>75.161968640051782</v>
      </c>
      <c r="AC38">
        <v>46.247972266908597</v>
      </c>
      <c r="AD38">
        <v>0.1567759121710493</v>
      </c>
    </row>
    <row r="39" spans="1:30" x14ac:dyDescent="0.3">
      <c r="A39">
        <v>10</v>
      </c>
      <c r="B39" t="s">
        <v>209</v>
      </c>
      <c r="C39">
        <v>52.558046131722001</v>
      </c>
      <c r="D39">
        <v>13.426198366236999</v>
      </c>
      <c r="E39">
        <v>1.6596792265772999</v>
      </c>
      <c r="F39" t="s">
        <v>814</v>
      </c>
      <c r="G39" t="s">
        <v>275</v>
      </c>
      <c r="H39">
        <v>350.01126760728999</v>
      </c>
      <c r="I39">
        <v>1.4624112816891</v>
      </c>
      <c r="J39">
        <v>0.11302559628709</v>
      </c>
      <c r="K39">
        <v>-0.15829478698232</v>
      </c>
      <c r="L39">
        <v>0.82746171652303002</v>
      </c>
      <c r="M39">
        <v>2.0902657071754999E-2</v>
      </c>
      <c r="N39">
        <v>4.0832066178527002E-3</v>
      </c>
      <c r="O39">
        <v>3024</v>
      </c>
      <c r="P39">
        <v>4032</v>
      </c>
      <c r="Q39">
        <v>1</v>
      </c>
      <c r="R39">
        <v>0.99426714531309002</v>
      </c>
      <c r="S39" t="s">
        <v>812</v>
      </c>
      <c r="T39" t="s">
        <v>806</v>
      </c>
      <c r="U39" t="s">
        <v>807</v>
      </c>
      <c r="V39"/>
      <c r="W39" t="s">
        <v>277</v>
      </c>
      <c r="X39">
        <v>10</v>
      </c>
      <c r="Y39">
        <v>1494612.165103127</v>
      </c>
      <c r="Z39">
        <v>6901720.8710805327</v>
      </c>
      <c r="AA39">
        <v>14.59968414297327</v>
      </c>
      <c r="AB39">
        <v>57.685269954614341</v>
      </c>
      <c r="AC39">
        <v>36.167767133651871</v>
      </c>
      <c r="AD39">
        <v>0.24788671882272811</v>
      </c>
    </row>
    <row r="40" spans="1:30" x14ac:dyDescent="0.3">
      <c r="A40">
        <v>11</v>
      </c>
      <c r="B40" t="s">
        <v>210</v>
      </c>
      <c r="C40">
        <v>52.517716899725997</v>
      </c>
      <c r="D40">
        <v>13.433440279487</v>
      </c>
      <c r="E40">
        <v>0.52976074814796004</v>
      </c>
      <c r="F40" t="s">
        <v>815</v>
      </c>
      <c r="G40" t="s">
        <v>884</v>
      </c>
      <c r="H40">
        <v>289.90312524234002</v>
      </c>
      <c r="I40">
        <v>1.3309559607176999</v>
      </c>
      <c r="J40">
        <v>0.91461678964781001</v>
      </c>
      <c r="K40">
        <v>-0.97874284298584002</v>
      </c>
      <c r="L40">
        <v>0.44248965770287002</v>
      </c>
      <c r="M40">
        <v>0.21976996118611999</v>
      </c>
      <c r="N40">
        <v>0.13516062842200999</v>
      </c>
      <c r="O40">
        <v>3000</v>
      </c>
      <c r="P40">
        <v>4000</v>
      </c>
      <c r="Q40">
        <v>1</v>
      </c>
      <c r="R40">
        <v>1.0096909318420999</v>
      </c>
      <c r="S40" t="s">
        <v>812</v>
      </c>
      <c r="T40" t="s">
        <v>798</v>
      </c>
      <c r="U40" t="s">
        <v>816</v>
      </c>
      <c r="V40"/>
      <c r="W40" t="s">
        <v>278</v>
      </c>
      <c r="X40">
        <v>11</v>
      </c>
      <c r="Y40">
        <v>1495305.8170001069</v>
      </c>
      <c r="Z40">
        <v>6894233.7203387059</v>
      </c>
      <c r="AA40">
        <v>97.914514236152172</v>
      </c>
      <c r="AB40">
        <v>48.408885883167393</v>
      </c>
      <c r="AC40">
        <v>66.574965430309149</v>
      </c>
      <c r="AD40">
        <v>4.2532318089194288</v>
      </c>
    </row>
    <row r="41" spans="1:30" x14ac:dyDescent="0.3">
      <c r="A41">
        <v>11</v>
      </c>
      <c r="B41" t="s">
        <v>210</v>
      </c>
      <c r="C41">
        <v>52.517716899725997</v>
      </c>
      <c r="D41">
        <v>13.433440279487</v>
      </c>
      <c r="E41">
        <v>0.52976074814796004</v>
      </c>
      <c r="F41" t="s">
        <v>815</v>
      </c>
      <c r="G41" t="s">
        <v>884</v>
      </c>
      <c r="H41">
        <v>289.90312524234002</v>
      </c>
      <c r="I41">
        <v>1.3309559607176999</v>
      </c>
      <c r="J41">
        <v>0.91461678964781001</v>
      </c>
      <c r="K41">
        <v>-0.97874284298584002</v>
      </c>
      <c r="L41">
        <v>0.44248965770287002</v>
      </c>
      <c r="M41">
        <v>0.21976996118611999</v>
      </c>
      <c r="N41">
        <v>0.13516062842200999</v>
      </c>
      <c r="O41">
        <v>3000</v>
      </c>
      <c r="P41">
        <v>4000</v>
      </c>
      <c r="Q41">
        <v>1</v>
      </c>
      <c r="R41">
        <v>1.0096909318420999</v>
      </c>
      <c r="S41" t="s">
        <v>812</v>
      </c>
      <c r="T41" t="s">
        <v>798</v>
      </c>
      <c r="U41" t="s">
        <v>816</v>
      </c>
      <c r="V41"/>
      <c r="W41" t="s">
        <v>279</v>
      </c>
      <c r="X41">
        <v>11</v>
      </c>
      <c r="Y41">
        <v>1495308.4385049101</v>
      </c>
      <c r="Z41">
        <v>6894250.3960220348</v>
      </c>
      <c r="AA41">
        <v>95.293009432964027</v>
      </c>
      <c r="AB41">
        <v>31.73320255428553</v>
      </c>
      <c r="AC41">
        <v>61.232171008294038</v>
      </c>
      <c r="AD41">
        <v>4.3909325008325961</v>
      </c>
    </row>
    <row r="42" spans="1:30" x14ac:dyDescent="0.3">
      <c r="A42">
        <v>11</v>
      </c>
      <c r="B42" t="s">
        <v>210</v>
      </c>
      <c r="C42">
        <v>52.517716899725997</v>
      </c>
      <c r="D42">
        <v>13.433440279487</v>
      </c>
      <c r="E42">
        <v>0.52976074814796004</v>
      </c>
      <c r="F42" t="s">
        <v>815</v>
      </c>
      <c r="G42" t="s">
        <v>884</v>
      </c>
      <c r="H42">
        <v>289.90312524234002</v>
      </c>
      <c r="I42">
        <v>1.3309559607176999</v>
      </c>
      <c r="J42">
        <v>0.91461678964781001</v>
      </c>
      <c r="K42">
        <v>-0.97874284298584002</v>
      </c>
      <c r="L42">
        <v>0.44248965770287002</v>
      </c>
      <c r="M42">
        <v>0.21976996118611999</v>
      </c>
      <c r="N42">
        <v>0.13516062842200999</v>
      </c>
      <c r="O42">
        <v>3000</v>
      </c>
      <c r="P42">
        <v>4000</v>
      </c>
      <c r="Q42">
        <v>1</v>
      </c>
      <c r="R42">
        <v>1.0096909318420999</v>
      </c>
      <c r="S42" t="s">
        <v>812</v>
      </c>
      <c r="T42" t="s">
        <v>798</v>
      </c>
      <c r="U42" t="s">
        <v>816</v>
      </c>
      <c r="V42"/>
      <c r="W42" t="s">
        <v>280</v>
      </c>
      <c r="X42">
        <v>11</v>
      </c>
      <c r="Y42">
        <v>1495312.0794838029</v>
      </c>
      <c r="Z42">
        <v>6894270.7855038336</v>
      </c>
      <c r="AA42">
        <v>91.652030539931729</v>
      </c>
      <c r="AB42">
        <v>11.343720755539829</v>
      </c>
      <c r="AC42">
        <v>56.314043822695687</v>
      </c>
      <c r="AD42">
        <v>4.5892457942835652</v>
      </c>
    </row>
    <row r="43" spans="1:30" x14ac:dyDescent="0.3">
      <c r="A43">
        <v>11</v>
      </c>
      <c r="B43" t="s">
        <v>210</v>
      </c>
      <c r="C43">
        <v>52.517716899725997</v>
      </c>
      <c r="D43">
        <v>13.433440279487</v>
      </c>
      <c r="E43">
        <v>0.52976074814796004</v>
      </c>
      <c r="F43" t="s">
        <v>815</v>
      </c>
      <c r="G43" t="s">
        <v>884</v>
      </c>
      <c r="H43">
        <v>289.90312524234002</v>
      </c>
      <c r="I43">
        <v>1.3309559607176999</v>
      </c>
      <c r="J43">
        <v>0.91461678964781001</v>
      </c>
      <c r="K43">
        <v>-0.97874284298584002</v>
      </c>
      <c r="L43">
        <v>0.44248965770287002</v>
      </c>
      <c r="M43">
        <v>0.21976996118611999</v>
      </c>
      <c r="N43">
        <v>0.13516062842200999</v>
      </c>
      <c r="O43">
        <v>3000</v>
      </c>
      <c r="P43">
        <v>4000</v>
      </c>
      <c r="Q43">
        <v>1</v>
      </c>
      <c r="R43">
        <v>1.0096909318420999</v>
      </c>
      <c r="S43" t="s">
        <v>812</v>
      </c>
      <c r="T43" t="s">
        <v>798</v>
      </c>
      <c r="U43" t="s">
        <v>816</v>
      </c>
      <c r="V43"/>
      <c r="W43" t="s">
        <v>281</v>
      </c>
      <c r="X43">
        <v>11</v>
      </c>
      <c r="Y43">
        <v>1495314.409710295</v>
      </c>
      <c r="Z43">
        <v>6894288.116563363</v>
      </c>
      <c r="AA43">
        <v>89.321804048726335</v>
      </c>
      <c r="AB43">
        <v>5.9873387739062309</v>
      </c>
      <c r="AC43">
        <v>54.590285808276057</v>
      </c>
      <c r="AD43">
        <v>4.7793199561044357</v>
      </c>
    </row>
    <row r="44" spans="1:30" x14ac:dyDescent="0.3">
      <c r="A44">
        <v>13</v>
      </c>
      <c r="B44" t="s">
        <v>211</v>
      </c>
      <c r="C44">
        <v>52.521927164909997</v>
      </c>
      <c r="D44">
        <v>13.429767639982</v>
      </c>
      <c r="E44">
        <v>1.7396691385656999</v>
      </c>
      <c r="F44" t="s">
        <v>817</v>
      </c>
      <c r="G44" t="s">
        <v>885</v>
      </c>
      <c r="H44">
        <v>165.34751271478001</v>
      </c>
      <c r="I44">
        <v>0.15542269808862999</v>
      </c>
      <c r="J44">
        <v>-1.9643410686906</v>
      </c>
      <c r="K44">
        <v>2.1035432742957001</v>
      </c>
      <c r="L44">
        <v>0.43963425546707002</v>
      </c>
      <c r="M44">
        <v>0.19358424046308001</v>
      </c>
      <c r="N44">
        <v>0.14510514799943</v>
      </c>
      <c r="O44">
        <v>3000</v>
      </c>
      <c r="P44">
        <v>4000</v>
      </c>
      <c r="Q44">
        <v>1</v>
      </c>
      <c r="R44">
        <v>0.86343086626791998</v>
      </c>
      <c r="S44" t="s">
        <v>812</v>
      </c>
      <c r="T44" t="s">
        <v>798</v>
      </c>
      <c r="U44" t="s">
        <v>816</v>
      </c>
      <c r="V44"/>
      <c r="W44" t="s">
        <v>282</v>
      </c>
      <c r="X44">
        <v>13</v>
      </c>
      <c r="Y44">
        <v>1495059.188493398</v>
      </c>
      <c r="Z44">
        <v>6895014.8810817394</v>
      </c>
      <c r="AA44">
        <v>64.293338618706912</v>
      </c>
      <c r="AB44">
        <v>37.494072799570858</v>
      </c>
      <c r="AC44">
        <v>45.353166399234631</v>
      </c>
      <c r="AD44">
        <v>2.0987503696937679</v>
      </c>
    </row>
    <row r="45" spans="1:30" x14ac:dyDescent="0.3">
      <c r="A45">
        <v>13</v>
      </c>
      <c r="B45" t="s">
        <v>211</v>
      </c>
      <c r="C45">
        <v>52.521927164909997</v>
      </c>
      <c r="D45">
        <v>13.429767639982</v>
      </c>
      <c r="E45">
        <v>1.7396691385656999</v>
      </c>
      <c r="F45" t="s">
        <v>817</v>
      </c>
      <c r="G45" t="s">
        <v>885</v>
      </c>
      <c r="H45">
        <v>165.34751271478001</v>
      </c>
      <c r="I45">
        <v>0.15542269808862999</v>
      </c>
      <c r="J45">
        <v>-1.9643410686906</v>
      </c>
      <c r="K45">
        <v>2.1035432742957001</v>
      </c>
      <c r="L45">
        <v>0.43963425546707002</v>
      </c>
      <c r="M45">
        <v>0.19358424046308001</v>
      </c>
      <c r="N45">
        <v>0.14510514799943</v>
      </c>
      <c r="O45">
        <v>3000</v>
      </c>
      <c r="P45">
        <v>4000</v>
      </c>
      <c r="Q45">
        <v>1</v>
      </c>
      <c r="R45">
        <v>0.86343086626791998</v>
      </c>
      <c r="S45" t="s">
        <v>812</v>
      </c>
      <c r="T45" t="s">
        <v>798</v>
      </c>
      <c r="U45" t="s">
        <v>816</v>
      </c>
      <c r="V45"/>
      <c r="W45" t="s">
        <v>283</v>
      </c>
      <c r="X45">
        <v>13</v>
      </c>
      <c r="Y45">
        <v>1495055.503173952</v>
      </c>
      <c r="Z45">
        <v>6895001.4146114169</v>
      </c>
      <c r="AA45">
        <v>60.608019172912464</v>
      </c>
      <c r="AB45">
        <v>50.960543121211231</v>
      </c>
      <c r="AC45">
        <v>48.233204658455797</v>
      </c>
      <c r="AD45">
        <v>2.2699377748024059</v>
      </c>
    </row>
    <row r="46" spans="1:30" x14ac:dyDescent="0.3">
      <c r="A46">
        <v>13</v>
      </c>
      <c r="B46" t="s">
        <v>211</v>
      </c>
      <c r="C46">
        <v>52.521927164909997</v>
      </c>
      <c r="D46">
        <v>13.429767639982</v>
      </c>
      <c r="E46">
        <v>1.7396691385656999</v>
      </c>
      <c r="F46" t="s">
        <v>817</v>
      </c>
      <c r="G46" t="s">
        <v>885</v>
      </c>
      <c r="H46">
        <v>165.34751271478001</v>
      </c>
      <c r="I46">
        <v>0.15542269808862999</v>
      </c>
      <c r="J46">
        <v>-1.9643410686906</v>
      </c>
      <c r="K46">
        <v>2.1035432742957001</v>
      </c>
      <c r="L46">
        <v>0.43963425546707002</v>
      </c>
      <c r="M46">
        <v>0.19358424046308001</v>
      </c>
      <c r="N46">
        <v>0.14510514799943</v>
      </c>
      <c r="O46">
        <v>3000</v>
      </c>
      <c r="P46">
        <v>4000</v>
      </c>
      <c r="Q46">
        <v>1</v>
      </c>
      <c r="R46">
        <v>0.86343086626791998</v>
      </c>
      <c r="S46" t="s">
        <v>812</v>
      </c>
      <c r="T46" t="s">
        <v>798</v>
      </c>
      <c r="U46" t="s">
        <v>816</v>
      </c>
      <c r="V46"/>
      <c r="W46" t="s">
        <v>284</v>
      </c>
      <c r="X46">
        <v>13</v>
      </c>
      <c r="Y46">
        <v>1495055.146575866</v>
      </c>
      <c r="Z46">
        <v>6895000.0616058148</v>
      </c>
      <c r="AA46">
        <v>60.251421086490147</v>
      </c>
      <c r="AB46">
        <v>52.313548723235733</v>
      </c>
      <c r="AC46">
        <v>48.601554409635597</v>
      </c>
      <c r="AD46">
        <v>2.2857928931609122</v>
      </c>
    </row>
    <row r="47" spans="1:30" x14ac:dyDescent="0.3">
      <c r="A47">
        <v>13</v>
      </c>
      <c r="B47" t="s">
        <v>211</v>
      </c>
      <c r="C47">
        <v>52.521927164909997</v>
      </c>
      <c r="D47">
        <v>13.429767639982</v>
      </c>
      <c r="E47">
        <v>1.7396691385656999</v>
      </c>
      <c r="F47" t="s">
        <v>817</v>
      </c>
      <c r="G47" t="s">
        <v>885</v>
      </c>
      <c r="H47">
        <v>165.34751271478001</v>
      </c>
      <c r="I47">
        <v>0.15542269808862999</v>
      </c>
      <c r="J47">
        <v>-1.9643410686906</v>
      </c>
      <c r="K47">
        <v>2.1035432742957001</v>
      </c>
      <c r="L47">
        <v>0.43963425546707002</v>
      </c>
      <c r="M47">
        <v>0.19358424046308001</v>
      </c>
      <c r="N47">
        <v>0.14510514799943</v>
      </c>
      <c r="O47">
        <v>3000</v>
      </c>
      <c r="P47">
        <v>4000</v>
      </c>
      <c r="Q47">
        <v>1</v>
      </c>
      <c r="R47">
        <v>0.86343086626791998</v>
      </c>
      <c r="S47" t="s">
        <v>812</v>
      </c>
      <c r="T47" t="s">
        <v>798</v>
      </c>
      <c r="U47" t="s">
        <v>816</v>
      </c>
      <c r="V47"/>
      <c r="W47" t="s">
        <v>285</v>
      </c>
      <c r="X47">
        <v>13</v>
      </c>
      <c r="Y47">
        <v>1495054.575163567</v>
      </c>
      <c r="Z47">
        <v>6894998.3520021187</v>
      </c>
      <c r="AA47">
        <v>59.68000878719613</v>
      </c>
      <c r="AB47">
        <v>54.023152419365942</v>
      </c>
      <c r="AC47">
        <v>49.029438347635832</v>
      </c>
      <c r="AD47">
        <v>2.3064843854089121</v>
      </c>
    </row>
    <row r="48" spans="1:30" x14ac:dyDescent="0.3">
      <c r="A48">
        <v>13</v>
      </c>
      <c r="B48" t="s">
        <v>211</v>
      </c>
      <c r="C48">
        <v>52.521927164909997</v>
      </c>
      <c r="D48">
        <v>13.429767639982</v>
      </c>
      <c r="E48">
        <v>1.7396691385656999</v>
      </c>
      <c r="F48" t="s">
        <v>817</v>
      </c>
      <c r="G48" t="s">
        <v>885</v>
      </c>
      <c r="H48">
        <v>165.34751271478001</v>
      </c>
      <c r="I48">
        <v>0.15542269808862999</v>
      </c>
      <c r="J48">
        <v>-1.9643410686906</v>
      </c>
      <c r="K48">
        <v>2.1035432742957001</v>
      </c>
      <c r="L48">
        <v>0.43963425546707002</v>
      </c>
      <c r="M48">
        <v>0.19358424046308001</v>
      </c>
      <c r="N48">
        <v>0.14510514799943</v>
      </c>
      <c r="O48">
        <v>3000</v>
      </c>
      <c r="P48">
        <v>4000</v>
      </c>
      <c r="Q48">
        <v>1</v>
      </c>
      <c r="R48">
        <v>0.86343086626791998</v>
      </c>
      <c r="S48" t="s">
        <v>812</v>
      </c>
      <c r="T48" t="s">
        <v>798</v>
      </c>
      <c r="U48" t="s">
        <v>816</v>
      </c>
      <c r="V48"/>
      <c r="W48" t="s">
        <v>286</v>
      </c>
      <c r="X48">
        <v>13</v>
      </c>
      <c r="Y48">
        <v>1495054.325616187</v>
      </c>
      <c r="Z48">
        <v>6894997.3548817988</v>
      </c>
      <c r="AA48">
        <v>59.430461407173418</v>
      </c>
      <c r="AB48">
        <v>55.020272739231586</v>
      </c>
      <c r="AC48">
        <v>49.326045301294293</v>
      </c>
      <c r="AD48">
        <v>2.317680033752004</v>
      </c>
    </row>
    <row r="49" spans="1:30" x14ac:dyDescent="0.3">
      <c r="A49">
        <v>13</v>
      </c>
      <c r="B49" t="s">
        <v>211</v>
      </c>
      <c r="C49">
        <v>52.521927164909997</v>
      </c>
      <c r="D49">
        <v>13.429767639982</v>
      </c>
      <c r="E49">
        <v>1.7396691385656999</v>
      </c>
      <c r="F49" t="s">
        <v>817</v>
      </c>
      <c r="G49" t="s">
        <v>885</v>
      </c>
      <c r="H49">
        <v>165.34751271478001</v>
      </c>
      <c r="I49">
        <v>0.15542269808862999</v>
      </c>
      <c r="J49">
        <v>-1.9643410686906</v>
      </c>
      <c r="K49">
        <v>2.1035432742957001</v>
      </c>
      <c r="L49">
        <v>0.43963425546707002</v>
      </c>
      <c r="M49">
        <v>0.19358424046308001</v>
      </c>
      <c r="N49">
        <v>0.14510514799943</v>
      </c>
      <c r="O49">
        <v>3000</v>
      </c>
      <c r="P49">
        <v>4000</v>
      </c>
      <c r="Q49">
        <v>1</v>
      </c>
      <c r="R49">
        <v>0.86343086626791998</v>
      </c>
      <c r="S49" t="s">
        <v>812</v>
      </c>
      <c r="T49" t="s">
        <v>798</v>
      </c>
      <c r="U49" t="s">
        <v>816</v>
      </c>
      <c r="V49"/>
      <c r="W49" t="s">
        <v>286</v>
      </c>
      <c r="X49">
        <v>13</v>
      </c>
      <c r="Y49">
        <v>1495053.5773304461</v>
      </c>
      <c r="Z49">
        <v>6894995.3585027577</v>
      </c>
      <c r="AA49">
        <v>58.682175666792318</v>
      </c>
      <c r="AB49">
        <v>57.016651780344553</v>
      </c>
      <c r="AC49">
        <v>49.829148974924649</v>
      </c>
      <c r="AD49">
        <v>2.341800145055124</v>
      </c>
    </row>
    <row r="50" spans="1:30" x14ac:dyDescent="0.3">
      <c r="A50">
        <v>13</v>
      </c>
      <c r="B50" t="s">
        <v>211</v>
      </c>
      <c r="C50">
        <v>52.521927164909997</v>
      </c>
      <c r="D50">
        <v>13.429767639982</v>
      </c>
      <c r="E50">
        <v>1.7396691385656999</v>
      </c>
      <c r="F50" t="s">
        <v>817</v>
      </c>
      <c r="G50" t="s">
        <v>885</v>
      </c>
      <c r="H50">
        <v>165.34751271478001</v>
      </c>
      <c r="I50">
        <v>0.15542269808862999</v>
      </c>
      <c r="J50">
        <v>-1.9643410686906</v>
      </c>
      <c r="K50">
        <v>2.1035432742957001</v>
      </c>
      <c r="L50">
        <v>0.43963425546707002</v>
      </c>
      <c r="M50">
        <v>0.19358424046308001</v>
      </c>
      <c r="N50">
        <v>0.14510514799943</v>
      </c>
      <c r="O50">
        <v>3000</v>
      </c>
      <c r="P50">
        <v>4000</v>
      </c>
      <c r="Q50">
        <v>1</v>
      </c>
      <c r="R50">
        <v>0.86343086626791998</v>
      </c>
      <c r="S50" t="s">
        <v>812</v>
      </c>
      <c r="T50" t="s">
        <v>798</v>
      </c>
      <c r="U50" t="s">
        <v>816</v>
      </c>
      <c r="V50"/>
      <c r="W50" t="s">
        <v>287</v>
      </c>
      <c r="X50">
        <v>13</v>
      </c>
      <c r="Y50">
        <v>1495049.111222249</v>
      </c>
      <c r="Z50">
        <v>6894979.843785448</v>
      </c>
      <c r="AA50">
        <v>54.216067469445989</v>
      </c>
      <c r="AB50">
        <v>72.531369090080261</v>
      </c>
      <c r="AC50">
        <v>55.127442390028037</v>
      </c>
      <c r="AD50">
        <v>2.499703468798649</v>
      </c>
    </row>
    <row r="51" spans="1:30" x14ac:dyDescent="0.3">
      <c r="A51">
        <v>13</v>
      </c>
      <c r="B51" t="s">
        <v>211</v>
      </c>
      <c r="C51">
        <v>52.521927164909997</v>
      </c>
      <c r="D51">
        <v>13.429767639982</v>
      </c>
      <c r="E51">
        <v>1.7396691385656999</v>
      </c>
      <c r="F51" t="s">
        <v>817</v>
      </c>
      <c r="G51" t="s">
        <v>885</v>
      </c>
      <c r="H51">
        <v>165.34751271478001</v>
      </c>
      <c r="I51">
        <v>0.15542269808862999</v>
      </c>
      <c r="J51">
        <v>-1.9643410686906</v>
      </c>
      <c r="K51">
        <v>2.1035432742957001</v>
      </c>
      <c r="L51">
        <v>0.43963425546707002</v>
      </c>
      <c r="M51">
        <v>0.19358424046308001</v>
      </c>
      <c r="N51">
        <v>0.14510514799943</v>
      </c>
      <c r="O51">
        <v>3000</v>
      </c>
      <c r="P51">
        <v>4000</v>
      </c>
      <c r="Q51">
        <v>1</v>
      </c>
      <c r="R51">
        <v>0.86343086626791998</v>
      </c>
      <c r="S51" t="s">
        <v>812</v>
      </c>
      <c r="T51" t="s">
        <v>798</v>
      </c>
      <c r="U51" t="s">
        <v>816</v>
      </c>
      <c r="V51"/>
      <c r="W51" t="s">
        <v>288</v>
      </c>
      <c r="X51">
        <v>13</v>
      </c>
      <c r="Y51">
        <v>1495048.2713994519</v>
      </c>
      <c r="Z51">
        <v>6894976.6808963362</v>
      </c>
      <c r="AA51">
        <v>53.376244672806934</v>
      </c>
      <c r="AB51">
        <v>75.694258201867342</v>
      </c>
      <c r="AC51">
        <v>56.381547191624222</v>
      </c>
      <c r="AD51">
        <v>2.5274148002546539</v>
      </c>
    </row>
    <row r="52" spans="1:30" x14ac:dyDescent="0.3">
      <c r="A52">
        <v>13</v>
      </c>
      <c r="B52" t="s">
        <v>211</v>
      </c>
      <c r="C52">
        <v>52.521927164909997</v>
      </c>
      <c r="D52">
        <v>13.429767639982</v>
      </c>
      <c r="E52">
        <v>1.7396691385656999</v>
      </c>
      <c r="F52" t="s">
        <v>817</v>
      </c>
      <c r="G52" t="s">
        <v>885</v>
      </c>
      <c r="H52">
        <v>165.34751271478001</v>
      </c>
      <c r="I52">
        <v>0.15542269808862999</v>
      </c>
      <c r="J52">
        <v>-1.9643410686906</v>
      </c>
      <c r="K52">
        <v>2.1035432742957001</v>
      </c>
      <c r="L52">
        <v>0.43963425546707002</v>
      </c>
      <c r="M52">
        <v>0.19358424046308001</v>
      </c>
      <c r="N52">
        <v>0.14510514799943</v>
      </c>
      <c r="O52">
        <v>3000</v>
      </c>
      <c r="P52">
        <v>4000</v>
      </c>
      <c r="Q52">
        <v>1</v>
      </c>
      <c r="R52">
        <v>0.86343086626791998</v>
      </c>
      <c r="S52" t="s">
        <v>812</v>
      </c>
      <c r="T52" t="s">
        <v>798</v>
      </c>
      <c r="U52" t="s">
        <v>816</v>
      </c>
      <c r="V52"/>
      <c r="W52" t="s">
        <v>289</v>
      </c>
      <c r="X52">
        <v>13</v>
      </c>
      <c r="Y52">
        <v>1495042.302622997</v>
      </c>
      <c r="Z52">
        <v>6894956.3430716274</v>
      </c>
      <c r="AA52">
        <v>47.407468216959387</v>
      </c>
      <c r="AB52">
        <v>96.032082910649478</v>
      </c>
      <c r="AC52">
        <v>65.171146323631675</v>
      </c>
      <c r="AD52">
        <v>2.6830276340191208</v>
      </c>
    </row>
    <row r="53" spans="1:30" x14ac:dyDescent="0.3">
      <c r="A53">
        <v>13</v>
      </c>
      <c r="B53" t="s">
        <v>211</v>
      </c>
      <c r="C53">
        <v>52.521927164909997</v>
      </c>
      <c r="D53">
        <v>13.429767639982</v>
      </c>
      <c r="E53">
        <v>1.7396691385656999</v>
      </c>
      <c r="F53" t="s">
        <v>817</v>
      </c>
      <c r="G53" t="s">
        <v>885</v>
      </c>
      <c r="H53">
        <v>165.34751271478001</v>
      </c>
      <c r="I53">
        <v>0.15542269808862999</v>
      </c>
      <c r="J53">
        <v>-1.9643410686906</v>
      </c>
      <c r="K53">
        <v>2.1035432742957001</v>
      </c>
      <c r="L53">
        <v>0.43963425546707002</v>
      </c>
      <c r="M53">
        <v>0.19358424046308001</v>
      </c>
      <c r="N53">
        <v>0.14510514799943</v>
      </c>
      <c r="O53">
        <v>3000</v>
      </c>
      <c r="P53">
        <v>4000</v>
      </c>
      <c r="Q53">
        <v>1</v>
      </c>
      <c r="R53">
        <v>0.86343086626791998</v>
      </c>
      <c r="S53" t="s">
        <v>812</v>
      </c>
      <c r="T53" t="s">
        <v>798</v>
      </c>
      <c r="U53" t="s">
        <v>816</v>
      </c>
      <c r="V53"/>
      <c r="W53" t="s">
        <v>290</v>
      </c>
      <c r="X53">
        <v>13</v>
      </c>
      <c r="Y53">
        <v>1495040.971284064</v>
      </c>
      <c r="Z53">
        <v>6894951.5302019054</v>
      </c>
      <c r="AA53">
        <v>46.076129284221679</v>
      </c>
      <c r="AB53">
        <v>100.8449526326731</v>
      </c>
      <c r="AC53">
        <v>67.465151364972243</v>
      </c>
      <c r="AD53">
        <v>2.7130149446223029</v>
      </c>
    </row>
    <row r="54" spans="1:30" x14ac:dyDescent="0.3">
      <c r="A54">
        <v>13</v>
      </c>
      <c r="B54" t="s">
        <v>211</v>
      </c>
      <c r="C54">
        <v>52.521927164909997</v>
      </c>
      <c r="D54">
        <v>13.429767639982</v>
      </c>
      <c r="E54">
        <v>1.7396691385656999</v>
      </c>
      <c r="F54" t="s">
        <v>817</v>
      </c>
      <c r="G54" t="s">
        <v>885</v>
      </c>
      <c r="H54">
        <v>165.34751271478001</v>
      </c>
      <c r="I54">
        <v>0.15542269808862999</v>
      </c>
      <c r="J54">
        <v>-1.9643410686906</v>
      </c>
      <c r="K54">
        <v>2.1035432742957001</v>
      </c>
      <c r="L54">
        <v>0.43963425546707002</v>
      </c>
      <c r="M54">
        <v>0.19358424046308001</v>
      </c>
      <c r="N54">
        <v>0.14510514799943</v>
      </c>
      <c r="O54">
        <v>3000</v>
      </c>
      <c r="P54">
        <v>4000</v>
      </c>
      <c r="Q54">
        <v>1</v>
      </c>
      <c r="R54">
        <v>0.86343086626791998</v>
      </c>
      <c r="S54" t="s">
        <v>812</v>
      </c>
      <c r="T54" t="s">
        <v>798</v>
      </c>
      <c r="U54" t="s">
        <v>816</v>
      </c>
      <c r="V54"/>
      <c r="W54" t="s">
        <v>291</v>
      </c>
      <c r="X54">
        <v>13</v>
      </c>
      <c r="Y54">
        <v>1495040.422995684</v>
      </c>
      <c r="Z54">
        <v>6894950.0950355129</v>
      </c>
      <c r="AA54">
        <v>45.527840904891491</v>
      </c>
      <c r="AB54">
        <v>102.28011902514849</v>
      </c>
      <c r="AC54">
        <v>68.122827436192154</v>
      </c>
      <c r="AD54">
        <v>2.7227968806583349</v>
      </c>
    </row>
    <row r="55" spans="1:30" x14ac:dyDescent="0.3">
      <c r="A55">
        <v>13</v>
      </c>
      <c r="B55" t="s">
        <v>211</v>
      </c>
      <c r="C55">
        <v>52.521927164909997</v>
      </c>
      <c r="D55">
        <v>13.429767639982</v>
      </c>
      <c r="E55">
        <v>1.7396691385656999</v>
      </c>
      <c r="F55" t="s">
        <v>817</v>
      </c>
      <c r="G55" t="s">
        <v>885</v>
      </c>
      <c r="H55">
        <v>165.34751271478001</v>
      </c>
      <c r="I55">
        <v>0.15542269808862999</v>
      </c>
      <c r="J55">
        <v>-1.9643410686906</v>
      </c>
      <c r="K55">
        <v>2.1035432742957001</v>
      </c>
      <c r="L55">
        <v>0.43963425546707002</v>
      </c>
      <c r="M55">
        <v>0.19358424046308001</v>
      </c>
      <c r="N55">
        <v>0.14510514799943</v>
      </c>
      <c r="O55">
        <v>3000</v>
      </c>
      <c r="P55">
        <v>4000</v>
      </c>
      <c r="Q55">
        <v>1</v>
      </c>
      <c r="R55">
        <v>0.86343086626791998</v>
      </c>
      <c r="S55" t="s">
        <v>812</v>
      </c>
      <c r="T55" t="s">
        <v>798</v>
      </c>
      <c r="U55" t="s">
        <v>816</v>
      </c>
      <c r="V55"/>
      <c r="W55" t="s">
        <v>292</v>
      </c>
      <c r="X55">
        <v>13</v>
      </c>
      <c r="Y55">
        <v>1495039.7018328421</v>
      </c>
      <c r="Z55">
        <v>6894947.4287780002</v>
      </c>
      <c r="AA55">
        <v>44.806678062072017</v>
      </c>
      <c r="AB55">
        <v>104.9463765379041</v>
      </c>
      <c r="AC55">
        <v>69.43271498755179</v>
      </c>
      <c r="AD55">
        <v>2.7380729284566798</v>
      </c>
    </row>
    <row r="56" spans="1:30" x14ac:dyDescent="0.3">
      <c r="A56">
        <v>13</v>
      </c>
      <c r="B56" t="s">
        <v>211</v>
      </c>
      <c r="C56">
        <v>52.521927164909997</v>
      </c>
      <c r="D56">
        <v>13.429767639982</v>
      </c>
      <c r="E56">
        <v>1.7396691385656999</v>
      </c>
      <c r="F56" t="s">
        <v>817</v>
      </c>
      <c r="G56" t="s">
        <v>885</v>
      </c>
      <c r="H56">
        <v>165.34751271478001</v>
      </c>
      <c r="I56">
        <v>0.15542269808862999</v>
      </c>
      <c r="J56">
        <v>-1.9643410686906</v>
      </c>
      <c r="K56">
        <v>2.1035432742957001</v>
      </c>
      <c r="L56">
        <v>0.43963425546707002</v>
      </c>
      <c r="M56">
        <v>0.19358424046308001</v>
      </c>
      <c r="N56">
        <v>0.14510514799943</v>
      </c>
      <c r="O56">
        <v>3000</v>
      </c>
      <c r="P56">
        <v>4000</v>
      </c>
      <c r="Q56">
        <v>1</v>
      </c>
      <c r="R56">
        <v>0.86343086626791998</v>
      </c>
      <c r="S56" t="s">
        <v>812</v>
      </c>
      <c r="T56" t="s">
        <v>798</v>
      </c>
      <c r="U56" t="s">
        <v>816</v>
      </c>
      <c r="V56"/>
      <c r="W56" t="s">
        <v>293</v>
      </c>
      <c r="X56">
        <v>13</v>
      </c>
      <c r="Y56">
        <v>1495034.27264965</v>
      </c>
      <c r="Z56">
        <v>6894928.3752370058</v>
      </c>
      <c r="AA56">
        <v>39.377494870685041</v>
      </c>
      <c r="AB56">
        <v>123.9999175323173</v>
      </c>
      <c r="AC56">
        <v>79.150330984250829</v>
      </c>
      <c r="AD56">
        <v>2.8341040330595439</v>
      </c>
    </row>
    <row r="57" spans="1:30" x14ac:dyDescent="0.3">
      <c r="A57">
        <v>14</v>
      </c>
      <c r="B57" t="s">
        <v>212</v>
      </c>
      <c r="C57">
        <v>52.514708872225</v>
      </c>
      <c r="D57">
        <v>13.421045961526</v>
      </c>
      <c r="E57">
        <v>1.5548846656457</v>
      </c>
      <c r="F57" t="s">
        <v>818</v>
      </c>
      <c r="G57" t="s">
        <v>294</v>
      </c>
      <c r="H57">
        <v>300.85473645667997</v>
      </c>
      <c r="I57">
        <v>1.5003931217127</v>
      </c>
      <c r="J57">
        <v>0.81127045591097002</v>
      </c>
      <c r="K57">
        <v>-0.81271339800547004</v>
      </c>
      <c r="L57">
        <v>0.81566525442980997</v>
      </c>
      <c r="M57">
        <v>2.6581443859816999E-2</v>
      </c>
      <c r="N57">
        <v>-3.1626459605728997E-2</v>
      </c>
      <c r="O57">
        <v>3024</v>
      </c>
      <c r="P57">
        <v>4032</v>
      </c>
      <c r="Q57">
        <v>1</v>
      </c>
      <c r="R57">
        <v>0.99764961323947998</v>
      </c>
      <c r="S57" t="s">
        <v>812</v>
      </c>
      <c r="T57" t="s">
        <v>806</v>
      </c>
      <c r="U57" t="s">
        <v>807</v>
      </c>
      <c r="V57"/>
      <c r="W57" t="s">
        <v>295</v>
      </c>
      <c r="X57">
        <v>14</v>
      </c>
      <c r="Y57">
        <v>1493758.738832596</v>
      </c>
      <c r="Z57">
        <v>6893948.4734102497</v>
      </c>
      <c r="AA57">
        <v>265.26351759908721</v>
      </c>
      <c r="AB57">
        <v>216.6018346333876</v>
      </c>
      <c r="AC57">
        <v>208.63865350525251</v>
      </c>
      <c r="AD57">
        <v>5.3971422907132904</v>
      </c>
    </row>
    <row r="58" spans="1:30" x14ac:dyDescent="0.3">
      <c r="A58">
        <v>14</v>
      </c>
      <c r="B58" t="s">
        <v>212</v>
      </c>
      <c r="C58">
        <v>52.514708872225</v>
      </c>
      <c r="D58">
        <v>13.421045961526</v>
      </c>
      <c r="E58">
        <v>1.5548846656457</v>
      </c>
      <c r="F58" t="s">
        <v>818</v>
      </c>
      <c r="G58" t="s">
        <v>294</v>
      </c>
      <c r="H58">
        <v>300.85473645667997</v>
      </c>
      <c r="I58">
        <v>1.5003931217127</v>
      </c>
      <c r="J58">
        <v>0.81127045591097002</v>
      </c>
      <c r="K58">
        <v>-0.81271339800547004</v>
      </c>
      <c r="L58">
        <v>0.81566525442980997</v>
      </c>
      <c r="M58">
        <v>2.6581443859816999E-2</v>
      </c>
      <c r="N58">
        <v>-3.1626459605728997E-2</v>
      </c>
      <c r="O58">
        <v>3024</v>
      </c>
      <c r="P58">
        <v>4032</v>
      </c>
      <c r="Q58">
        <v>1</v>
      </c>
      <c r="R58">
        <v>0.99764961323947998</v>
      </c>
      <c r="S58" t="s">
        <v>812</v>
      </c>
      <c r="T58" t="s">
        <v>806</v>
      </c>
      <c r="U58" t="s">
        <v>807</v>
      </c>
      <c r="V58"/>
      <c r="W58" t="s">
        <v>296</v>
      </c>
      <c r="X58">
        <v>14</v>
      </c>
      <c r="Y58">
        <v>1493785.936944962</v>
      </c>
      <c r="Z58">
        <v>6893934.7105100164</v>
      </c>
      <c r="AA58">
        <v>238.06540523259901</v>
      </c>
      <c r="AB58">
        <v>202.83893440011889</v>
      </c>
      <c r="AC58">
        <v>190.5329011605678</v>
      </c>
      <c r="AD58">
        <v>5.4180605477839414</v>
      </c>
    </row>
    <row r="59" spans="1:30" x14ac:dyDescent="0.3">
      <c r="A59">
        <v>14</v>
      </c>
      <c r="B59" t="s">
        <v>212</v>
      </c>
      <c r="C59">
        <v>52.514708872225</v>
      </c>
      <c r="D59">
        <v>13.421045961526</v>
      </c>
      <c r="E59">
        <v>1.5548846656457</v>
      </c>
      <c r="F59" t="s">
        <v>818</v>
      </c>
      <c r="G59" t="s">
        <v>294</v>
      </c>
      <c r="H59">
        <v>300.85473645667997</v>
      </c>
      <c r="I59">
        <v>1.5003931217127</v>
      </c>
      <c r="J59">
        <v>0.81127045591097002</v>
      </c>
      <c r="K59">
        <v>-0.81271339800547004</v>
      </c>
      <c r="L59">
        <v>0.81566525442980997</v>
      </c>
      <c r="M59">
        <v>2.6581443859816999E-2</v>
      </c>
      <c r="N59">
        <v>-3.1626459605728997E-2</v>
      </c>
      <c r="O59">
        <v>3024</v>
      </c>
      <c r="P59">
        <v>4032</v>
      </c>
      <c r="Q59">
        <v>1</v>
      </c>
      <c r="R59">
        <v>0.99764961323947998</v>
      </c>
      <c r="S59" t="s">
        <v>812</v>
      </c>
      <c r="T59" t="s">
        <v>806</v>
      </c>
      <c r="U59" t="s">
        <v>807</v>
      </c>
      <c r="V59"/>
      <c r="W59" t="s">
        <v>297</v>
      </c>
      <c r="X59">
        <v>14</v>
      </c>
      <c r="Y59">
        <v>1493794.6752943171</v>
      </c>
      <c r="Z59">
        <v>6893953.8256492298</v>
      </c>
      <c r="AA59">
        <v>229.32705587800589</v>
      </c>
      <c r="AB59">
        <v>221.95407361350951</v>
      </c>
      <c r="AC59">
        <v>194.39283356026669</v>
      </c>
      <c r="AD59">
        <v>5.4814507054237422</v>
      </c>
    </row>
    <row r="60" spans="1:30" x14ac:dyDescent="0.3">
      <c r="A60">
        <v>14</v>
      </c>
      <c r="B60" t="s">
        <v>212</v>
      </c>
      <c r="C60">
        <v>52.514708872225</v>
      </c>
      <c r="D60">
        <v>13.421045961526</v>
      </c>
      <c r="E60">
        <v>1.5548846656457</v>
      </c>
      <c r="F60" t="s">
        <v>818</v>
      </c>
      <c r="G60" t="s">
        <v>294</v>
      </c>
      <c r="H60">
        <v>300.85473645667997</v>
      </c>
      <c r="I60">
        <v>1.5003931217127</v>
      </c>
      <c r="J60">
        <v>0.81127045591097002</v>
      </c>
      <c r="K60">
        <v>-0.81271339800547004</v>
      </c>
      <c r="L60">
        <v>0.81566525442980997</v>
      </c>
      <c r="M60">
        <v>2.6581443859816999E-2</v>
      </c>
      <c r="N60">
        <v>-3.1626459605728997E-2</v>
      </c>
      <c r="O60">
        <v>3024</v>
      </c>
      <c r="P60">
        <v>4032</v>
      </c>
      <c r="Q60">
        <v>1</v>
      </c>
      <c r="R60">
        <v>0.99764961323947998</v>
      </c>
      <c r="S60" t="s">
        <v>812</v>
      </c>
      <c r="T60" t="s">
        <v>806</v>
      </c>
      <c r="U60" t="s">
        <v>807</v>
      </c>
      <c r="V60"/>
      <c r="W60" t="s">
        <v>298</v>
      </c>
      <c r="X60">
        <v>14</v>
      </c>
      <c r="Y60">
        <v>1493894.1832475951</v>
      </c>
      <c r="Z60">
        <v>6893857.7584210122</v>
      </c>
      <c r="AA60">
        <v>129.81910260021689</v>
      </c>
      <c r="AB60">
        <v>125.88684539590029</v>
      </c>
      <c r="AC60">
        <v>110.1460284670479</v>
      </c>
      <c r="AD60">
        <v>5.4824103122815773</v>
      </c>
    </row>
    <row r="61" spans="1:30" x14ac:dyDescent="0.3">
      <c r="A61">
        <v>14</v>
      </c>
      <c r="B61" t="s">
        <v>212</v>
      </c>
      <c r="C61">
        <v>52.514708872225</v>
      </c>
      <c r="D61">
        <v>13.421045961526</v>
      </c>
      <c r="E61">
        <v>1.5548846656457</v>
      </c>
      <c r="F61" t="s">
        <v>818</v>
      </c>
      <c r="G61" t="s">
        <v>294</v>
      </c>
      <c r="H61">
        <v>300.85473645667997</v>
      </c>
      <c r="I61">
        <v>1.5003931217127</v>
      </c>
      <c r="J61">
        <v>0.81127045591097002</v>
      </c>
      <c r="K61">
        <v>-0.81271339800547004</v>
      </c>
      <c r="L61">
        <v>0.81566525442980997</v>
      </c>
      <c r="M61">
        <v>2.6581443859816999E-2</v>
      </c>
      <c r="N61">
        <v>-3.1626459605728997E-2</v>
      </c>
      <c r="O61">
        <v>3024</v>
      </c>
      <c r="P61">
        <v>4032</v>
      </c>
      <c r="Q61">
        <v>1</v>
      </c>
      <c r="R61">
        <v>0.99764961323947998</v>
      </c>
      <c r="S61" t="s">
        <v>812</v>
      </c>
      <c r="T61" t="s">
        <v>806</v>
      </c>
      <c r="U61" t="s">
        <v>807</v>
      </c>
      <c r="V61"/>
      <c r="W61" t="s">
        <v>299</v>
      </c>
      <c r="X61">
        <v>14</v>
      </c>
      <c r="Y61">
        <v>1493915.646818198</v>
      </c>
      <c r="Z61">
        <v>6893843.5586033119</v>
      </c>
      <c r="AA61">
        <v>108.355531997513</v>
      </c>
      <c r="AB61">
        <v>111.6870276955888</v>
      </c>
      <c r="AC61">
        <v>94.776458252947648</v>
      </c>
      <c r="AD61">
        <v>5.5129262204309617</v>
      </c>
    </row>
    <row r="62" spans="1:30" x14ac:dyDescent="0.3">
      <c r="A62">
        <v>14</v>
      </c>
      <c r="B62" t="s">
        <v>212</v>
      </c>
      <c r="C62">
        <v>52.514708872225</v>
      </c>
      <c r="D62">
        <v>13.421045961526</v>
      </c>
      <c r="E62">
        <v>1.5548846656457</v>
      </c>
      <c r="F62" t="s">
        <v>818</v>
      </c>
      <c r="G62" t="s">
        <v>294</v>
      </c>
      <c r="H62">
        <v>300.85473645667997</v>
      </c>
      <c r="I62">
        <v>1.5003931217127</v>
      </c>
      <c r="J62">
        <v>0.81127045591097002</v>
      </c>
      <c r="K62">
        <v>-0.81271339800547004</v>
      </c>
      <c r="L62">
        <v>0.81566525442980997</v>
      </c>
      <c r="M62">
        <v>2.6581443859816999E-2</v>
      </c>
      <c r="N62">
        <v>-3.1626459605728997E-2</v>
      </c>
      <c r="O62">
        <v>3024</v>
      </c>
      <c r="P62">
        <v>4032</v>
      </c>
      <c r="Q62">
        <v>1</v>
      </c>
      <c r="R62">
        <v>0.99764961323947998</v>
      </c>
      <c r="S62" t="s">
        <v>812</v>
      </c>
      <c r="T62" t="s">
        <v>806</v>
      </c>
      <c r="U62" t="s">
        <v>807</v>
      </c>
      <c r="V62"/>
      <c r="W62" t="s">
        <v>300</v>
      </c>
      <c r="X62">
        <v>14</v>
      </c>
      <c r="Y62">
        <v>1493915.9745062981</v>
      </c>
      <c r="Z62">
        <v>6893845.8251126753</v>
      </c>
      <c r="AA62">
        <v>108.02784389699811</v>
      </c>
      <c r="AB62">
        <v>113.9535370590165</v>
      </c>
      <c r="AC62">
        <v>95.631880389142779</v>
      </c>
      <c r="AD62">
        <v>5.5244753560560351</v>
      </c>
    </row>
    <row r="63" spans="1:30" x14ac:dyDescent="0.3">
      <c r="A63">
        <v>14</v>
      </c>
      <c r="B63" t="s">
        <v>212</v>
      </c>
      <c r="C63">
        <v>52.514708872225</v>
      </c>
      <c r="D63">
        <v>13.421045961526</v>
      </c>
      <c r="E63">
        <v>1.5548846656457</v>
      </c>
      <c r="F63" t="s">
        <v>818</v>
      </c>
      <c r="G63" t="s">
        <v>294</v>
      </c>
      <c r="H63">
        <v>300.85473645667997</v>
      </c>
      <c r="I63">
        <v>1.5003931217127</v>
      </c>
      <c r="J63">
        <v>0.81127045591097002</v>
      </c>
      <c r="K63">
        <v>-0.81271339800547004</v>
      </c>
      <c r="L63">
        <v>0.81566525442980997</v>
      </c>
      <c r="M63">
        <v>2.6581443859816999E-2</v>
      </c>
      <c r="N63">
        <v>-3.1626459605728997E-2</v>
      </c>
      <c r="O63">
        <v>3024</v>
      </c>
      <c r="P63">
        <v>4032</v>
      </c>
      <c r="Q63">
        <v>1</v>
      </c>
      <c r="R63">
        <v>0.99764961323947998</v>
      </c>
      <c r="S63" t="s">
        <v>812</v>
      </c>
      <c r="T63" t="s">
        <v>806</v>
      </c>
      <c r="U63" t="s">
        <v>807</v>
      </c>
      <c r="V63"/>
      <c r="W63" t="s">
        <v>301</v>
      </c>
      <c r="X63">
        <v>14</v>
      </c>
      <c r="Y63">
        <v>1493926.0509153979</v>
      </c>
      <c r="Z63">
        <v>6893837.4690661058</v>
      </c>
      <c r="AA63">
        <v>97.951434797374532</v>
      </c>
      <c r="AB63">
        <v>105.59749048948289</v>
      </c>
      <c r="AC63">
        <v>87.719259105747057</v>
      </c>
      <c r="AD63">
        <v>5.5353332150425443</v>
      </c>
    </row>
    <row r="64" spans="1:30" x14ac:dyDescent="0.3">
      <c r="A64">
        <v>14</v>
      </c>
      <c r="B64" t="s">
        <v>212</v>
      </c>
      <c r="C64">
        <v>52.514708872225</v>
      </c>
      <c r="D64">
        <v>13.421045961526</v>
      </c>
      <c r="E64">
        <v>1.5548846656457</v>
      </c>
      <c r="F64" t="s">
        <v>818</v>
      </c>
      <c r="G64" t="s">
        <v>294</v>
      </c>
      <c r="H64">
        <v>300.85473645667997</v>
      </c>
      <c r="I64">
        <v>1.5003931217127</v>
      </c>
      <c r="J64">
        <v>0.81127045591097002</v>
      </c>
      <c r="K64">
        <v>-0.81271339800547004</v>
      </c>
      <c r="L64">
        <v>0.81566525442980997</v>
      </c>
      <c r="M64">
        <v>2.6581443859816999E-2</v>
      </c>
      <c r="N64">
        <v>-3.1626459605728997E-2</v>
      </c>
      <c r="O64">
        <v>3024</v>
      </c>
      <c r="P64">
        <v>4032</v>
      </c>
      <c r="Q64">
        <v>1</v>
      </c>
      <c r="R64">
        <v>0.99764961323947998</v>
      </c>
      <c r="S64" t="s">
        <v>812</v>
      </c>
      <c r="T64" t="s">
        <v>806</v>
      </c>
      <c r="U64" t="s">
        <v>807</v>
      </c>
      <c r="V64"/>
      <c r="W64" t="s">
        <v>302</v>
      </c>
      <c r="X64">
        <v>14</v>
      </c>
      <c r="Y64">
        <v>1493927.4708971679</v>
      </c>
      <c r="Z64">
        <v>6893839.7082681274</v>
      </c>
      <c r="AA64">
        <v>96.531453027389944</v>
      </c>
      <c r="AB64">
        <v>107.836692511104</v>
      </c>
      <c r="AC64">
        <v>88.140898457668399</v>
      </c>
      <c r="AD64">
        <v>5.5530488330516654</v>
      </c>
    </row>
    <row r="65" spans="1:30" x14ac:dyDescent="0.3">
      <c r="A65">
        <v>15</v>
      </c>
      <c r="B65" t="s">
        <v>213</v>
      </c>
      <c r="C65">
        <v>52.510574935801003</v>
      </c>
      <c r="D65">
        <v>13.508703404473</v>
      </c>
      <c r="E65">
        <v>1.9755701394752001</v>
      </c>
      <c r="F65" t="s">
        <v>819</v>
      </c>
      <c r="G65" t="s">
        <v>303</v>
      </c>
      <c r="H65">
        <v>274.06110489104998</v>
      </c>
      <c r="I65">
        <v>1.2549404133255999</v>
      </c>
      <c r="J65">
        <v>1.1649866279043</v>
      </c>
      <c r="K65">
        <v>-1.153042351376</v>
      </c>
      <c r="L65">
        <v>0.53183213627296</v>
      </c>
      <c r="M65">
        <v>-0.18997655819643999</v>
      </c>
      <c r="N65">
        <v>2.7846231510523001E-2</v>
      </c>
      <c r="O65">
        <v>3000</v>
      </c>
      <c r="P65">
        <v>4000</v>
      </c>
      <c r="Q65">
        <v>1</v>
      </c>
      <c r="R65">
        <v>1.0270088871628</v>
      </c>
      <c r="S65" t="s">
        <v>820</v>
      </c>
      <c r="T65" t="s">
        <v>798</v>
      </c>
      <c r="U65" t="s">
        <v>821</v>
      </c>
      <c r="V65"/>
      <c r="W65" t="s">
        <v>304</v>
      </c>
      <c r="X65">
        <v>15</v>
      </c>
      <c r="Y65">
        <v>1503673.008503597</v>
      </c>
      <c r="Z65">
        <v>6892931.4707826013</v>
      </c>
      <c r="AA65">
        <v>108.9757596987765</v>
      </c>
      <c r="AB65">
        <v>44.242384777404368</v>
      </c>
      <c r="AC65">
        <v>71.70805185789294</v>
      </c>
      <c r="AD65">
        <v>4.3267348874030134</v>
      </c>
    </row>
    <row r="66" spans="1:30" x14ac:dyDescent="0.3">
      <c r="A66">
        <v>15</v>
      </c>
      <c r="B66" t="s">
        <v>213</v>
      </c>
      <c r="C66">
        <v>52.510574935801003</v>
      </c>
      <c r="D66">
        <v>13.508703404473</v>
      </c>
      <c r="E66">
        <v>1.9755701394752001</v>
      </c>
      <c r="F66" t="s">
        <v>819</v>
      </c>
      <c r="G66" t="s">
        <v>303</v>
      </c>
      <c r="H66">
        <v>274.06110489104998</v>
      </c>
      <c r="I66">
        <v>1.2549404133255999</v>
      </c>
      <c r="J66">
        <v>1.1649866279043</v>
      </c>
      <c r="K66">
        <v>-1.153042351376</v>
      </c>
      <c r="L66">
        <v>0.53183213627296</v>
      </c>
      <c r="M66">
        <v>-0.18997655819643999</v>
      </c>
      <c r="N66">
        <v>2.7846231510523001E-2</v>
      </c>
      <c r="O66">
        <v>3000</v>
      </c>
      <c r="P66">
        <v>4000</v>
      </c>
      <c r="Q66">
        <v>1</v>
      </c>
      <c r="R66">
        <v>1.0270088871628</v>
      </c>
      <c r="S66" t="s">
        <v>820</v>
      </c>
      <c r="T66" t="s">
        <v>798</v>
      </c>
      <c r="U66" t="s">
        <v>821</v>
      </c>
      <c r="V66"/>
      <c r="W66" t="s">
        <v>305</v>
      </c>
      <c r="X66">
        <v>15</v>
      </c>
      <c r="Y66">
        <v>1503637.072041926</v>
      </c>
      <c r="Z66">
        <v>6892934.3471559277</v>
      </c>
      <c r="AA66">
        <v>144.91222137003211</v>
      </c>
      <c r="AB66">
        <v>41.366011450998492</v>
      </c>
      <c r="AC66">
        <v>91.895608064128311</v>
      </c>
      <c r="AD66">
        <v>4.4343284594488717</v>
      </c>
    </row>
    <row r="67" spans="1:30" x14ac:dyDescent="0.3">
      <c r="A67">
        <v>15</v>
      </c>
      <c r="B67" t="s">
        <v>213</v>
      </c>
      <c r="C67">
        <v>52.510574935801003</v>
      </c>
      <c r="D67">
        <v>13.508703404473</v>
      </c>
      <c r="E67">
        <v>1.9755701394752001</v>
      </c>
      <c r="F67" t="s">
        <v>819</v>
      </c>
      <c r="G67" t="s">
        <v>303</v>
      </c>
      <c r="H67">
        <v>274.06110489104998</v>
      </c>
      <c r="I67">
        <v>1.2549404133255999</v>
      </c>
      <c r="J67">
        <v>1.1649866279043</v>
      </c>
      <c r="K67">
        <v>-1.153042351376</v>
      </c>
      <c r="L67">
        <v>0.53183213627296</v>
      </c>
      <c r="M67">
        <v>-0.18997655819643999</v>
      </c>
      <c r="N67">
        <v>2.7846231510523001E-2</v>
      </c>
      <c r="O67">
        <v>3000</v>
      </c>
      <c r="P67">
        <v>4000</v>
      </c>
      <c r="Q67">
        <v>1</v>
      </c>
      <c r="R67">
        <v>1.0270088871628</v>
      </c>
      <c r="S67" t="s">
        <v>820</v>
      </c>
      <c r="T67" t="s">
        <v>798</v>
      </c>
      <c r="U67" t="s">
        <v>821</v>
      </c>
      <c r="V67"/>
      <c r="W67" t="s">
        <v>306</v>
      </c>
      <c r="X67">
        <v>15</v>
      </c>
      <c r="Y67">
        <v>1503713.569008461</v>
      </c>
      <c r="Z67">
        <v>6892996.535075414</v>
      </c>
      <c r="AA67">
        <v>68.415254834108055</v>
      </c>
      <c r="AB67">
        <v>20.82190803531557</v>
      </c>
      <c r="AC67">
        <v>43.607024405932407</v>
      </c>
      <c r="AD67">
        <v>5.0078281313657929</v>
      </c>
    </row>
    <row r="68" spans="1:30" x14ac:dyDescent="0.3">
      <c r="A68">
        <v>15</v>
      </c>
      <c r="B68" t="s">
        <v>213</v>
      </c>
      <c r="C68">
        <v>52.510574935801003</v>
      </c>
      <c r="D68">
        <v>13.508703404473</v>
      </c>
      <c r="E68">
        <v>1.9755701394752001</v>
      </c>
      <c r="F68" t="s">
        <v>819</v>
      </c>
      <c r="G68" t="s">
        <v>303</v>
      </c>
      <c r="H68">
        <v>274.06110489104998</v>
      </c>
      <c r="I68">
        <v>1.2549404133255999</v>
      </c>
      <c r="J68">
        <v>1.1649866279043</v>
      </c>
      <c r="K68">
        <v>-1.153042351376</v>
      </c>
      <c r="L68">
        <v>0.53183213627296</v>
      </c>
      <c r="M68">
        <v>-0.18997655819643999</v>
      </c>
      <c r="N68">
        <v>2.7846231510523001E-2</v>
      </c>
      <c r="O68">
        <v>3000</v>
      </c>
      <c r="P68">
        <v>4000</v>
      </c>
      <c r="Q68">
        <v>1</v>
      </c>
      <c r="R68">
        <v>1.0270088871628</v>
      </c>
      <c r="S68" t="s">
        <v>820</v>
      </c>
      <c r="T68" t="s">
        <v>798</v>
      </c>
      <c r="U68" t="s">
        <v>821</v>
      </c>
      <c r="V68"/>
      <c r="W68" t="s">
        <v>307</v>
      </c>
      <c r="X68">
        <v>15</v>
      </c>
      <c r="Y68">
        <v>1503720.195590046</v>
      </c>
      <c r="Z68">
        <v>6893019.0363249723</v>
      </c>
      <c r="AA68">
        <v>61.788673249538988</v>
      </c>
      <c r="AB68">
        <v>43.323157593607903</v>
      </c>
      <c r="AC68">
        <v>45.987430407681067</v>
      </c>
      <c r="AD68">
        <v>5.3238866583349189</v>
      </c>
    </row>
    <row r="69" spans="1:30" x14ac:dyDescent="0.3">
      <c r="A69">
        <v>15</v>
      </c>
      <c r="B69" t="s">
        <v>213</v>
      </c>
      <c r="C69">
        <v>52.510574935801003</v>
      </c>
      <c r="D69">
        <v>13.508703404473</v>
      </c>
      <c r="E69">
        <v>1.9755701394752001</v>
      </c>
      <c r="F69" t="s">
        <v>819</v>
      </c>
      <c r="G69" t="s">
        <v>303</v>
      </c>
      <c r="H69">
        <v>274.06110489104998</v>
      </c>
      <c r="I69">
        <v>1.2549404133255999</v>
      </c>
      <c r="J69">
        <v>1.1649866279043</v>
      </c>
      <c r="K69">
        <v>-1.153042351376</v>
      </c>
      <c r="L69">
        <v>0.53183213627296</v>
      </c>
      <c r="M69">
        <v>-0.18997655819643999</v>
      </c>
      <c r="N69">
        <v>2.7846231510523001E-2</v>
      </c>
      <c r="O69">
        <v>3000</v>
      </c>
      <c r="P69">
        <v>4000</v>
      </c>
      <c r="Q69">
        <v>1</v>
      </c>
      <c r="R69">
        <v>1.0270088871628</v>
      </c>
      <c r="S69" t="s">
        <v>820</v>
      </c>
      <c r="T69" t="s">
        <v>798</v>
      </c>
      <c r="U69" t="s">
        <v>821</v>
      </c>
      <c r="V69"/>
      <c r="W69" t="s">
        <v>308</v>
      </c>
      <c r="X69">
        <v>15</v>
      </c>
      <c r="Y69">
        <v>1503726.603712897</v>
      </c>
      <c r="Z69">
        <v>6893040.3724612854</v>
      </c>
      <c r="AA69">
        <v>55.380550398258492</v>
      </c>
      <c r="AB69">
        <v>64.659293905831873</v>
      </c>
      <c r="AC69">
        <v>51.848726046615717</v>
      </c>
      <c r="AD69">
        <v>5.5749309438858488</v>
      </c>
    </row>
    <row r="70" spans="1:30" x14ac:dyDescent="0.3">
      <c r="A70">
        <v>15</v>
      </c>
      <c r="B70" t="s">
        <v>213</v>
      </c>
      <c r="C70">
        <v>52.510574935801003</v>
      </c>
      <c r="D70">
        <v>13.508703404473</v>
      </c>
      <c r="E70">
        <v>1.9755701394752001</v>
      </c>
      <c r="F70" t="s">
        <v>819</v>
      </c>
      <c r="G70" t="s">
        <v>303</v>
      </c>
      <c r="H70">
        <v>274.06110489104998</v>
      </c>
      <c r="I70">
        <v>1.2549404133255999</v>
      </c>
      <c r="J70">
        <v>1.1649866279043</v>
      </c>
      <c r="K70">
        <v>-1.153042351376</v>
      </c>
      <c r="L70">
        <v>0.53183213627296</v>
      </c>
      <c r="M70">
        <v>-0.18997655819643999</v>
      </c>
      <c r="N70">
        <v>2.7846231510523001E-2</v>
      </c>
      <c r="O70">
        <v>3000</v>
      </c>
      <c r="P70">
        <v>4000</v>
      </c>
      <c r="Q70">
        <v>1</v>
      </c>
      <c r="R70">
        <v>1.0270088871628</v>
      </c>
      <c r="S70" t="s">
        <v>820</v>
      </c>
      <c r="T70" t="s">
        <v>798</v>
      </c>
      <c r="U70" t="s">
        <v>821</v>
      </c>
      <c r="V70"/>
      <c r="W70" t="s">
        <v>309</v>
      </c>
      <c r="X70">
        <v>15</v>
      </c>
      <c r="Y70">
        <v>1503732.28363997</v>
      </c>
      <c r="Z70">
        <v>6893059.3055515261</v>
      </c>
      <c r="AA70">
        <v>49.70062332553789</v>
      </c>
      <c r="AB70">
        <v>83.592384147457778</v>
      </c>
      <c r="AC70">
        <v>59.204402790106883</v>
      </c>
      <c r="AD70">
        <v>5.7467759794186088</v>
      </c>
    </row>
    <row r="71" spans="1:30" x14ac:dyDescent="0.3">
      <c r="A71">
        <v>16</v>
      </c>
      <c r="B71" t="s">
        <v>214</v>
      </c>
      <c r="C71">
        <v>52.526674515395001</v>
      </c>
      <c r="D71">
        <v>13.483558949396</v>
      </c>
      <c r="E71">
        <v>1.9550113100558999</v>
      </c>
      <c r="F71" t="s">
        <v>822</v>
      </c>
      <c r="G71" t="s">
        <v>310</v>
      </c>
      <c r="H71">
        <v>92.001520069587002</v>
      </c>
      <c r="I71">
        <v>1.258196141797</v>
      </c>
      <c r="J71">
        <v>-1.2758232990166001</v>
      </c>
      <c r="K71">
        <v>1.2158731128669999</v>
      </c>
      <c r="L71">
        <v>0.54373574936683</v>
      </c>
      <c r="M71">
        <v>-0.19609686501918</v>
      </c>
      <c r="N71">
        <v>2.7903289765235002E-2</v>
      </c>
      <c r="O71">
        <v>1536</v>
      </c>
      <c r="P71">
        <v>2048</v>
      </c>
      <c r="Q71">
        <v>1</v>
      </c>
      <c r="R71">
        <v>0.99402792296757003</v>
      </c>
      <c r="S71" t="s">
        <v>820</v>
      </c>
      <c r="T71" t="s">
        <v>798</v>
      </c>
      <c r="U71" t="s">
        <v>821</v>
      </c>
      <c r="V71"/>
      <c r="W71" t="s">
        <v>311</v>
      </c>
      <c r="X71">
        <v>16</v>
      </c>
      <c r="Y71">
        <v>1501034.326949815</v>
      </c>
      <c r="Z71">
        <v>6895970.7751665711</v>
      </c>
      <c r="AA71">
        <v>51.410621966002509</v>
      </c>
      <c r="AB71">
        <v>49.808591253124177</v>
      </c>
      <c r="AC71">
        <v>43.589193588562267</v>
      </c>
      <c r="AD71">
        <v>0.80122418011894692</v>
      </c>
    </row>
    <row r="72" spans="1:30" x14ac:dyDescent="0.3">
      <c r="A72">
        <v>16</v>
      </c>
      <c r="B72" t="s">
        <v>214</v>
      </c>
      <c r="C72">
        <v>52.526674515395001</v>
      </c>
      <c r="D72">
        <v>13.483558949396</v>
      </c>
      <c r="E72">
        <v>1.9550113100558999</v>
      </c>
      <c r="F72" t="s">
        <v>822</v>
      </c>
      <c r="G72" t="s">
        <v>310</v>
      </c>
      <c r="H72">
        <v>92.001520069587002</v>
      </c>
      <c r="I72">
        <v>1.258196141797</v>
      </c>
      <c r="J72">
        <v>-1.2758232990166001</v>
      </c>
      <c r="K72">
        <v>1.2158731128669999</v>
      </c>
      <c r="L72">
        <v>0.54373574936683</v>
      </c>
      <c r="M72">
        <v>-0.19609686501918</v>
      </c>
      <c r="N72">
        <v>2.7903289765235002E-2</v>
      </c>
      <c r="O72">
        <v>1536</v>
      </c>
      <c r="P72">
        <v>2048</v>
      </c>
      <c r="Q72">
        <v>1</v>
      </c>
      <c r="R72">
        <v>0.99402792296757003</v>
      </c>
      <c r="S72" t="s">
        <v>820</v>
      </c>
      <c r="T72" t="s">
        <v>798</v>
      </c>
      <c r="U72" t="s">
        <v>821</v>
      </c>
      <c r="V72"/>
      <c r="W72" t="s">
        <v>312</v>
      </c>
      <c r="X72">
        <v>16</v>
      </c>
      <c r="Y72">
        <v>1501040.662253089</v>
      </c>
      <c r="Z72">
        <v>6895970.2654295247</v>
      </c>
      <c r="AA72">
        <v>57.745925239287317</v>
      </c>
      <c r="AB72">
        <v>49.298854206688702</v>
      </c>
      <c r="AC72">
        <v>46.242648742947907</v>
      </c>
      <c r="AD72">
        <v>0.86414654227687682</v>
      </c>
    </row>
    <row r="73" spans="1:30" x14ac:dyDescent="0.3">
      <c r="A73">
        <v>16</v>
      </c>
      <c r="B73" t="s">
        <v>214</v>
      </c>
      <c r="C73">
        <v>52.526674515395001</v>
      </c>
      <c r="D73">
        <v>13.483558949396</v>
      </c>
      <c r="E73">
        <v>1.9550113100558999</v>
      </c>
      <c r="F73" t="s">
        <v>822</v>
      </c>
      <c r="G73" t="s">
        <v>310</v>
      </c>
      <c r="H73">
        <v>92.001520069587002</v>
      </c>
      <c r="I73">
        <v>1.258196141797</v>
      </c>
      <c r="J73">
        <v>-1.2758232990166001</v>
      </c>
      <c r="K73">
        <v>1.2158731128669999</v>
      </c>
      <c r="L73">
        <v>0.54373574936683</v>
      </c>
      <c r="M73">
        <v>-0.19609686501918</v>
      </c>
      <c r="N73">
        <v>2.7903289765235002E-2</v>
      </c>
      <c r="O73">
        <v>1536</v>
      </c>
      <c r="P73">
        <v>2048</v>
      </c>
      <c r="Q73">
        <v>1</v>
      </c>
      <c r="R73">
        <v>0.99402792296757003</v>
      </c>
      <c r="S73" t="s">
        <v>820</v>
      </c>
      <c r="T73" t="s">
        <v>798</v>
      </c>
      <c r="U73" t="s">
        <v>821</v>
      </c>
      <c r="V73"/>
      <c r="W73" t="s">
        <v>313</v>
      </c>
      <c r="X73">
        <v>16</v>
      </c>
      <c r="Y73">
        <v>1501046.7790976281</v>
      </c>
      <c r="Z73">
        <v>6895970.4110686788</v>
      </c>
      <c r="AA73">
        <v>63.862769778817892</v>
      </c>
      <c r="AB73">
        <v>49.444493360817432</v>
      </c>
      <c r="AC73">
        <v>49.195519095520439</v>
      </c>
      <c r="AD73">
        <v>0.91196729321072467</v>
      </c>
    </row>
    <row r="74" spans="1:30" x14ac:dyDescent="0.3">
      <c r="A74">
        <v>16</v>
      </c>
      <c r="B74" t="s">
        <v>214</v>
      </c>
      <c r="C74">
        <v>52.526674515395001</v>
      </c>
      <c r="D74">
        <v>13.483558949396</v>
      </c>
      <c r="E74">
        <v>1.9550113100558999</v>
      </c>
      <c r="F74" t="s">
        <v>822</v>
      </c>
      <c r="G74" t="s">
        <v>310</v>
      </c>
      <c r="H74">
        <v>92.001520069587002</v>
      </c>
      <c r="I74">
        <v>1.258196141797</v>
      </c>
      <c r="J74">
        <v>-1.2758232990166001</v>
      </c>
      <c r="K74">
        <v>1.2158731128669999</v>
      </c>
      <c r="L74">
        <v>0.54373574936683</v>
      </c>
      <c r="M74">
        <v>-0.19609686501918</v>
      </c>
      <c r="N74">
        <v>2.7903289765235002E-2</v>
      </c>
      <c r="O74">
        <v>1536</v>
      </c>
      <c r="P74">
        <v>2048</v>
      </c>
      <c r="Q74">
        <v>1</v>
      </c>
      <c r="R74">
        <v>0.99402792296757003</v>
      </c>
      <c r="S74" t="s">
        <v>820</v>
      </c>
      <c r="T74" t="s">
        <v>798</v>
      </c>
      <c r="U74" t="s">
        <v>821</v>
      </c>
      <c r="V74"/>
      <c r="W74" t="s">
        <v>314</v>
      </c>
      <c r="X74">
        <v>16</v>
      </c>
      <c r="Y74">
        <v>1501072.593637978</v>
      </c>
      <c r="Z74">
        <v>6895972.5956560159</v>
      </c>
      <c r="AA74">
        <v>89.677310128463432</v>
      </c>
      <c r="AB74">
        <v>51.629080697894103</v>
      </c>
      <c r="AC74">
        <v>63.048752628062367</v>
      </c>
      <c r="AD74">
        <v>1.048420616141696</v>
      </c>
    </row>
    <row r="75" spans="1:30" x14ac:dyDescent="0.3">
      <c r="A75">
        <v>18</v>
      </c>
      <c r="B75" t="s">
        <v>215</v>
      </c>
      <c r="C75">
        <v>52.596751412708997</v>
      </c>
      <c r="D75">
        <v>13.336591336152001</v>
      </c>
      <c r="E75">
        <v>1.5677494863048</v>
      </c>
      <c r="F75" t="s">
        <v>823</v>
      </c>
      <c r="G75" t="s">
        <v>315</v>
      </c>
      <c r="H75">
        <v>0.11164281496315</v>
      </c>
      <c r="I75">
        <v>1.5846130104239999</v>
      </c>
      <c r="J75">
        <v>-6.3049290162036004E-2</v>
      </c>
      <c r="K75">
        <v>-5.9082813554768999E-2</v>
      </c>
      <c r="L75">
        <v>0.44189637284124</v>
      </c>
      <c r="M75">
        <v>0.16763438591814001</v>
      </c>
      <c r="N75">
        <v>4.98909336929E-2</v>
      </c>
      <c r="O75">
        <v>3000</v>
      </c>
      <c r="P75">
        <v>4000</v>
      </c>
      <c r="Q75">
        <v>1</v>
      </c>
      <c r="R75">
        <v>1.0110966527084</v>
      </c>
      <c r="S75" t="s">
        <v>812</v>
      </c>
      <c r="T75" t="s">
        <v>798</v>
      </c>
      <c r="U75" t="s">
        <v>816</v>
      </c>
      <c r="V75"/>
      <c r="W75" t="s">
        <v>316</v>
      </c>
      <c r="X75">
        <v>18</v>
      </c>
      <c r="Y75">
        <v>1484615.784237684</v>
      </c>
      <c r="Z75">
        <v>6908789.1646381225</v>
      </c>
      <c r="AA75">
        <v>6.7722207412589341</v>
      </c>
      <c r="AB75">
        <v>35.754412724636502</v>
      </c>
      <c r="AC75">
        <v>22.097869429443161</v>
      </c>
      <c r="AD75">
        <v>6.0959934747924844</v>
      </c>
    </row>
    <row r="76" spans="1:30" x14ac:dyDescent="0.3">
      <c r="A76">
        <v>18</v>
      </c>
      <c r="B76" t="s">
        <v>215</v>
      </c>
      <c r="C76">
        <v>52.596751412708997</v>
      </c>
      <c r="D76">
        <v>13.336591336152001</v>
      </c>
      <c r="E76">
        <v>1.5677494863048</v>
      </c>
      <c r="F76" t="s">
        <v>823</v>
      </c>
      <c r="G76" t="s">
        <v>315</v>
      </c>
      <c r="H76">
        <v>0.11164281496315</v>
      </c>
      <c r="I76">
        <v>1.5846130104239999</v>
      </c>
      <c r="J76">
        <v>-6.3049290162036004E-2</v>
      </c>
      <c r="K76">
        <v>-5.9082813554768999E-2</v>
      </c>
      <c r="L76">
        <v>0.44189637284124</v>
      </c>
      <c r="M76">
        <v>0.16763438591814001</v>
      </c>
      <c r="N76">
        <v>4.98909336929E-2</v>
      </c>
      <c r="O76">
        <v>3000</v>
      </c>
      <c r="P76">
        <v>4000</v>
      </c>
      <c r="Q76">
        <v>1</v>
      </c>
      <c r="R76">
        <v>1.0110966527084</v>
      </c>
      <c r="S76" t="s">
        <v>812</v>
      </c>
      <c r="T76" t="s">
        <v>798</v>
      </c>
      <c r="U76" t="s">
        <v>816</v>
      </c>
      <c r="V76"/>
      <c r="W76" t="s">
        <v>317</v>
      </c>
      <c r="X76">
        <v>18</v>
      </c>
      <c r="Y76">
        <v>1484625.9789785841</v>
      </c>
      <c r="Z76">
        <v>6908789.9292436987</v>
      </c>
      <c r="AA76">
        <v>3.422520159278065</v>
      </c>
      <c r="AB76">
        <v>36.519018299877636</v>
      </c>
      <c r="AC76">
        <v>22.27187888505712</v>
      </c>
      <c r="AD76">
        <v>9.3445895977949806E-2</v>
      </c>
    </row>
    <row r="77" spans="1:30" x14ac:dyDescent="0.3">
      <c r="A77">
        <v>18</v>
      </c>
      <c r="B77" t="s">
        <v>215</v>
      </c>
      <c r="C77">
        <v>52.596751412708997</v>
      </c>
      <c r="D77">
        <v>13.336591336152001</v>
      </c>
      <c r="E77">
        <v>1.5677494863048</v>
      </c>
      <c r="F77" t="s">
        <v>823</v>
      </c>
      <c r="G77" t="s">
        <v>315</v>
      </c>
      <c r="H77">
        <v>0.11164281496315</v>
      </c>
      <c r="I77">
        <v>1.5846130104239999</v>
      </c>
      <c r="J77">
        <v>-6.3049290162036004E-2</v>
      </c>
      <c r="K77">
        <v>-5.9082813554768999E-2</v>
      </c>
      <c r="L77">
        <v>0.44189637284124</v>
      </c>
      <c r="M77">
        <v>0.16763438591814001</v>
      </c>
      <c r="N77">
        <v>4.98909336929E-2</v>
      </c>
      <c r="O77">
        <v>3000</v>
      </c>
      <c r="P77">
        <v>4000</v>
      </c>
      <c r="Q77">
        <v>1</v>
      </c>
      <c r="R77">
        <v>1.0110966527084</v>
      </c>
      <c r="S77" t="s">
        <v>812</v>
      </c>
      <c r="T77" t="s">
        <v>798</v>
      </c>
      <c r="U77" t="s">
        <v>816</v>
      </c>
      <c r="V77"/>
      <c r="W77" t="s">
        <v>318</v>
      </c>
      <c r="X77">
        <v>18</v>
      </c>
      <c r="Y77">
        <v>1484631.513266501</v>
      </c>
      <c r="Z77">
        <v>6908790.2205220098</v>
      </c>
      <c r="AA77">
        <v>8.9568080762401223</v>
      </c>
      <c r="AB77">
        <v>36.810296610929072</v>
      </c>
      <c r="AC77">
        <v>23.006440947792509</v>
      </c>
      <c r="AD77">
        <v>0.23868503989994441</v>
      </c>
    </row>
    <row r="78" spans="1:30" x14ac:dyDescent="0.3">
      <c r="A78">
        <v>19</v>
      </c>
      <c r="B78" t="s">
        <v>216</v>
      </c>
      <c r="C78">
        <v>52.596100999245998</v>
      </c>
      <c r="D78">
        <v>13.347833062087</v>
      </c>
      <c r="E78">
        <v>2.0649309772998001</v>
      </c>
      <c r="F78" t="s">
        <v>824</v>
      </c>
      <c r="G78" t="s">
        <v>319</v>
      </c>
      <c r="H78">
        <v>266.11692070888</v>
      </c>
      <c r="I78">
        <v>1.1911241265634001</v>
      </c>
      <c r="J78">
        <v>1.2376778226572001</v>
      </c>
      <c r="K78">
        <v>-1.2858034095516</v>
      </c>
      <c r="L78">
        <v>0.48027601914569001</v>
      </c>
      <c r="M78">
        <v>0.26979999723619003</v>
      </c>
      <c r="N78">
        <v>0.18574922288262999</v>
      </c>
      <c r="O78">
        <v>3000</v>
      </c>
      <c r="P78">
        <v>4000</v>
      </c>
      <c r="Q78">
        <v>1</v>
      </c>
      <c r="R78">
        <v>1.014619203716</v>
      </c>
      <c r="S78" t="s">
        <v>812</v>
      </c>
      <c r="T78" t="s">
        <v>798</v>
      </c>
      <c r="U78" t="s">
        <v>816</v>
      </c>
      <c r="V78"/>
      <c r="W78" t="s">
        <v>326</v>
      </c>
      <c r="X78">
        <v>19</v>
      </c>
      <c r="Y78">
        <v>1485807.97782027</v>
      </c>
      <c r="Z78">
        <v>6908601.3891235162</v>
      </c>
      <c r="AA78">
        <v>66.001844876911491</v>
      </c>
      <c r="AB78">
        <v>32.823424716480083</v>
      </c>
      <c r="AC78">
        <v>44.848458178847928</v>
      </c>
      <c r="AD78">
        <v>4.250895112266857</v>
      </c>
    </row>
    <row r="79" spans="1:30" x14ac:dyDescent="0.3">
      <c r="A79">
        <v>19</v>
      </c>
      <c r="B79" t="s">
        <v>216</v>
      </c>
      <c r="C79">
        <v>52.596100999245998</v>
      </c>
      <c r="D79">
        <v>13.347833062087</v>
      </c>
      <c r="E79">
        <v>2.0649309772998001</v>
      </c>
      <c r="F79" t="s">
        <v>824</v>
      </c>
      <c r="G79" t="s">
        <v>319</v>
      </c>
      <c r="H79">
        <v>266.11692070888</v>
      </c>
      <c r="I79">
        <v>1.1911241265634001</v>
      </c>
      <c r="J79">
        <v>1.2376778226572001</v>
      </c>
      <c r="K79">
        <v>-1.2858034095516</v>
      </c>
      <c r="L79">
        <v>0.48027601914569001</v>
      </c>
      <c r="M79">
        <v>0.26979999723619003</v>
      </c>
      <c r="N79">
        <v>0.18574922288262999</v>
      </c>
      <c r="O79">
        <v>3000</v>
      </c>
      <c r="P79">
        <v>4000</v>
      </c>
      <c r="Q79">
        <v>1</v>
      </c>
      <c r="R79">
        <v>1.014619203716</v>
      </c>
      <c r="S79" t="s">
        <v>812</v>
      </c>
      <c r="T79" t="s">
        <v>798</v>
      </c>
      <c r="U79" t="s">
        <v>816</v>
      </c>
      <c r="V79"/>
      <c r="W79" t="s">
        <v>320</v>
      </c>
      <c r="X79">
        <v>19</v>
      </c>
      <c r="Y79">
        <v>1485807.8958982441</v>
      </c>
      <c r="Z79">
        <v>6908607.779041471</v>
      </c>
      <c r="AA79">
        <v>66.083766902098432</v>
      </c>
      <c r="AB79">
        <v>26.43350676167756</v>
      </c>
      <c r="AC79">
        <v>43.310326249446838</v>
      </c>
      <c r="AD79">
        <v>4.3318826032613904</v>
      </c>
    </row>
    <row r="80" spans="1:30" x14ac:dyDescent="0.3">
      <c r="A80">
        <v>19</v>
      </c>
      <c r="B80" t="s">
        <v>216</v>
      </c>
      <c r="C80">
        <v>52.596100999245998</v>
      </c>
      <c r="D80">
        <v>13.347833062087</v>
      </c>
      <c r="E80">
        <v>2.0649309772998001</v>
      </c>
      <c r="F80" t="s">
        <v>824</v>
      </c>
      <c r="G80" t="s">
        <v>319</v>
      </c>
      <c r="H80">
        <v>266.11692070888</v>
      </c>
      <c r="I80">
        <v>1.1911241265634001</v>
      </c>
      <c r="J80">
        <v>1.2376778226572001</v>
      </c>
      <c r="K80">
        <v>-1.2858034095516</v>
      </c>
      <c r="L80">
        <v>0.48027601914569001</v>
      </c>
      <c r="M80">
        <v>0.26979999723619003</v>
      </c>
      <c r="N80">
        <v>0.18574922288262999</v>
      </c>
      <c r="O80">
        <v>3000</v>
      </c>
      <c r="P80">
        <v>4000</v>
      </c>
      <c r="Q80">
        <v>1</v>
      </c>
      <c r="R80">
        <v>1.014619203716</v>
      </c>
      <c r="S80" t="s">
        <v>812</v>
      </c>
      <c r="T80" t="s">
        <v>798</v>
      </c>
      <c r="U80" t="s">
        <v>816</v>
      </c>
      <c r="V80"/>
      <c r="W80" t="s">
        <v>321</v>
      </c>
      <c r="X80">
        <v>19</v>
      </c>
      <c r="Y80">
        <v>1485805.329008125</v>
      </c>
      <c r="Z80">
        <v>6908607.7244267873</v>
      </c>
      <c r="AA80">
        <v>68.650657021440566</v>
      </c>
      <c r="AB80">
        <v>26.488121445290741</v>
      </c>
      <c r="AC80">
        <v>44.777225018605513</v>
      </c>
      <c r="AD80">
        <v>4.3441493897360406</v>
      </c>
    </row>
    <row r="81" spans="1:30" x14ac:dyDescent="0.3">
      <c r="A81">
        <v>19</v>
      </c>
      <c r="B81" t="s">
        <v>216</v>
      </c>
      <c r="C81">
        <v>52.596100999245998</v>
      </c>
      <c r="D81">
        <v>13.347833062087</v>
      </c>
      <c r="E81">
        <v>2.0649309772998001</v>
      </c>
      <c r="F81" t="s">
        <v>824</v>
      </c>
      <c r="G81" t="s">
        <v>319</v>
      </c>
      <c r="H81">
        <v>266.11692070888</v>
      </c>
      <c r="I81">
        <v>1.1911241265634001</v>
      </c>
      <c r="J81">
        <v>1.2376778226572001</v>
      </c>
      <c r="K81">
        <v>-1.2858034095516</v>
      </c>
      <c r="L81">
        <v>0.48027601914569001</v>
      </c>
      <c r="M81">
        <v>0.26979999723619003</v>
      </c>
      <c r="N81">
        <v>0.18574922288262999</v>
      </c>
      <c r="O81">
        <v>3000</v>
      </c>
      <c r="P81">
        <v>4000</v>
      </c>
      <c r="Q81">
        <v>1</v>
      </c>
      <c r="R81">
        <v>1.014619203716</v>
      </c>
      <c r="S81" t="s">
        <v>812</v>
      </c>
      <c r="T81" t="s">
        <v>798</v>
      </c>
      <c r="U81" t="s">
        <v>816</v>
      </c>
      <c r="V81"/>
      <c r="W81" t="s">
        <v>322</v>
      </c>
      <c r="X81">
        <v>19</v>
      </c>
      <c r="Y81">
        <v>1485804.8374759741</v>
      </c>
      <c r="Z81">
        <v>6908615.4250971451</v>
      </c>
      <c r="AA81">
        <v>69.14218917209655</v>
      </c>
      <c r="AB81">
        <v>18.787451087497171</v>
      </c>
      <c r="AC81">
        <v>43.606717159787848</v>
      </c>
      <c r="AD81">
        <v>4.4470728849483043</v>
      </c>
    </row>
    <row r="82" spans="1:30" x14ac:dyDescent="0.3">
      <c r="A82">
        <v>19</v>
      </c>
      <c r="B82" t="s">
        <v>216</v>
      </c>
      <c r="C82">
        <v>52.596100999245998</v>
      </c>
      <c r="D82">
        <v>13.347833062087</v>
      </c>
      <c r="E82">
        <v>2.0649309772998001</v>
      </c>
      <c r="F82" t="s">
        <v>824</v>
      </c>
      <c r="G82" t="s">
        <v>319</v>
      </c>
      <c r="H82">
        <v>266.11692070888</v>
      </c>
      <c r="I82">
        <v>1.1911241265634001</v>
      </c>
      <c r="J82">
        <v>1.2376778226572001</v>
      </c>
      <c r="K82">
        <v>-1.2858034095516</v>
      </c>
      <c r="L82">
        <v>0.48027601914569001</v>
      </c>
      <c r="M82">
        <v>0.26979999723619003</v>
      </c>
      <c r="N82">
        <v>0.18574922288262999</v>
      </c>
      <c r="O82">
        <v>3000</v>
      </c>
      <c r="P82">
        <v>4000</v>
      </c>
      <c r="Q82">
        <v>1</v>
      </c>
      <c r="R82">
        <v>1.014619203716</v>
      </c>
      <c r="S82" t="s">
        <v>812</v>
      </c>
      <c r="T82" t="s">
        <v>798</v>
      </c>
      <c r="U82" t="s">
        <v>816</v>
      </c>
      <c r="V82"/>
      <c r="W82" t="s">
        <v>323</v>
      </c>
      <c r="X82">
        <v>19</v>
      </c>
      <c r="Y82">
        <v>1485796.262970682</v>
      </c>
      <c r="Z82">
        <v>6908615.0427943617</v>
      </c>
      <c r="AA82">
        <v>77.716694464441389</v>
      </c>
      <c r="AB82">
        <v>19.169753870926801</v>
      </c>
      <c r="AC82">
        <v>48.718500638455701</v>
      </c>
      <c r="AD82">
        <v>4.4705544405946194</v>
      </c>
    </row>
    <row r="83" spans="1:30" x14ac:dyDescent="0.3">
      <c r="A83">
        <v>19</v>
      </c>
      <c r="B83" t="s">
        <v>216</v>
      </c>
      <c r="C83">
        <v>52.596100999245998</v>
      </c>
      <c r="D83">
        <v>13.347833062087</v>
      </c>
      <c r="E83">
        <v>2.0649309772998001</v>
      </c>
      <c r="F83" t="s">
        <v>824</v>
      </c>
      <c r="G83" t="s">
        <v>319</v>
      </c>
      <c r="H83">
        <v>266.11692070888</v>
      </c>
      <c r="I83">
        <v>1.1911241265634001</v>
      </c>
      <c r="J83">
        <v>1.2376778226572001</v>
      </c>
      <c r="K83">
        <v>-1.2858034095516</v>
      </c>
      <c r="L83">
        <v>0.48027601914569001</v>
      </c>
      <c r="M83">
        <v>0.26979999723619003</v>
      </c>
      <c r="N83">
        <v>0.18574922288262999</v>
      </c>
      <c r="O83">
        <v>3000</v>
      </c>
      <c r="P83">
        <v>4000</v>
      </c>
      <c r="Q83">
        <v>1</v>
      </c>
      <c r="R83">
        <v>1.014619203716</v>
      </c>
      <c r="S83" t="s">
        <v>812</v>
      </c>
      <c r="T83" t="s">
        <v>798</v>
      </c>
      <c r="U83" t="s">
        <v>816</v>
      </c>
      <c r="V83"/>
      <c r="W83" t="s">
        <v>324</v>
      </c>
      <c r="X83">
        <v>19</v>
      </c>
      <c r="Y83">
        <v>1485796.0991266321</v>
      </c>
      <c r="Z83">
        <v>6908620.2858039672</v>
      </c>
      <c r="AA83">
        <v>77.88053851458244</v>
      </c>
      <c r="AB83">
        <v>13.92674426548183</v>
      </c>
      <c r="AC83">
        <v>48.155562184117379</v>
      </c>
      <c r="AD83">
        <v>4.5354374235333488</v>
      </c>
    </row>
    <row r="84" spans="1:30" x14ac:dyDescent="0.3">
      <c r="A84">
        <v>19</v>
      </c>
      <c r="B84" t="s">
        <v>216</v>
      </c>
      <c r="C84">
        <v>52.596100999245998</v>
      </c>
      <c r="D84">
        <v>13.347833062087</v>
      </c>
      <c r="E84">
        <v>2.0649309772998001</v>
      </c>
      <c r="F84" t="s">
        <v>824</v>
      </c>
      <c r="G84" t="s">
        <v>319</v>
      </c>
      <c r="H84">
        <v>266.11692070888</v>
      </c>
      <c r="I84">
        <v>1.1911241265634001</v>
      </c>
      <c r="J84">
        <v>1.2376778226572001</v>
      </c>
      <c r="K84">
        <v>-1.2858034095516</v>
      </c>
      <c r="L84">
        <v>0.48027601914569001</v>
      </c>
      <c r="M84">
        <v>0.26979999723619003</v>
      </c>
      <c r="N84">
        <v>0.18574922288262999</v>
      </c>
      <c r="O84">
        <v>3000</v>
      </c>
      <c r="P84">
        <v>4000</v>
      </c>
      <c r="Q84">
        <v>1</v>
      </c>
      <c r="R84">
        <v>1.014619203716</v>
      </c>
      <c r="S84" t="s">
        <v>812</v>
      </c>
      <c r="T84" t="s">
        <v>798</v>
      </c>
      <c r="U84" t="s">
        <v>816</v>
      </c>
      <c r="V84"/>
      <c r="W84" t="s">
        <v>325</v>
      </c>
      <c r="X84">
        <v>19</v>
      </c>
      <c r="Y84">
        <v>1485788.0161534899</v>
      </c>
      <c r="Z84">
        <v>6908619.8761938438</v>
      </c>
      <c r="AA84">
        <v>85.963511656271294</v>
      </c>
      <c r="AB84">
        <v>14.336354388855399</v>
      </c>
      <c r="AC84">
        <v>53.046642598708871</v>
      </c>
      <c r="AD84">
        <v>4.5471372792357698</v>
      </c>
    </row>
    <row r="85" spans="1:30" x14ac:dyDescent="0.3">
      <c r="A85">
        <v>19</v>
      </c>
      <c r="B85" t="s">
        <v>216</v>
      </c>
      <c r="C85">
        <v>52.596100999245998</v>
      </c>
      <c r="D85">
        <v>13.347833062087</v>
      </c>
      <c r="E85">
        <v>2.0649309772998001</v>
      </c>
      <c r="F85" t="s">
        <v>824</v>
      </c>
      <c r="G85" t="s">
        <v>319</v>
      </c>
      <c r="H85">
        <v>266.11692070888</v>
      </c>
      <c r="I85">
        <v>1.1911241265634001</v>
      </c>
      <c r="J85">
        <v>1.2376778226572001</v>
      </c>
      <c r="K85">
        <v>-1.2858034095516</v>
      </c>
      <c r="L85">
        <v>0.48027601914569001</v>
      </c>
      <c r="M85">
        <v>0.26979999723619003</v>
      </c>
      <c r="N85">
        <v>0.18574922288262999</v>
      </c>
      <c r="O85">
        <v>3000</v>
      </c>
      <c r="P85">
        <v>4000</v>
      </c>
      <c r="Q85">
        <v>1</v>
      </c>
      <c r="R85">
        <v>1.014619203716</v>
      </c>
      <c r="S85" t="s">
        <v>812</v>
      </c>
      <c r="T85" t="s">
        <v>798</v>
      </c>
      <c r="U85" t="s">
        <v>816</v>
      </c>
      <c r="V85"/>
      <c r="W85" t="s">
        <v>327</v>
      </c>
      <c r="X85">
        <v>19</v>
      </c>
      <c r="Y85">
        <v>1485788.0144467819</v>
      </c>
      <c r="Z85">
        <v>6908619.8761938429</v>
      </c>
      <c r="AA85">
        <v>85.965218364726752</v>
      </c>
      <c r="AB85">
        <v>14.33635438978672</v>
      </c>
      <c r="AC85">
        <v>53.047667418229068</v>
      </c>
      <c r="AD85">
        <v>4.5471405006444101</v>
      </c>
    </row>
    <row r="86" spans="1:30" x14ac:dyDescent="0.3">
      <c r="A86">
        <v>19</v>
      </c>
      <c r="B86" t="s">
        <v>216</v>
      </c>
      <c r="C86">
        <v>52.596100999245998</v>
      </c>
      <c r="D86">
        <v>13.347833062087</v>
      </c>
      <c r="E86">
        <v>2.0649309772998001</v>
      </c>
      <c r="F86" t="s">
        <v>824</v>
      </c>
      <c r="G86" t="s">
        <v>319</v>
      </c>
      <c r="H86">
        <v>266.11692070888</v>
      </c>
      <c r="I86">
        <v>1.1911241265634001</v>
      </c>
      <c r="J86">
        <v>1.2376778226572001</v>
      </c>
      <c r="K86">
        <v>-1.2858034095516</v>
      </c>
      <c r="L86">
        <v>0.48027601914569001</v>
      </c>
      <c r="M86">
        <v>0.26979999723619003</v>
      </c>
      <c r="N86">
        <v>0.18574922288262999</v>
      </c>
      <c r="O86">
        <v>3000</v>
      </c>
      <c r="P86">
        <v>4000</v>
      </c>
      <c r="Q86">
        <v>1</v>
      </c>
      <c r="R86">
        <v>1.014619203716</v>
      </c>
      <c r="S86" t="s">
        <v>812</v>
      </c>
      <c r="T86" t="s">
        <v>798</v>
      </c>
      <c r="U86" t="s">
        <v>816</v>
      </c>
      <c r="V86"/>
      <c r="W86" t="s">
        <v>328</v>
      </c>
      <c r="X86">
        <v>19</v>
      </c>
      <c r="Y86">
        <v>1485788.178290833</v>
      </c>
      <c r="Z86">
        <v>6908624.3494777596</v>
      </c>
      <c r="AA86">
        <v>85.801374313654378</v>
      </c>
      <c r="AB86">
        <v>9.8630704721435905</v>
      </c>
      <c r="AC86">
        <v>52.571030653655122</v>
      </c>
      <c r="AD86">
        <v>4.5979389720151627</v>
      </c>
    </row>
    <row r="87" spans="1:30" x14ac:dyDescent="0.3">
      <c r="A87">
        <v>19</v>
      </c>
      <c r="B87" t="s">
        <v>216</v>
      </c>
      <c r="C87">
        <v>52.596100999245998</v>
      </c>
      <c r="D87">
        <v>13.347833062087</v>
      </c>
      <c r="E87">
        <v>2.0649309772998001</v>
      </c>
      <c r="F87" t="s">
        <v>824</v>
      </c>
      <c r="G87" t="s">
        <v>319</v>
      </c>
      <c r="H87">
        <v>266.11692070888</v>
      </c>
      <c r="I87">
        <v>1.1911241265634001</v>
      </c>
      <c r="J87">
        <v>1.2376778226572001</v>
      </c>
      <c r="K87">
        <v>-1.2858034095516</v>
      </c>
      <c r="L87">
        <v>0.48027601914569001</v>
      </c>
      <c r="M87">
        <v>0.26979999723619003</v>
      </c>
      <c r="N87">
        <v>0.18574922288262999</v>
      </c>
      <c r="O87">
        <v>3000</v>
      </c>
      <c r="P87">
        <v>4000</v>
      </c>
      <c r="Q87">
        <v>1</v>
      </c>
      <c r="R87">
        <v>1.014619203716</v>
      </c>
      <c r="S87" t="s">
        <v>812</v>
      </c>
      <c r="T87" t="s">
        <v>798</v>
      </c>
      <c r="U87" t="s">
        <v>816</v>
      </c>
      <c r="V87"/>
      <c r="W87" t="s">
        <v>329</v>
      </c>
      <c r="X87">
        <v>19</v>
      </c>
      <c r="Y87">
        <v>1485778.2111110999</v>
      </c>
      <c r="Z87">
        <v>6908623.7487162426</v>
      </c>
      <c r="AA87">
        <v>95.768554046517238</v>
      </c>
      <c r="AB87">
        <v>10.463831990025939</v>
      </c>
      <c r="AC87">
        <v>58.641208060375753</v>
      </c>
      <c r="AD87">
        <v>4.6035590166751028</v>
      </c>
    </row>
    <row r="88" spans="1:30" x14ac:dyDescent="0.3">
      <c r="A88">
        <v>20</v>
      </c>
      <c r="B88" t="s">
        <v>330</v>
      </c>
      <c r="C88">
        <v>52.546249204714002</v>
      </c>
      <c r="D88">
        <v>13.549272742277999</v>
      </c>
      <c r="E88">
        <v>2.9753947407007</v>
      </c>
      <c r="F88" t="s">
        <v>825</v>
      </c>
      <c r="G88" t="s">
        <v>331</v>
      </c>
      <c r="H88">
        <v>201.70385941020999</v>
      </c>
      <c r="I88">
        <v>0.40082900602706001</v>
      </c>
      <c r="J88">
        <v>1.9897530314877001</v>
      </c>
      <c r="K88">
        <v>-2.0494020497460999</v>
      </c>
      <c r="L88">
        <v>0.81025754835186004</v>
      </c>
      <c r="M88">
        <v>2.7985057668134E-2</v>
      </c>
      <c r="N88">
        <v>3.3179107748156002E-4</v>
      </c>
      <c r="O88">
        <v>3024</v>
      </c>
      <c r="P88">
        <v>4032</v>
      </c>
      <c r="Q88">
        <v>1</v>
      </c>
      <c r="R88">
        <v>0.97986118773060005</v>
      </c>
      <c r="S88" t="s">
        <v>805</v>
      </c>
      <c r="T88" t="s">
        <v>806</v>
      </c>
      <c r="U88" t="s">
        <v>807</v>
      </c>
      <c r="V88"/>
      <c r="W88" t="s">
        <v>332</v>
      </c>
      <c r="X88">
        <v>20</v>
      </c>
      <c r="Y88">
        <v>1508202.131377602</v>
      </c>
      <c r="Z88">
        <v>6899381.5195057262</v>
      </c>
      <c r="AA88">
        <v>96.010911966441199</v>
      </c>
      <c r="AB88">
        <v>121.8908870406449</v>
      </c>
      <c r="AC88">
        <v>94.413084201455504</v>
      </c>
      <c r="AD88">
        <v>3.8087756090605409</v>
      </c>
    </row>
    <row r="89" spans="1:30" x14ac:dyDescent="0.3">
      <c r="A89">
        <v>20</v>
      </c>
      <c r="B89" t="s">
        <v>330</v>
      </c>
      <c r="C89">
        <v>52.546249204714002</v>
      </c>
      <c r="D89">
        <v>13.549272742277999</v>
      </c>
      <c r="E89">
        <v>2.9753947407007</v>
      </c>
      <c r="F89" t="s">
        <v>825</v>
      </c>
      <c r="G89" t="s">
        <v>331</v>
      </c>
      <c r="H89">
        <v>201.70385941020999</v>
      </c>
      <c r="I89">
        <v>0.40082900602706001</v>
      </c>
      <c r="J89">
        <v>1.9897530314877001</v>
      </c>
      <c r="K89">
        <v>-2.0494020497460999</v>
      </c>
      <c r="L89">
        <v>0.81025754835186004</v>
      </c>
      <c r="M89">
        <v>2.7985057668134E-2</v>
      </c>
      <c r="N89">
        <v>3.3179107748156002E-4</v>
      </c>
      <c r="O89">
        <v>3024</v>
      </c>
      <c r="P89">
        <v>4032</v>
      </c>
      <c r="Q89">
        <v>1</v>
      </c>
      <c r="R89">
        <v>0.97986118773060005</v>
      </c>
      <c r="S89" t="s">
        <v>805</v>
      </c>
      <c r="T89" t="s">
        <v>806</v>
      </c>
      <c r="U89" t="s">
        <v>807</v>
      </c>
      <c r="V89"/>
      <c r="W89" t="s">
        <v>333</v>
      </c>
      <c r="X89">
        <v>20</v>
      </c>
      <c r="Y89">
        <v>1508206.7463183489</v>
      </c>
      <c r="Z89">
        <v>6899390.1759330425</v>
      </c>
      <c r="AA89">
        <v>91.395971219521016</v>
      </c>
      <c r="AB89">
        <v>113.23445972334591</v>
      </c>
      <c r="AC89">
        <v>88.546506021483225</v>
      </c>
      <c r="AD89">
        <v>3.820671631794017</v>
      </c>
    </row>
    <row r="90" spans="1:30" x14ac:dyDescent="0.3">
      <c r="A90">
        <v>20</v>
      </c>
      <c r="B90" t="s">
        <v>330</v>
      </c>
      <c r="C90">
        <v>52.546249204714002</v>
      </c>
      <c r="D90">
        <v>13.549272742277999</v>
      </c>
      <c r="E90">
        <v>2.9753947407007</v>
      </c>
      <c r="F90" t="s">
        <v>825</v>
      </c>
      <c r="G90" t="s">
        <v>331</v>
      </c>
      <c r="H90">
        <v>201.70385941020999</v>
      </c>
      <c r="I90">
        <v>0.40082900602706001</v>
      </c>
      <c r="J90">
        <v>1.9897530314877001</v>
      </c>
      <c r="K90">
        <v>-2.0494020497460999</v>
      </c>
      <c r="L90">
        <v>0.81025754835186004</v>
      </c>
      <c r="M90">
        <v>2.7985057668134E-2</v>
      </c>
      <c r="N90">
        <v>3.3179107748156002E-4</v>
      </c>
      <c r="O90">
        <v>3024</v>
      </c>
      <c r="P90">
        <v>4032</v>
      </c>
      <c r="Q90">
        <v>1</v>
      </c>
      <c r="R90">
        <v>0.97986118773060005</v>
      </c>
      <c r="S90" t="s">
        <v>805</v>
      </c>
      <c r="T90" t="s">
        <v>806</v>
      </c>
      <c r="U90" t="s">
        <v>807</v>
      </c>
      <c r="V90"/>
      <c r="W90" t="s">
        <v>334</v>
      </c>
      <c r="X90">
        <v>20</v>
      </c>
      <c r="Y90">
        <v>1508211.5433080399</v>
      </c>
      <c r="Z90">
        <v>6899399.5696585868</v>
      </c>
      <c r="AA90">
        <v>86.598981528077275</v>
      </c>
      <c r="AB90">
        <v>103.840734180063</v>
      </c>
      <c r="AC90">
        <v>82.278986745833009</v>
      </c>
      <c r="AD90">
        <v>3.8367004408886758</v>
      </c>
    </row>
    <row r="91" spans="1:30" x14ac:dyDescent="0.3">
      <c r="A91">
        <v>20</v>
      </c>
      <c r="B91" t="s">
        <v>330</v>
      </c>
      <c r="C91">
        <v>52.546249204714002</v>
      </c>
      <c r="D91">
        <v>13.549272742277999</v>
      </c>
      <c r="E91">
        <v>2.9753947407007</v>
      </c>
      <c r="F91" t="s">
        <v>825</v>
      </c>
      <c r="G91" t="s">
        <v>331</v>
      </c>
      <c r="H91">
        <v>201.70385941020999</v>
      </c>
      <c r="I91">
        <v>0.40082900602706001</v>
      </c>
      <c r="J91">
        <v>1.9897530314877001</v>
      </c>
      <c r="K91">
        <v>-2.0494020497460999</v>
      </c>
      <c r="L91">
        <v>0.81025754835186004</v>
      </c>
      <c r="M91">
        <v>2.7985057668134E-2</v>
      </c>
      <c r="N91">
        <v>3.3179107748156002E-4</v>
      </c>
      <c r="O91">
        <v>3024</v>
      </c>
      <c r="P91">
        <v>4032</v>
      </c>
      <c r="Q91">
        <v>1</v>
      </c>
      <c r="R91">
        <v>0.97986118773060005</v>
      </c>
      <c r="S91" t="s">
        <v>805</v>
      </c>
      <c r="T91" t="s">
        <v>806</v>
      </c>
      <c r="U91" t="s">
        <v>807</v>
      </c>
      <c r="V91"/>
      <c r="W91" t="s">
        <v>335</v>
      </c>
      <c r="X91">
        <v>20</v>
      </c>
      <c r="Y91">
        <v>1508213.1999534359</v>
      </c>
      <c r="Z91">
        <v>6899402.937564061</v>
      </c>
      <c r="AA91">
        <v>84.942336132517084</v>
      </c>
      <c r="AB91">
        <v>100.4728287057951</v>
      </c>
      <c r="AC91">
        <v>80.062512601595728</v>
      </c>
      <c r="AD91">
        <v>3.843425242009253</v>
      </c>
    </row>
    <row r="92" spans="1:30" x14ac:dyDescent="0.3">
      <c r="A92">
        <v>20</v>
      </c>
      <c r="B92" t="s">
        <v>330</v>
      </c>
      <c r="C92">
        <v>52.546249204714002</v>
      </c>
      <c r="D92">
        <v>13.549272742277999</v>
      </c>
      <c r="E92">
        <v>2.9753947407007</v>
      </c>
      <c r="F92" t="s">
        <v>825</v>
      </c>
      <c r="G92" t="s">
        <v>331</v>
      </c>
      <c r="H92">
        <v>201.70385941020999</v>
      </c>
      <c r="I92">
        <v>0.40082900602706001</v>
      </c>
      <c r="J92">
        <v>1.9897530314877001</v>
      </c>
      <c r="K92">
        <v>-2.0494020497460999</v>
      </c>
      <c r="L92">
        <v>0.81025754835186004</v>
      </c>
      <c r="M92">
        <v>2.7985057668134E-2</v>
      </c>
      <c r="N92">
        <v>3.3179107748156002E-4</v>
      </c>
      <c r="O92">
        <v>3024</v>
      </c>
      <c r="P92">
        <v>4032</v>
      </c>
      <c r="Q92">
        <v>1</v>
      </c>
      <c r="R92">
        <v>0.97986118773060005</v>
      </c>
      <c r="S92" t="s">
        <v>805</v>
      </c>
      <c r="T92" t="s">
        <v>806</v>
      </c>
      <c r="U92" t="s">
        <v>807</v>
      </c>
      <c r="V92"/>
      <c r="W92" t="s">
        <v>336</v>
      </c>
      <c r="X92">
        <v>20</v>
      </c>
      <c r="Y92">
        <v>1508217.8786113129</v>
      </c>
      <c r="Z92">
        <v>6899412.0855235299</v>
      </c>
      <c r="AA92">
        <v>80.263678255025297</v>
      </c>
      <c r="AB92">
        <v>91.324869236908853</v>
      </c>
      <c r="AC92">
        <v>73.990316386835843</v>
      </c>
      <c r="AD92">
        <v>3.862616431273751</v>
      </c>
    </row>
    <row r="93" spans="1:30" x14ac:dyDescent="0.3">
      <c r="A93">
        <v>20</v>
      </c>
      <c r="B93" t="s">
        <v>330</v>
      </c>
      <c r="C93">
        <v>52.546249204714002</v>
      </c>
      <c r="D93">
        <v>13.549272742277999</v>
      </c>
      <c r="E93">
        <v>2.9753947407007</v>
      </c>
      <c r="F93" t="s">
        <v>825</v>
      </c>
      <c r="G93" t="s">
        <v>331</v>
      </c>
      <c r="H93">
        <v>201.70385941020999</v>
      </c>
      <c r="I93">
        <v>0.40082900602706001</v>
      </c>
      <c r="J93">
        <v>1.9897530314877001</v>
      </c>
      <c r="K93">
        <v>-2.0494020497460999</v>
      </c>
      <c r="L93">
        <v>0.81025754835186004</v>
      </c>
      <c r="M93">
        <v>2.7985057668134E-2</v>
      </c>
      <c r="N93">
        <v>3.3179107748156002E-4</v>
      </c>
      <c r="O93">
        <v>3024</v>
      </c>
      <c r="P93">
        <v>4032</v>
      </c>
      <c r="Q93">
        <v>1</v>
      </c>
      <c r="R93">
        <v>0.97986118773060005</v>
      </c>
      <c r="S93" t="s">
        <v>805</v>
      </c>
      <c r="T93" t="s">
        <v>806</v>
      </c>
      <c r="U93" t="s">
        <v>807</v>
      </c>
      <c r="V93"/>
      <c r="W93" t="s">
        <v>337</v>
      </c>
      <c r="X93">
        <v>20</v>
      </c>
      <c r="Y93">
        <v>1508222.42983493</v>
      </c>
      <c r="Z93">
        <v>6899420.7146435054</v>
      </c>
      <c r="AA93">
        <v>75.712454638676718</v>
      </c>
      <c r="AB93">
        <v>82.695749261416495</v>
      </c>
      <c r="AC93">
        <v>68.234964421235006</v>
      </c>
      <c r="AD93">
        <v>3.8829351689394671</v>
      </c>
    </row>
    <row r="94" spans="1:30" x14ac:dyDescent="0.3">
      <c r="A94">
        <v>21</v>
      </c>
      <c r="B94" t="s">
        <v>344</v>
      </c>
      <c r="C94">
        <v>52.568344232267997</v>
      </c>
      <c r="D94">
        <v>13.506036516747001</v>
      </c>
      <c r="E94">
        <v>2.4487987514584999</v>
      </c>
      <c r="F94" t="s">
        <v>826</v>
      </c>
      <c r="G94" t="s">
        <v>345</v>
      </c>
      <c r="H94">
        <v>147.56238906985001</v>
      </c>
      <c r="I94">
        <v>0.32190859298009999</v>
      </c>
      <c r="J94">
        <v>-1.7628424125465001</v>
      </c>
      <c r="K94">
        <v>1.8484912986735</v>
      </c>
      <c r="L94">
        <v>0.82197110812499996</v>
      </c>
      <c r="M94">
        <v>5.3515389618619E-2</v>
      </c>
      <c r="N94">
        <v>-5.0438087538938997E-2</v>
      </c>
      <c r="O94">
        <v>3024</v>
      </c>
      <c r="P94">
        <v>4032</v>
      </c>
      <c r="Q94">
        <v>1</v>
      </c>
      <c r="R94">
        <v>0.94359269535376</v>
      </c>
      <c r="S94" t="s">
        <v>812</v>
      </c>
      <c r="T94" t="s">
        <v>806</v>
      </c>
      <c r="U94" t="s">
        <v>807</v>
      </c>
      <c r="V94"/>
      <c r="W94" t="s">
        <v>346</v>
      </c>
      <c r="X94">
        <v>21</v>
      </c>
      <c r="Y94">
        <v>1503969.510607983</v>
      </c>
      <c r="Z94">
        <v>6902830.7050629286</v>
      </c>
      <c r="AA94">
        <v>484.40292834839778</v>
      </c>
      <c r="AB94">
        <v>718.32658126298338</v>
      </c>
      <c r="AC94">
        <v>526.84502030729925</v>
      </c>
      <c r="AD94">
        <v>2.5482902408902421</v>
      </c>
    </row>
    <row r="95" spans="1:30" x14ac:dyDescent="0.3">
      <c r="A95">
        <v>21</v>
      </c>
      <c r="B95" t="s">
        <v>344</v>
      </c>
      <c r="C95">
        <v>52.568344232267997</v>
      </c>
      <c r="D95">
        <v>13.506036516747001</v>
      </c>
      <c r="E95">
        <v>2.4487987514584999</v>
      </c>
      <c r="F95" t="s">
        <v>826</v>
      </c>
      <c r="G95" t="s">
        <v>345</v>
      </c>
      <c r="H95">
        <v>147.56238906985001</v>
      </c>
      <c r="I95">
        <v>0.32190859298009999</v>
      </c>
      <c r="J95">
        <v>-1.7628424125465001</v>
      </c>
      <c r="K95">
        <v>1.8484912986735</v>
      </c>
      <c r="L95">
        <v>0.82197110812499996</v>
      </c>
      <c r="M95">
        <v>5.3515389618619E-2</v>
      </c>
      <c r="N95">
        <v>-5.0438087538938997E-2</v>
      </c>
      <c r="O95">
        <v>3024</v>
      </c>
      <c r="P95">
        <v>4032</v>
      </c>
      <c r="Q95">
        <v>1</v>
      </c>
      <c r="R95">
        <v>0.94359269535376</v>
      </c>
      <c r="S95" t="s">
        <v>812</v>
      </c>
      <c r="T95" t="s">
        <v>806</v>
      </c>
      <c r="U95" t="s">
        <v>807</v>
      </c>
      <c r="V95"/>
      <c r="W95" t="s">
        <v>348</v>
      </c>
      <c r="X95">
        <v>21</v>
      </c>
      <c r="Y95">
        <v>1503532.5322859469</v>
      </c>
      <c r="Z95">
        <v>6903398.7777645653</v>
      </c>
      <c r="AA95">
        <v>47.424606312299147</v>
      </c>
      <c r="AB95">
        <v>150.25387962628159</v>
      </c>
      <c r="AC95">
        <v>95.75452347542614</v>
      </c>
      <c r="AD95">
        <v>2.8358589570527348</v>
      </c>
    </row>
    <row r="96" spans="1:30" x14ac:dyDescent="0.3">
      <c r="A96">
        <v>21</v>
      </c>
      <c r="B96" t="s">
        <v>344</v>
      </c>
      <c r="C96">
        <v>52.568344232267997</v>
      </c>
      <c r="D96">
        <v>13.506036516747001</v>
      </c>
      <c r="E96">
        <v>2.4487987514584999</v>
      </c>
      <c r="F96" t="s">
        <v>826</v>
      </c>
      <c r="G96" t="s">
        <v>345</v>
      </c>
      <c r="H96">
        <v>147.56238906985001</v>
      </c>
      <c r="I96">
        <v>0.32190859298009999</v>
      </c>
      <c r="J96">
        <v>-1.7628424125465001</v>
      </c>
      <c r="K96">
        <v>1.8484912986735</v>
      </c>
      <c r="L96">
        <v>0.82197110812499996</v>
      </c>
      <c r="M96">
        <v>5.3515389618619E-2</v>
      </c>
      <c r="N96">
        <v>-5.0438087538938997E-2</v>
      </c>
      <c r="O96">
        <v>3024</v>
      </c>
      <c r="P96">
        <v>4032</v>
      </c>
      <c r="Q96">
        <v>1</v>
      </c>
      <c r="R96">
        <v>0.94359269535376</v>
      </c>
      <c r="S96" t="s">
        <v>812</v>
      </c>
      <c r="T96" t="s">
        <v>806</v>
      </c>
      <c r="U96" t="s">
        <v>807</v>
      </c>
      <c r="V96"/>
      <c r="W96" t="s">
        <v>347</v>
      </c>
      <c r="X96">
        <v>21</v>
      </c>
      <c r="Y96">
        <v>1503518.6568064759</v>
      </c>
      <c r="Z96">
        <v>6903425.7212330848</v>
      </c>
      <c r="AA96">
        <v>33.549126841826357</v>
      </c>
      <c r="AB96">
        <v>123.3104111067951</v>
      </c>
      <c r="AC96">
        <v>77.659409364208344</v>
      </c>
      <c r="AD96">
        <v>2.8759519977829981</v>
      </c>
    </row>
    <row r="97" spans="1:30" x14ac:dyDescent="0.3">
      <c r="A97">
        <v>22</v>
      </c>
      <c r="B97" t="s">
        <v>349</v>
      </c>
      <c r="C97">
        <v>52.566342622439002</v>
      </c>
      <c r="D97">
        <v>13.502277545705001</v>
      </c>
      <c r="E97">
        <v>2.0084008043632</v>
      </c>
      <c r="F97" t="s">
        <v>827</v>
      </c>
      <c r="G97" t="s">
        <v>350</v>
      </c>
      <c r="H97">
        <v>228.51742784245999</v>
      </c>
      <c r="I97">
        <v>0.75386014564404003</v>
      </c>
      <c r="J97">
        <v>1.7016516261668</v>
      </c>
      <c r="K97">
        <v>-1.7249013303295999</v>
      </c>
      <c r="L97">
        <v>0.47319906579461002</v>
      </c>
      <c r="M97">
        <v>0.27286288304695999</v>
      </c>
      <c r="N97">
        <v>0.16358692629039001</v>
      </c>
      <c r="O97">
        <v>3000</v>
      </c>
      <c r="P97">
        <v>4000</v>
      </c>
      <c r="Q97">
        <v>1</v>
      </c>
      <c r="R97">
        <v>0.98149005703199999</v>
      </c>
      <c r="S97" t="s">
        <v>812</v>
      </c>
      <c r="T97" t="s">
        <v>798</v>
      </c>
      <c r="U97" t="s">
        <v>816</v>
      </c>
      <c r="V97"/>
      <c r="W97" t="s">
        <v>351</v>
      </c>
      <c r="X97">
        <v>22</v>
      </c>
      <c r="Y97">
        <v>1502975.017498475</v>
      </c>
      <c r="Z97">
        <v>6903049.8465269394</v>
      </c>
      <c r="AA97">
        <v>91.643438857281581</v>
      </c>
      <c r="AB97">
        <v>132.60445145145059</v>
      </c>
      <c r="AC97">
        <v>98.021838329886776</v>
      </c>
      <c r="AD97">
        <v>3.7463230200485449</v>
      </c>
    </row>
    <row r="98" spans="1:30" x14ac:dyDescent="0.3">
      <c r="A98">
        <v>22</v>
      </c>
      <c r="B98" t="s">
        <v>349</v>
      </c>
      <c r="C98">
        <v>52.566342622439002</v>
      </c>
      <c r="D98">
        <v>13.502277545705001</v>
      </c>
      <c r="E98">
        <v>2.0084008043632</v>
      </c>
      <c r="F98" t="s">
        <v>827</v>
      </c>
      <c r="G98" t="s">
        <v>350</v>
      </c>
      <c r="H98">
        <v>228.51742784245999</v>
      </c>
      <c r="I98">
        <v>0.75386014564404003</v>
      </c>
      <c r="J98">
        <v>1.7016516261668</v>
      </c>
      <c r="K98">
        <v>-1.7249013303295999</v>
      </c>
      <c r="L98">
        <v>0.47319906579461002</v>
      </c>
      <c r="M98">
        <v>0.27286288304695999</v>
      </c>
      <c r="N98">
        <v>0.16358692629039001</v>
      </c>
      <c r="O98">
        <v>3000</v>
      </c>
      <c r="P98">
        <v>4000</v>
      </c>
      <c r="Q98">
        <v>1</v>
      </c>
      <c r="R98">
        <v>0.98149005703199999</v>
      </c>
      <c r="S98" t="s">
        <v>812</v>
      </c>
      <c r="T98" t="s">
        <v>798</v>
      </c>
      <c r="U98" t="s">
        <v>816</v>
      </c>
      <c r="V98"/>
      <c r="W98" t="s">
        <v>352</v>
      </c>
      <c r="X98">
        <v>22</v>
      </c>
      <c r="Y98">
        <v>1502973.4882873381</v>
      </c>
      <c r="Z98">
        <v>6903062.7355922377</v>
      </c>
      <c r="AA98">
        <v>93.172649994492531</v>
      </c>
      <c r="AB98">
        <v>119.71538615319881</v>
      </c>
      <c r="AC98">
        <v>92.262782445147678</v>
      </c>
      <c r="AD98">
        <v>3.8029515786912582</v>
      </c>
    </row>
    <row r="99" spans="1:30" x14ac:dyDescent="0.3">
      <c r="A99">
        <v>22</v>
      </c>
      <c r="B99" t="s">
        <v>349</v>
      </c>
      <c r="C99">
        <v>52.566342622439002</v>
      </c>
      <c r="D99">
        <v>13.502277545705001</v>
      </c>
      <c r="E99">
        <v>2.0084008043632</v>
      </c>
      <c r="F99" t="s">
        <v>827</v>
      </c>
      <c r="G99" t="s">
        <v>350</v>
      </c>
      <c r="H99">
        <v>228.51742784245999</v>
      </c>
      <c r="I99">
        <v>0.75386014564404003</v>
      </c>
      <c r="J99">
        <v>1.7016516261668</v>
      </c>
      <c r="K99">
        <v>-1.7249013303295999</v>
      </c>
      <c r="L99">
        <v>0.47319906579461002</v>
      </c>
      <c r="M99">
        <v>0.27286288304695999</v>
      </c>
      <c r="N99">
        <v>0.16358692629039001</v>
      </c>
      <c r="O99">
        <v>3000</v>
      </c>
      <c r="P99">
        <v>4000</v>
      </c>
      <c r="Q99">
        <v>1</v>
      </c>
      <c r="R99">
        <v>0.98149005703199999</v>
      </c>
      <c r="S99" t="s">
        <v>812</v>
      </c>
      <c r="T99" t="s">
        <v>798</v>
      </c>
      <c r="U99" t="s">
        <v>816</v>
      </c>
      <c r="V99"/>
      <c r="W99" t="s">
        <v>353</v>
      </c>
      <c r="X99">
        <v>22</v>
      </c>
      <c r="Y99">
        <v>1502966.497607854</v>
      </c>
      <c r="Z99">
        <v>6903072.4570058947</v>
      </c>
      <c r="AA99">
        <v>100.1633294783533</v>
      </c>
      <c r="AB99">
        <v>109.9939724961296</v>
      </c>
      <c r="AC99">
        <v>90.49546099742345</v>
      </c>
      <c r="AD99">
        <v>3.8802473441038869</v>
      </c>
    </row>
    <row r="100" spans="1:30" x14ac:dyDescent="0.3">
      <c r="A100">
        <v>22</v>
      </c>
      <c r="B100" t="s">
        <v>349</v>
      </c>
      <c r="C100">
        <v>52.566342622439002</v>
      </c>
      <c r="D100">
        <v>13.502277545705001</v>
      </c>
      <c r="E100">
        <v>2.0084008043632</v>
      </c>
      <c r="F100" t="s">
        <v>827</v>
      </c>
      <c r="G100" t="s">
        <v>350</v>
      </c>
      <c r="H100">
        <v>228.51742784245999</v>
      </c>
      <c r="I100">
        <v>0.75386014564404003</v>
      </c>
      <c r="J100">
        <v>1.7016516261668</v>
      </c>
      <c r="K100">
        <v>-1.7249013303295999</v>
      </c>
      <c r="L100">
        <v>0.47319906579461002</v>
      </c>
      <c r="M100">
        <v>0.27286288304695999</v>
      </c>
      <c r="N100">
        <v>0.16358692629039001</v>
      </c>
      <c r="O100">
        <v>3000</v>
      </c>
      <c r="P100">
        <v>4000</v>
      </c>
      <c r="Q100">
        <v>1</v>
      </c>
      <c r="R100">
        <v>0.98149005703199999</v>
      </c>
      <c r="S100" t="s">
        <v>812</v>
      </c>
      <c r="T100" t="s">
        <v>798</v>
      </c>
      <c r="U100" t="s">
        <v>816</v>
      </c>
      <c r="V100"/>
      <c r="W100" t="s">
        <v>354</v>
      </c>
      <c r="X100">
        <v>22</v>
      </c>
      <c r="Y100">
        <v>1502955.0285243259</v>
      </c>
      <c r="Z100">
        <v>6903068.6339780521</v>
      </c>
      <c r="AA100">
        <v>111.63241300638769</v>
      </c>
      <c r="AB100">
        <v>113.8170003388077</v>
      </c>
      <c r="AC100">
        <v>96.98782891828759</v>
      </c>
      <c r="AD100">
        <v>3.9173011977941421</v>
      </c>
    </row>
    <row r="101" spans="1:30" x14ac:dyDescent="0.3">
      <c r="A101">
        <v>22</v>
      </c>
      <c r="B101" t="s">
        <v>349</v>
      </c>
      <c r="C101">
        <v>52.566342622439002</v>
      </c>
      <c r="D101">
        <v>13.502277545705001</v>
      </c>
      <c r="E101">
        <v>2.0084008043632</v>
      </c>
      <c r="F101" t="s">
        <v>827</v>
      </c>
      <c r="G101" t="s">
        <v>350</v>
      </c>
      <c r="H101">
        <v>228.51742784245999</v>
      </c>
      <c r="I101">
        <v>0.75386014564404003</v>
      </c>
      <c r="J101">
        <v>1.7016516261668</v>
      </c>
      <c r="K101">
        <v>-1.7249013303295999</v>
      </c>
      <c r="L101">
        <v>0.47319906579461002</v>
      </c>
      <c r="M101">
        <v>0.27286288304695999</v>
      </c>
      <c r="N101">
        <v>0.16358692629039001</v>
      </c>
      <c r="O101">
        <v>3000</v>
      </c>
      <c r="P101">
        <v>4000</v>
      </c>
      <c r="Q101">
        <v>1</v>
      </c>
      <c r="R101">
        <v>0.98149005703199999</v>
      </c>
      <c r="S101" t="s">
        <v>812</v>
      </c>
      <c r="T101" t="s">
        <v>798</v>
      </c>
      <c r="U101" t="s">
        <v>816</v>
      </c>
      <c r="V101"/>
      <c r="W101" t="s">
        <v>355</v>
      </c>
      <c r="X101">
        <v>22</v>
      </c>
      <c r="Y101">
        <v>1502941.156394725</v>
      </c>
      <c r="Z101">
        <v>6903088.5137228342</v>
      </c>
      <c r="AA101">
        <v>125.50454260688279</v>
      </c>
      <c r="AB101">
        <v>93.937255556695163</v>
      </c>
      <c r="AC101">
        <v>95.406263420806866</v>
      </c>
      <c r="AD101">
        <v>4.0698633451159036</v>
      </c>
    </row>
    <row r="102" spans="1:30" x14ac:dyDescent="0.3">
      <c r="A102">
        <v>23</v>
      </c>
      <c r="B102" t="s">
        <v>356</v>
      </c>
      <c r="C102">
        <v>52.565869596307998</v>
      </c>
      <c r="D102">
        <v>13.502052381392</v>
      </c>
      <c r="E102">
        <v>3.1446764403954002</v>
      </c>
      <c r="F102" t="s">
        <v>828</v>
      </c>
      <c r="G102" t="s">
        <v>357</v>
      </c>
      <c r="H102">
        <v>320.19768286247</v>
      </c>
      <c r="I102">
        <v>1.5395512854778</v>
      </c>
      <c r="J102">
        <v>0.55013302165565003</v>
      </c>
      <c r="K102">
        <v>-0.54243322858233001</v>
      </c>
      <c r="L102">
        <v>0.53105475245964995</v>
      </c>
      <c r="M102">
        <v>-0.1787353039605</v>
      </c>
      <c r="N102">
        <v>2.4854495621950998E-2</v>
      </c>
      <c r="O102">
        <v>3000</v>
      </c>
      <c r="P102">
        <v>4000</v>
      </c>
      <c r="Q102">
        <v>1</v>
      </c>
      <c r="R102">
        <v>1.1122388951261999</v>
      </c>
      <c r="S102" t="s">
        <v>820</v>
      </c>
      <c r="T102" t="s">
        <v>798</v>
      </c>
      <c r="U102" t="s">
        <v>821</v>
      </c>
      <c r="V102"/>
      <c r="W102" t="s">
        <v>358</v>
      </c>
      <c r="X102">
        <v>23</v>
      </c>
      <c r="Y102">
        <v>1502898.9591233551</v>
      </c>
      <c r="Z102">
        <v>6903159.6934621539</v>
      </c>
      <c r="AA102">
        <v>142.63663730886759</v>
      </c>
      <c r="AB102">
        <v>63.871425944380462</v>
      </c>
      <c r="AC102">
        <v>95.158516657508869</v>
      </c>
      <c r="AD102">
        <v>5.133404519690834</v>
      </c>
    </row>
    <row r="103" spans="1:30" x14ac:dyDescent="0.3">
      <c r="A103">
        <v>23</v>
      </c>
      <c r="B103" t="s">
        <v>356</v>
      </c>
      <c r="C103">
        <v>52.565869596307998</v>
      </c>
      <c r="D103">
        <v>13.502052381392</v>
      </c>
      <c r="E103">
        <v>3.1446764403954002</v>
      </c>
      <c r="F103" t="s">
        <v>828</v>
      </c>
      <c r="G103" t="s">
        <v>357</v>
      </c>
      <c r="H103">
        <v>320.19768286247</v>
      </c>
      <c r="I103">
        <v>1.5395512854778</v>
      </c>
      <c r="J103">
        <v>0.55013302165565003</v>
      </c>
      <c r="K103">
        <v>-0.54243322858233001</v>
      </c>
      <c r="L103">
        <v>0.53105475245964995</v>
      </c>
      <c r="M103">
        <v>-0.1787353039605</v>
      </c>
      <c r="N103">
        <v>2.4854495621950998E-2</v>
      </c>
      <c r="O103">
        <v>3000</v>
      </c>
      <c r="P103">
        <v>4000</v>
      </c>
      <c r="Q103">
        <v>1</v>
      </c>
      <c r="R103">
        <v>1.1122388951261999</v>
      </c>
      <c r="S103" t="s">
        <v>820</v>
      </c>
      <c r="T103" t="s">
        <v>798</v>
      </c>
      <c r="U103" t="s">
        <v>821</v>
      </c>
      <c r="V103"/>
      <c r="W103" t="s">
        <v>359</v>
      </c>
      <c r="X103">
        <v>23</v>
      </c>
      <c r="Y103">
        <v>1502896.775178859</v>
      </c>
      <c r="Z103">
        <v>6903173.1551528228</v>
      </c>
      <c r="AA103">
        <v>144.82058180565949</v>
      </c>
      <c r="AB103">
        <v>77.333116613328457</v>
      </c>
      <c r="AC103">
        <v>99.949305709652606</v>
      </c>
      <c r="AD103">
        <v>5.2028594231358953</v>
      </c>
    </row>
    <row r="104" spans="1:30" x14ac:dyDescent="0.3">
      <c r="A104">
        <v>23</v>
      </c>
      <c r="B104" t="s">
        <v>356</v>
      </c>
      <c r="C104">
        <v>52.565869596307998</v>
      </c>
      <c r="D104">
        <v>13.502052381392</v>
      </c>
      <c r="E104">
        <v>3.1446764403954002</v>
      </c>
      <c r="F104" t="s">
        <v>828</v>
      </c>
      <c r="G104" t="s">
        <v>357</v>
      </c>
      <c r="H104">
        <v>320.19768286247</v>
      </c>
      <c r="I104">
        <v>1.5395512854778</v>
      </c>
      <c r="J104">
        <v>0.55013302165565003</v>
      </c>
      <c r="K104">
        <v>-0.54243322858233001</v>
      </c>
      <c r="L104">
        <v>0.53105475245964995</v>
      </c>
      <c r="M104">
        <v>-0.1787353039605</v>
      </c>
      <c r="N104">
        <v>2.4854495621950998E-2</v>
      </c>
      <c r="O104">
        <v>3000</v>
      </c>
      <c r="P104">
        <v>4000</v>
      </c>
      <c r="Q104">
        <v>1</v>
      </c>
      <c r="R104">
        <v>1.1122388951261999</v>
      </c>
      <c r="S104" t="s">
        <v>820</v>
      </c>
      <c r="T104" t="s">
        <v>798</v>
      </c>
      <c r="U104" t="s">
        <v>821</v>
      </c>
      <c r="V104"/>
      <c r="W104" t="s">
        <v>360</v>
      </c>
      <c r="X104">
        <v>23</v>
      </c>
      <c r="Y104">
        <v>1502803.7964270781</v>
      </c>
      <c r="Z104">
        <v>6903243.5068075219</v>
      </c>
      <c r="AA104">
        <v>237.79933358635751</v>
      </c>
      <c r="AB104">
        <v>147.6847713124007</v>
      </c>
      <c r="AC104">
        <v>170.3944394745412</v>
      </c>
      <c r="AD104">
        <v>5.2681412704416539</v>
      </c>
    </row>
    <row r="105" spans="1:30" x14ac:dyDescent="0.3">
      <c r="A105">
        <v>23</v>
      </c>
      <c r="B105" t="s">
        <v>356</v>
      </c>
      <c r="C105">
        <v>52.565869596307998</v>
      </c>
      <c r="D105">
        <v>13.502052381392</v>
      </c>
      <c r="E105">
        <v>3.1446764403954002</v>
      </c>
      <c r="F105" t="s">
        <v>828</v>
      </c>
      <c r="G105" t="s">
        <v>357</v>
      </c>
      <c r="H105">
        <v>320.19768286247</v>
      </c>
      <c r="I105">
        <v>1.5395512854778</v>
      </c>
      <c r="J105">
        <v>0.55013302165565003</v>
      </c>
      <c r="K105">
        <v>-0.54243322858233001</v>
      </c>
      <c r="L105">
        <v>0.53105475245964995</v>
      </c>
      <c r="M105">
        <v>-0.1787353039605</v>
      </c>
      <c r="N105">
        <v>2.4854495621950998E-2</v>
      </c>
      <c r="O105">
        <v>3000</v>
      </c>
      <c r="P105">
        <v>4000</v>
      </c>
      <c r="Q105">
        <v>1</v>
      </c>
      <c r="R105">
        <v>1.1122388951261999</v>
      </c>
      <c r="S105" t="s">
        <v>820</v>
      </c>
      <c r="T105" t="s">
        <v>798</v>
      </c>
      <c r="U105" t="s">
        <v>821</v>
      </c>
      <c r="V105"/>
      <c r="W105" t="s">
        <v>361</v>
      </c>
      <c r="X105">
        <v>23</v>
      </c>
      <c r="Y105">
        <v>1502808.9519681861</v>
      </c>
      <c r="Z105">
        <v>6903246.8364278199</v>
      </c>
      <c r="AA105">
        <v>232.64379247860049</v>
      </c>
      <c r="AB105">
        <v>151.01439161039889</v>
      </c>
      <c r="AC105">
        <v>168.82394986743239</v>
      </c>
      <c r="AD105">
        <v>5.2881472979124098</v>
      </c>
    </row>
    <row r="106" spans="1:30" x14ac:dyDescent="0.3">
      <c r="A106">
        <v>23</v>
      </c>
      <c r="B106" t="s">
        <v>356</v>
      </c>
      <c r="C106">
        <v>52.565869596307998</v>
      </c>
      <c r="D106">
        <v>13.502052381392</v>
      </c>
      <c r="E106">
        <v>3.1446764403954002</v>
      </c>
      <c r="F106" t="s">
        <v>828</v>
      </c>
      <c r="G106" t="s">
        <v>357</v>
      </c>
      <c r="H106">
        <v>320.19768286247</v>
      </c>
      <c r="I106">
        <v>1.5395512854778</v>
      </c>
      <c r="J106">
        <v>0.55013302165565003</v>
      </c>
      <c r="K106">
        <v>-0.54243322858233001</v>
      </c>
      <c r="L106">
        <v>0.53105475245964995</v>
      </c>
      <c r="M106">
        <v>-0.1787353039605</v>
      </c>
      <c r="N106">
        <v>2.4854495621950998E-2</v>
      </c>
      <c r="O106">
        <v>3000</v>
      </c>
      <c r="P106">
        <v>4000</v>
      </c>
      <c r="Q106">
        <v>1</v>
      </c>
      <c r="R106">
        <v>1.1122388951261999</v>
      </c>
      <c r="S106" t="s">
        <v>820</v>
      </c>
      <c r="T106" t="s">
        <v>798</v>
      </c>
      <c r="U106" t="s">
        <v>821</v>
      </c>
      <c r="V106"/>
      <c r="W106" t="s">
        <v>362</v>
      </c>
      <c r="X106">
        <v>23</v>
      </c>
      <c r="Y106">
        <v>1502815.4321969389</v>
      </c>
      <c r="Z106">
        <v>6903258.5796047887</v>
      </c>
      <c r="AA106">
        <v>226.16356372553861</v>
      </c>
      <c r="AB106">
        <v>162.7575685791671</v>
      </c>
      <c r="AC106">
        <v>169.58389267230589</v>
      </c>
      <c r="AD106">
        <v>5.3361784596545139</v>
      </c>
    </row>
    <row r="107" spans="1:30" x14ac:dyDescent="0.3">
      <c r="A107">
        <v>23</v>
      </c>
      <c r="B107" t="s">
        <v>356</v>
      </c>
      <c r="C107">
        <v>52.565869596307998</v>
      </c>
      <c r="D107">
        <v>13.502052381392</v>
      </c>
      <c r="E107">
        <v>3.1446764403954002</v>
      </c>
      <c r="F107" t="s">
        <v>828</v>
      </c>
      <c r="G107" t="s">
        <v>357</v>
      </c>
      <c r="H107">
        <v>320.19768286247</v>
      </c>
      <c r="I107">
        <v>1.5395512854778</v>
      </c>
      <c r="J107">
        <v>0.55013302165565003</v>
      </c>
      <c r="K107">
        <v>-0.54243322858233001</v>
      </c>
      <c r="L107">
        <v>0.53105475245964995</v>
      </c>
      <c r="M107">
        <v>-0.1787353039605</v>
      </c>
      <c r="N107">
        <v>2.4854495621950998E-2</v>
      </c>
      <c r="O107">
        <v>3000</v>
      </c>
      <c r="P107">
        <v>4000</v>
      </c>
      <c r="Q107">
        <v>1</v>
      </c>
      <c r="R107">
        <v>1.1122388951261999</v>
      </c>
      <c r="S107" t="s">
        <v>820</v>
      </c>
      <c r="T107" t="s">
        <v>798</v>
      </c>
      <c r="U107" t="s">
        <v>821</v>
      </c>
      <c r="V107"/>
      <c r="W107" t="s">
        <v>363</v>
      </c>
      <c r="X107">
        <v>23</v>
      </c>
      <c r="Y107">
        <v>1502821.232180685</v>
      </c>
      <c r="Z107">
        <v>6903270.1079675416</v>
      </c>
      <c r="AA107">
        <v>220.36357997939919</v>
      </c>
      <c r="AB107">
        <v>174.28593133203691</v>
      </c>
      <c r="AC107">
        <v>170.97444427960389</v>
      </c>
      <c r="AD107">
        <v>5.3815575083024836</v>
      </c>
    </row>
    <row r="108" spans="1:30" x14ac:dyDescent="0.3">
      <c r="A108">
        <v>23</v>
      </c>
      <c r="B108" t="s">
        <v>356</v>
      </c>
      <c r="C108">
        <v>52.565869596307998</v>
      </c>
      <c r="D108">
        <v>13.502052381392</v>
      </c>
      <c r="E108">
        <v>3.1446764403954002</v>
      </c>
      <c r="F108" t="s">
        <v>828</v>
      </c>
      <c r="G108" t="s">
        <v>357</v>
      </c>
      <c r="H108">
        <v>320.19768286247</v>
      </c>
      <c r="I108">
        <v>1.5395512854778</v>
      </c>
      <c r="J108">
        <v>0.55013302165565003</v>
      </c>
      <c r="K108">
        <v>-0.54243322858233001</v>
      </c>
      <c r="L108">
        <v>0.53105475245964995</v>
      </c>
      <c r="M108">
        <v>-0.1787353039605</v>
      </c>
      <c r="N108">
        <v>2.4854495621950998E-2</v>
      </c>
      <c r="O108">
        <v>3000</v>
      </c>
      <c r="P108">
        <v>4000</v>
      </c>
      <c r="Q108">
        <v>1</v>
      </c>
      <c r="R108">
        <v>1.1122388951261999</v>
      </c>
      <c r="S108" t="s">
        <v>820</v>
      </c>
      <c r="T108" t="s">
        <v>798</v>
      </c>
      <c r="U108" t="s">
        <v>821</v>
      </c>
      <c r="V108"/>
      <c r="W108" t="s">
        <v>364</v>
      </c>
      <c r="X108">
        <v>23</v>
      </c>
      <c r="Y108">
        <v>1503045.7130330759</v>
      </c>
      <c r="Z108">
        <v>6903243.2561909417</v>
      </c>
      <c r="AA108">
        <v>4.1172724117059261</v>
      </c>
      <c r="AB108">
        <v>147.43415473215279</v>
      </c>
      <c r="AC108">
        <v>89.618641184893931</v>
      </c>
      <c r="AD108">
        <v>2.7918921537489799E-2</v>
      </c>
    </row>
    <row r="109" spans="1:30" x14ac:dyDescent="0.3">
      <c r="A109">
        <v>23</v>
      </c>
      <c r="B109" t="s">
        <v>356</v>
      </c>
      <c r="C109">
        <v>52.565869596307998</v>
      </c>
      <c r="D109">
        <v>13.502052381392</v>
      </c>
      <c r="E109">
        <v>3.1446764403954002</v>
      </c>
      <c r="F109" t="s">
        <v>828</v>
      </c>
      <c r="G109" t="s">
        <v>357</v>
      </c>
      <c r="H109">
        <v>320.19768286247</v>
      </c>
      <c r="I109">
        <v>1.5395512854778</v>
      </c>
      <c r="J109">
        <v>0.55013302165565003</v>
      </c>
      <c r="K109">
        <v>-0.54243322858233001</v>
      </c>
      <c r="L109">
        <v>0.53105475245964995</v>
      </c>
      <c r="M109">
        <v>-0.1787353039605</v>
      </c>
      <c r="N109">
        <v>2.4854495621950998E-2</v>
      </c>
      <c r="O109">
        <v>3000</v>
      </c>
      <c r="P109">
        <v>4000</v>
      </c>
      <c r="Q109">
        <v>1</v>
      </c>
      <c r="R109">
        <v>1.1122388951261999</v>
      </c>
      <c r="S109" t="s">
        <v>820</v>
      </c>
      <c r="T109" t="s">
        <v>798</v>
      </c>
      <c r="U109" t="s">
        <v>821</v>
      </c>
      <c r="V109"/>
      <c r="W109" t="s">
        <v>365</v>
      </c>
      <c r="X109">
        <v>23</v>
      </c>
      <c r="Y109">
        <v>1503051.011783659</v>
      </c>
      <c r="Z109">
        <v>6903235.5944840172</v>
      </c>
      <c r="AA109">
        <v>9.4160229943227023</v>
      </c>
      <c r="AB109">
        <v>139.77244780771429</v>
      </c>
      <c r="AC109">
        <v>85.121651473318053</v>
      </c>
      <c r="AD109">
        <v>6.7265169929452751E-2</v>
      </c>
    </row>
    <row r="110" spans="1:30" x14ac:dyDescent="0.3">
      <c r="A110">
        <v>24</v>
      </c>
      <c r="B110" t="s">
        <v>366</v>
      </c>
      <c r="C110">
        <v>52.566416873935999</v>
      </c>
      <c r="D110">
        <v>13.501398122752001</v>
      </c>
      <c r="E110">
        <v>4.5212379880249998</v>
      </c>
      <c r="F110" t="s">
        <v>829</v>
      </c>
      <c r="G110" t="s">
        <v>367</v>
      </c>
      <c r="H110">
        <v>327.74767540422999</v>
      </c>
      <c r="I110">
        <v>1.5599673897069</v>
      </c>
      <c r="J110">
        <v>0.43092477319027001</v>
      </c>
      <c r="K110">
        <v>-0.45473908890031001</v>
      </c>
      <c r="L110">
        <v>0.53105475245964995</v>
      </c>
      <c r="M110">
        <v>-0.1787353039605</v>
      </c>
      <c r="N110">
        <v>2.4854495621950998E-2</v>
      </c>
      <c r="O110">
        <v>3000</v>
      </c>
      <c r="P110">
        <v>4000</v>
      </c>
      <c r="Q110">
        <v>1</v>
      </c>
      <c r="R110">
        <v>1.1119925393862</v>
      </c>
      <c r="S110" t="s">
        <v>820</v>
      </c>
      <c r="T110" t="s">
        <v>798</v>
      </c>
      <c r="U110" t="s">
        <v>821</v>
      </c>
      <c r="V110"/>
      <c r="W110" t="s">
        <v>368</v>
      </c>
      <c r="X110">
        <v>24</v>
      </c>
      <c r="Y110">
        <v>1502803.822508923</v>
      </c>
      <c r="Z110">
        <v>6903243.5232564937</v>
      </c>
      <c r="AA110">
        <v>164.94151308876459</v>
      </c>
      <c r="AB110">
        <v>47.473941036500037</v>
      </c>
      <c r="AC110">
        <v>104.52918777235691</v>
      </c>
      <c r="AD110">
        <v>4.9926370051653164</v>
      </c>
    </row>
    <row r="111" spans="1:30" x14ac:dyDescent="0.3">
      <c r="A111">
        <v>24</v>
      </c>
      <c r="B111" t="s">
        <v>366</v>
      </c>
      <c r="C111">
        <v>52.566416873935999</v>
      </c>
      <c r="D111">
        <v>13.501398122752001</v>
      </c>
      <c r="E111">
        <v>4.5212379880249998</v>
      </c>
      <c r="F111" t="s">
        <v>829</v>
      </c>
      <c r="G111" t="s">
        <v>367</v>
      </c>
      <c r="H111">
        <v>327.74767540422999</v>
      </c>
      <c r="I111">
        <v>1.5599673897069</v>
      </c>
      <c r="J111">
        <v>0.43092477319027001</v>
      </c>
      <c r="K111">
        <v>-0.45473908890031001</v>
      </c>
      <c r="L111">
        <v>0.53105475245964995</v>
      </c>
      <c r="M111">
        <v>-0.1787353039605</v>
      </c>
      <c r="N111">
        <v>2.4854495621950998E-2</v>
      </c>
      <c r="O111">
        <v>3000</v>
      </c>
      <c r="P111">
        <v>4000</v>
      </c>
      <c r="Q111">
        <v>1</v>
      </c>
      <c r="R111">
        <v>1.1119925393862</v>
      </c>
      <c r="S111" t="s">
        <v>820</v>
      </c>
      <c r="T111" t="s">
        <v>798</v>
      </c>
      <c r="U111" t="s">
        <v>821</v>
      </c>
      <c r="V111"/>
      <c r="W111" t="s">
        <v>369</v>
      </c>
      <c r="X111">
        <v>24</v>
      </c>
      <c r="Y111">
        <v>1502808.9511982549</v>
      </c>
      <c r="Z111">
        <v>6903246.8349756096</v>
      </c>
      <c r="AA111">
        <v>159.81282375752929</v>
      </c>
      <c r="AB111">
        <v>50.785660152323537</v>
      </c>
      <c r="AC111">
        <v>102.1200415948353</v>
      </c>
      <c r="AD111">
        <v>5.0200787791497037</v>
      </c>
    </row>
    <row r="112" spans="1:30" x14ac:dyDescent="0.3">
      <c r="A112">
        <v>24</v>
      </c>
      <c r="B112" t="s">
        <v>366</v>
      </c>
      <c r="C112">
        <v>52.566416873935999</v>
      </c>
      <c r="D112">
        <v>13.501398122752001</v>
      </c>
      <c r="E112">
        <v>4.5212379880249998</v>
      </c>
      <c r="F112" t="s">
        <v>829</v>
      </c>
      <c r="G112" t="s">
        <v>367</v>
      </c>
      <c r="H112">
        <v>327.74767540422999</v>
      </c>
      <c r="I112">
        <v>1.5599673897069</v>
      </c>
      <c r="J112">
        <v>0.43092477319027001</v>
      </c>
      <c r="K112">
        <v>-0.45473908890031001</v>
      </c>
      <c r="L112">
        <v>0.53105475245964995</v>
      </c>
      <c r="M112">
        <v>-0.1787353039605</v>
      </c>
      <c r="N112">
        <v>2.4854495621950998E-2</v>
      </c>
      <c r="O112">
        <v>3000</v>
      </c>
      <c r="P112">
        <v>4000</v>
      </c>
      <c r="Q112">
        <v>1</v>
      </c>
      <c r="R112">
        <v>1.1119925393862</v>
      </c>
      <c r="S112" t="s">
        <v>820</v>
      </c>
      <c r="T112" t="s">
        <v>798</v>
      </c>
      <c r="U112" t="s">
        <v>821</v>
      </c>
      <c r="V112"/>
      <c r="W112" t="s">
        <v>370</v>
      </c>
      <c r="X112">
        <v>24</v>
      </c>
      <c r="Y112">
        <v>1502815.449328192</v>
      </c>
      <c r="Z112">
        <v>6903258.5960537596</v>
      </c>
      <c r="AA112">
        <v>153.3146938199643</v>
      </c>
      <c r="AB112">
        <v>62.546738303266473</v>
      </c>
      <c r="AC112">
        <v>100.8247492942556</v>
      </c>
      <c r="AD112">
        <v>5.0997411966806787</v>
      </c>
    </row>
    <row r="113" spans="1:30" x14ac:dyDescent="0.3">
      <c r="A113">
        <v>24</v>
      </c>
      <c r="B113" t="s">
        <v>366</v>
      </c>
      <c r="C113">
        <v>52.566416873935999</v>
      </c>
      <c r="D113">
        <v>13.501398122752001</v>
      </c>
      <c r="E113">
        <v>4.5212379880249998</v>
      </c>
      <c r="F113" t="s">
        <v>829</v>
      </c>
      <c r="G113" t="s">
        <v>367</v>
      </c>
      <c r="H113">
        <v>327.74767540422999</v>
      </c>
      <c r="I113">
        <v>1.5599673897069</v>
      </c>
      <c r="J113">
        <v>0.43092477319027001</v>
      </c>
      <c r="K113">
        <v>-0.45473908890031001</v>
      </c>
      <c r="L113">
        <v>0.53105475245964995</v>
      </c>
      <c r="M113">
        <v>-0.1787353039605</v>
      </c>
      <c r="N113">
        <v>2.4854495621950998E-2</v>
      </c>
      <c r="O113">
        <v>3000</v>
      </c>
      <c r="P113">
        <v>4000</v>
      </c>
      <c r="Q113">
        <v>1</v>
      </c>
      <c r="R113">
        <v>1.1119925393862</v>
      </c>
      <c r="S113" t="s">
        <v>820</v>
      </c>
      <c r="T113" t="s">
        <v>798</v>
      </c>
      <c r="U113" t="s">
        <v>821</v>
      </c>
      <c r="V113"/>
      <c r="W113" t="s">
        <v>371</v>
      </c>
      <c r="X113">
        <v>24</v>
      </c>
      <c r="Y113">
        <v>1502821.285114307</v>
      </c>
      <c r="Z113">
        <v>6903270.1065153293</v>
      </c>
      <c r="AA113">
        <v>147.4789077050518</v>
      </c>
      <c r="AB113">
        <v>74.057199872098863</v>
      </c>
      <c r="AC113">
        <v>100.473003718036</v>
      </c>
      <c r="AD113">
        <v>5.1777587182545002</v>
      </c>
    </row>
    <row r="114" spans="1:30" x14ac:dyDescent="0.3">
      <c r="A114">
        <v>24</v>
      </c>
      <c r="B114" t="s">
        <v>366</v>
      </c>
      <c r="C114">
        <v>52.566416873935999</v>
      </c>
      <c r="D114">
        <v>13.501398122752001</v>
      </c>
      <c r="E114">
        <v>4.5212379880249998</v>
      </c>
      <c r="F114" t="s">
        <v>829</v>
      </c>
      <c r="G114" t="s">
        <v>367</v>
      </c>
      <c r="H114">
        <v>327.74767540422999</v>
      </c>
      <c r="I114">
        <v>1.5599673897069</v>
      </c>
      <c r="J114">
        <v>0.43092477319027001</v>
      </c>
      <c r="K114">
        <v>-0.45473908890031001</v>
      </c>
      <c r="L114">
        <v>0.53105475245964995</v>
      </c>
      <c r="M114">
        <v>-0.1787353039605</v>
      </c>
      <c r="N114">
        <v>2.4854495621950998E-2</v>
      </c>
      <c r="O114">
        <v>3000</v>
      </c>
      <c r="P114">
        <v>4000</v>
      </c>
      <c r="Q114">
        <v>1</v>
      </c>
      <c r="R114">
        <v>1.1119925393862</v>
      </c>
      <c r="S114" t="s">
        <v>820</v>
      </c>
      <c r="T114" t="s">
        <v>798</v>
      </c>
      <c r="U114" t="s">
        <v>821</v>
      </c>
      <c r="V114"/>
      <c r="W114" t="s">
        <v>372</v>
      </c>
      <c r="X114">
        <v>24</v>
      </c>
      <c r="Y114">
        <v>1502819.1190709949</v>
      </c>
      <c r="Z114">
        <v>6903283.6935142865</v>
      </c>
      <c r="AA114">
        <v>149.6449510175735</v>
      </c>
      <c r="AB114">
        <v>87.644198830239475</v>
      </c>
      <c r="AC114">
        <v>105.5685908493093</v>
      </c>
      <c r="AD114">
        <v>5.2422132375191426</v>
      </c>
    </row>
    <row r="115" spans="1:30" x14ac:dyDescent="0.3">
      <c r="A115">
        <v>26</v>
      </c>
      <c r="B115" t="s">
        <v>373</v>
      </c>
      <c r="C115">
        <v>52.567476412246002</v>
      </c>
      <c r="D115">
        <v>13.500745049454</v>
      </c>
      <c r="E115">
        <v>0.41183500271291001</v>
      </c>
      <c r="F115" t="s">
        <v>830</v>
      </c>
      <c r="G115" t="s">
        <v>374</v>
      </c>
      <c r="H115">
        <v>322.25311495017002</v>
      </c>
      <c r="I115">
        <v>1.4191437524167001</v>
      </c>
      <c r="J115">
        <v>0.51238153735173997</v>
      </c>
      <c r="K115">
        <v>-0.50351674711753003</v>
      </c>
      <c r="L115">
        <v>0.83408797591464001</v>
      </c>
      <c r="M115">
        <v>2.6680414441105998E-2</v>
      </c>
      <c r="N115">
        <v>-2.2071188875332E-2</v>
      </c>
      <c r="O115">
        <v>3024</v>
      </c>
      <c r="P115">
        <v>4032</v>
      </c>
      <c r="Q115">
        <v>1</v>
      </c>
      <c r="R115">
        <v>0.91749035227624998</v>
      </c>
      <c r="S115" t="s">
        <v>812</v>
      </c>
      <c r="T115" t="s">
        <v>806</v>
      </c>
      <c r="U115" t="s">
        <v>807</v>
      </c>
      <c r="V115"/>
      <c r="W115" t="s">
        <v>375</v>
      </c>
      <c r="X115">
        <v>26</v>
      </c>
      <c r="Y115">
        <v>1502804.869665764</v>
      </c>
      <c r="Z115">
        <v>6903597.2726367638</v>
      </c>
      <c r="AA115">
        <v>91.194569264771417</v>
      </c>
      <c r="AB115">
        <v>207.1781385065988</v>
      </c>
      <c r="AC115">
        <v>137.5908915638162</v>
      </c>
      <c r="AD115">
        <v>5.8685321011228417</v>
      </c>
    </row>
    <row r="116" spans="1:30" x14ac:dyDescent="0.3">
      <c r="A116">
        <v>26</v>
      </c>
      <c r="B116" t="s">
        <v>373</v>
      </c>
      <c r="C116">
        <v>52.567476412246002</v>
      </c>
      <c r="D116">
        <v>13.500745049454</v>
      </c>
      <c r="E116">
        <v>0.41183500271291001</v>
      </c>
      <c r="F116" t="s">
        <v>830</v>
      </c>
      <c r="G116" t="s">
        <v>374</v>
      </c>
      <c r="H116">
        <v>322.25311495017002</v>
      </c>
      <c r="I116">
        <v>1.4191437524167001</v>
      </c>
      <c r="J116">
        <v>0.51238153735173997</v>
      </c>
      <c r="K116">
        <v>-0.50351674711753003</v>
      </c>
      <c r="L116">
        <v>0.83408797591464001</v>
      </c>
      <c r="M116">
        <v>2.6680414441105998E-2</v>
      </c>
      <c r="N116">
        <v>-2.2071188875332E-2</v>
      </c>
      <c r="O116">
        <v>3024</v>
      </c>
      <c r="P116">
        <v>4032</v>
      </c>
      <c r="Q116">
        <v>1</v>
      </c>
      <c r="R116">
        <v>0.91749035227624998</v>
      </c>
      <c r="S116" t="s">
        <v>812</v>
      </c>
      <c r="T116" t="s">
        <v>806</v>
      </c>
      <c r="U116" t="s">
        <v>807</v>
      </c>
      <c r="V116"/>
      <c r="W116" t="s">
        <v>376</v>
      </c>
      <c r="X116">
        <v>26</v>
      </c>
      <c r="Y116">
        <v>1502815.5452204989</v>
      </c>
      <c r="Z116">
        <v>6903582.2544834921</v>
      </c>
      <c r="AA116">
        <v>80.5190145294182</v>
      </c>
      <c r="AB116">
        <v>192.15998523496091</v>
      </c>
      <c r="AC116">
        <v>126.6378490195992</v>
      </c>
      <c r="AD116">
        <v>5.8863900482669873</v>
      </c>
    </row>
    <row r="117" spans="1:30" x14ac:dyDescent="0.3">
      <c r="A117">
        <v>26</v>
      </c>
      <c r="B117" t="s">
        <v>373</v>
      </c>
      <c r="C117">
        <v>52.567476412246002</v>
      </c>
      <c r="D117">
        <v>13.500745049454</v>
      </c>
      <c r="E117">
        <v>0.41183500271291001</v>
      </c>
      <c r="F117" t="s">
        <v>830</v>
      </c>
      <c r="G117" t="s">
        <v>374</v>
      </c>
      <c r="H117">
        <v>322.25311495017002</v>
      </c>
      <c r="I117">
        <v>1.4191437524167001</v>
      </c>
      <c r="J117">
        <v>0.51238153735173997</v>
      </c>
      <c r="K117">
        <v>-0.50351674711753003</v>
      </c>
      <c r="L117">
        <v>0.83408797591464001</v>
      </c>
      <c r="M117">
        <v>2.6680414441105998E-2</v>
      </c>
      <c r="N117">
        <v>-2.2071188875332E-2</v>
      </c>
      <c r="O117">
        <v>3024</v>
      </c>
      <c r="P117">
        <v>4032</v>
      </c>
      <c r="Q117">
        <v>1</v>
      </c>
      <c r="R117">
        <v>0.91749035227624998</v>
      </c>
      <c r="S117" t="s">
        <v>812</v>
      </c>
      <c r="T117" t="s">
        <v>806</v>
      </c>
      <c r="U117" t="s">
        <v>807</v>
      </c>
      <c r="V117"/>
      <c r="W117" t="s">
        <v>377</v>
      </c>
      <c r="X117">
        <v>26</v>
      </c>
      <c r="Y117">
        <v>1502827.487366474</v>
      </c>
      <c r="Z117">
        <v>6903564.5222061351</v>
      </c>
      <c r="AA117">
        <v>68.576868554344401</v>
      </c>
      <c r="AB117">
        <v>174.4277078779414</v>
      </c>
      <c r="AC117">
        <v>113.9158244935805</v>
      </c>
      <c r="AD117">
        <v>5.9085949600039314</v>
      </c>
    </row>
    <row r="118" spans="1:30" x14ac:dyDescent="0.3">
      <c r="A118">
        <v>26</v>
      </c>
      <c r="B118" t="s">
        <v>373</v>
      </c>
      <c r="C118">
        <v>52.567476412246002</v>
      </c>
      <c r="D118">
        <v>13.500745049454</v>
      </c>
      <c r="E118">
        <v>0.41183500271291001</v>
      </c>
      <c r="F118" t="s">
        <v>830</v>
      </c>
      <c r="G118" t="s">
        <v>374</v>
      </c>
      <c r="H118">
        <v>322.25311495017002</v>
      </c>
      <c r="I118">
        <v>1.4191437524167001</v>
      </c>
      <c r="J118">
        <v>0.51238153735173997</v>
      </c>
      <c r="K118">
        <v>-0.50351674711753003</v>
      </c>
      <c r="L118">
        <v>0.83408797591464001</v>
      </c>
      <c r="M118">
        <v>2.6680414441105998E-2</v>
      </c>
      <c r="N118">
        <v>-2.2071188875332E-2</v>
      </c>
      <c r="O118">
        <v>3024</v>
      </c>
      <c r="P118">
        <v>4032</v>
      </c>
      <c r="Q118">
        <v>1</v>
      </c>
      <c r="R118">
        <v>0.91749035227624998</v>
      </c>
      <c r="S118" t="s">
        <v>812</v>
      </c>
      <c r="T118" t="s">
        <v>806</v>
      </c>
      <c r="U118" t="s">
        <v>807</v>
      </c>
      <c r="V118"/>
      <c r="W118" t="s">
        <v>378</v>
      </c>
      <c r="X118">
        <v>26</v>
      </c>
      <c r="Y118">
        <v>1502838.524804421</v>
      </c>
      <c r="Z118">
        <v>6903549.1421696516</v>
      </c>
      <c r="AA118">
        <v>57.539430607575923</v>
      </c>
      <c r="AB118">
        <v>159.04767139442271</v>
      </c>
      <c r="AC118">
        <v>102.79572435275961</v>
      </c>
      <c r="AD118">
        <v>5.9360594899329771</v>
      </c>
    </row>
    <row r="119" spans="1:30" x14ac:dyDescent="0.3">
      <c r="A119">
        <v>26</v>
      </c>
      <c r="B119" t="s">
        <v>373</v>
      </c>
      <c r="C119">
        <v>52.567476412246002</v>
      </c>
      <c r="D119">
        <v>13.500745049454</v>
      </c>
      <c r="E119">
        <v>0.41183500271291001</v>
      </c>
      <c r="F119" t="s">
        <v>830</v>
      </c>
      <c r="G119" t="s">
        <v>374</v>
      </c>
      <c r="H119">
        <v>322.25311495017002</v>
      </c>
      <c r="I119">
        <v>1.4191437524167001</v>
      </c>
      <c r="J119">
        <v>0.51238153735173997</v>
      </c>
      <c r="K119">
        <v>-0.50351674711753003</v>
      </c>
      <c r="L119">
        <v>0.83408797591464001</v>
      </c>
      <c r="M119">
        <v>2.6680414441105998E-2</v>
      </c>
      <c r="N119">
        <v>-2.2071188875332E-2</v>
      </c>
      <c r="O119">
        <v>3024</v>
      </c>
      <c r="P119">
        <v>4032</v>
      </c>
      <c r="Q119">
        <v>1</v>
      </c>
      <c r="R119">
        <v>0.91749035227624998</v>
      </c>
      <c r="S119" t="s">
        <v>812</v>
      </c>
      <c r="T119" t="s">
        <v>806</v>
      </c>
      <c r="U119" t="s">
        <v>807</v>
      </c>
      <c r="V119"/>
      <c r="W119" t="s">
        <v>379</v>
      </c>
      <c r="X119">
        <v>26</v>
      </c>
      <c r="Y119">
        <v>1502849.924125579</v>
      </c>
      <c r="Z119">
        <v>6903531.9527171124</v>
      </c>
      <c r="AA119">
        <v>46.140109449392178</v>
      </c>
      <c r="AB119">
        <v>141.85821885522449</v>
      </c>
      <c r="AC119">
        <v>90.658607470166118</v>
      </c>
      <c r="AD119">
        <v>5.9687226943266518</v>
      </c>
    </row>
    <row r="120" spans="1:30" x14ac:dyDescent="0.3">
      <c r="A120">
        <v>26</v>
      </c>
      <c r="B120" t="s">
        <v>373</v>
      </c>
      <c r="C120">
        <v>52.567476412246002</v>
      </c>
      <c r="D120">
        <v>13.500745049454</v>
      </c>
      <c r="E120">
        <v>0.41183500271291001</v>
      </c>
      <c r="F120" t="s">
        <v>830</v>
      </c>
      <c r="G120" t="s">
        <v>374</v>
      </c>
      <c r="H120">
        <v>322.25311495017002</v>
      </c>
      <c r="I120">
        <v>1.4191437524167001</v>
      </c>
      <c r="J120">
        <v>0.51238153735173997</v>
      </c>
      <c r="K120">
        <v>-0.50351674711753003</v>
      </c>
      <c r="L120">
        <v>0.83408797591464001</v>
      </c>
      <c r="M120">
        <v>2.6680414441105998E-2</v>
      </c>
      <c r="N120">
        <v>-2.2071188875332E-2</v>
      </c>
      <c r="O120">
        <v>3024</v>
      </c>
      <c r="P120">
        <v>4032</v>
      </c>
      <c r="Q120">
        <v>1</v>
      </c>
      <c r="R120">
        <v>0.91749035227624998</v>
      </c>
      <c r="S120" t="s">
        <v>812</v>
      </c>
      <c r="T120" t="s">
        <v>806</v>
      </c>
      <c r="U120" t="s">
        <v>807</v>
      </c>
      <c r="V120"/>
      <c r="W120" t="s">
        <v>380</v>
      </c>
      <c r="X120">
        <v>26</v>
      </c>
      <c r="Y120">
        <v>1502861.142505131</v>
      </c>
      <c r="Z120">
        <v>6903517.1155054457</v>
      </c>
      <c r="AA120">
        <v>34.921729897148907</v>
      </c>
      <c r="AB120">
        <v>127.0210071885958</v>
      </c>
      <c r="AC120">
        <v>80.055106835592795</v>
      </c>
      <c r="AD120">
        <v>6.0148853148569739</v>
      </c>
    </row>
    <row r="121" spans="1:30" x14ac:dyDescent="0.3">
      <c r="A121">
        <v>26</v>
      </c>
      <c r="B121" t="s">
        <v>373</v>
      </c>
      <c r="C121">
        <v>52.567476412246002</v>
      </c>
      <c r="D121">
        <v>13.500745049454</v>
      </c>
      <c r="E121">
        <v>0.41183500271291001</v>
      </c>
      <c r="F121" t="s">
        <v>830</v>
      </c>
      <c r="G121" t="s">
        <v>374</v>
      </c>
      <c r="H121">
        <v>322.25311495017002</v>
      </c>
      <c r="I121">
        <v>1.4191437524167001</v>
      </c>
      <c r="J121">
        <v>0.51238153735173997</v>
      </c>
      <c r="K121">
        <v>-0.50351674711753003</v>
      </c>
      <c r="L121">
        <v>0.83408797591464001</v>
      </c>
      <c r="M121">
        <v>2.6680414441105998E-2</v>
      </c>
      <c r="N121">
        <v>-2.2071188875332E-2</v>
      </c>
      <c r="O121">
        <v>3024</v>
      </c>
      <c r="P121">
        <v>4032</v>
      </c>
      <c r="Q121">
        <v>1</v>
      </c>
      <c r="R121">
        <v>0.91749035227624998</v>
      </c>
      <c r="S121" t="s">
        <v>812</v>
      </c>
      <c r="T121" t="s">
        <v>806</v>
      </c>
      <c r="U121" t="s">
        <v>807</v>
      </c>
      <c r="V121"/>
      <c r="W121" t="s">
        <v>381</v>
      </c>
      <c r="X121">
        <v>26</v>
      </c>
      <c r="Y121">
        <v>1502875.43689198</v>
      </c>
      <c r="Z121">
        <v>6903483.2794251814</v>
      </c>
      <c r="AA121">
        <v>20.627343048341569</v>
      </c>
      <c r="AB121">
        <v>93.184926924295723</v>
      </c>
      <c r="AC121">
        <v>57.996228288070142</v>
      </c>
      <c r="AD121">
        <v>6.0653388986379646</v>
      </c>
    </row>
    <row r="122" spans="1:30" x14ac:dyDescent="0.3">
      <c r="A122">
        <v>27</v>
      </c>
      <c r="B122" t="s">
        <v>382</v>
      </c>
      <c r="C122">
        <v>52.567468951761001</v>
      </c>
      <c r="D122">
        <v>13.496741577002</v>
      </c>
      <c r="E122">
        <v>2.1607754211872998</v>
      </c>
      <c r="F122" t="s">
        <v>831</v>
      </c>
      <c r="G122" t="s">
        <v>383</v>
      </c>
      <c r="H122">
        <v>155.08844892462</v>
      </c>
      <c r="I122">
        <v>0.43024090154960998</v>
      </c>
      <c r="J122">
        <v>-1.8785216067259001</v>
      </c>
      <c r="K122">
        <v>2.0754967211219002</v>
      </c>
      <c r="L122">
        <v>0.45383970755307002</v>
      </c>
      <c r="M122">
        <v>0.23225969056344001</v>
      </c>
      <c r="N122">
        <v>0.14796967520133</v>
      </c>
      <c r="O122">
        <v>3000</v>
      </c>
      <c r="P122">
        <v>4000</v>
      </c>
      <c r="Q122">
        <v>1</v>
      </c>
      <c r="R122">
        <v>1.0039731868310999</v>
      </c>
      <c r="S122" t="s">
        <v>812</v>
      </c>
      <c r="T122" t="s">
        <v>798</v>
      </c>
      <c r="U122" t="s">
        <v>816</v>
      </c>
      <c r="V122"/>
      <c r="W122" t="s">
        <v>384</v>
      </c>
      <c r="X122">
        <v>27</v>
      </c>
      <c r="Y122">
        <v>1502516.947712071</v>
      </c>
      <c r="Z122">
        <v>6903326.3308833744</v>
      </c>
      <c r="AA122">
        <v>66.547991804312915</v>
      </c>
      <c r="AB122">
        <v>62.397275859490037</v>
      </c>
      <c r="AC122">
        <v>55.50227009944048</v>
      </c>
      <c r="AD122">
        <v>2.3240158512938018</v>
      </c>
    </row>
    <row r="123" spans="1:30" x14ac:dyDescent="0.3">
      <c r="A123">
        <v>27</v>
      </c>
      <c r="B123" t="s">
        <v>382</v>
      </c>
      <c r="C123">
        <v>52.567468951761001</v>
      </c>
      <c r="D123">
        <v>13.496741577002</v>
      </c>
      <c r="E123">
        <v>2.1607754211872998</v>
      </c>
      <c r="F123" t="s">
        <v>831</v>
      </c>
      <c r="G123" t="s">
        <v>383</v>
      </c>
      <c r="H123">
        <v>155.08844892462</v>
      </c>
      <c r="I123">
        <v>0.43024090154960998</v>
      </c>
      <c r="J123">
        <v>-1.8785216067259001</v>
      </c>
      <c r="K123">
        <v>2.0754967211219002</v>
      </c>
      <c r="L123">
        <v>0.45383970755307002</v>
      </c>
      <c r="M123">
        <v>0.23225969056344001</v>
      </c>
      <c r="N123">
        <v>0.14796967520133</v>
      </c>
      <c r="O123">
        <v>3000</v>
      </c>
      <c r="P123">
        <v>4000</v>
      </c>
      <c r="Q123">
        <v>1</v>
      </c>
      <c r="R123">
        <v>1.0039731868310999</v>
      </c>
      <c r="S123" t="s">
        <v>812</v>
      </c>
      <c r="T123" t="s">
        <v>798</v>
      </c>
      <c r="U123" t="s">
        <v>816</v>
      </c>
      <c r="V123"/>
      <c r="W123" t="s">
        <v>385</v>
      </c>
      <c r="X123">
        <v>27</v>
      </c>
      <c r="Y123">
        <v>1502501.4371419661</v>
      </c>
      <c r="Z123">
        <v>6903340.0937836086</v>
      </c>
      <c r="AA123">
        <v>51.037421699613333</v>
      </c>
      <c r="AB123">
        <v>48.634375625289977</v>
      </c>
      <c r="AC123">
        <v>42.891363368133042</v>
      </c>
      <c r="AD123">
        <v>2.3320895709162932</v>
      </c>
    </row>
    <row r="124" spans="1:30" x14ac:dyDescent="0.3">
      <c r="A124">
        <v>27</v>
      </c>
      <c r="B124" t="s">
        <v>382</v>
      </c>
      <c r="C124">
        <v>52.567468951761001</v>
      </c>
      <c r="D124">
        <v>13.496741577002</v>
      </c>
      <c r="E124">
        <v>2.1607754211872998</v>
      </c>
      <c r="F124" t="s">
        <v>831</v>
      </c>
      <c r="G124" t="s">
        <v>383</v>
      </c>
      <c r="H124">
        <v>155.08844892462</v>
      </c>
      <c r="I124">
        <v>0.43024090154960998</v>
      </c>
      <c r="J124">
        <v>-1.8785216067259001</v>
      </c>
      <c r="K124">
        <v>2.0754967211219002</v>
      </c>
      <c r="L124">
        <v>0.45383970755307002</v>
      </c>
      <c r="M124">
        <v>0.23225969056344001</v>
      </c>
      <c r="N124">
        <v>0.14796967520133</v>
      </c>
      <c r="O124">
        <v>3000</v>
      </c>
      <c r="P124">
        <v>4000</v>
      </c>
      <c r="Q124">
        <v>1</v>
      </c>
      <c r="R124">
        <v>1.0039731868310999</v>
      </c>
      <c r="S124" t="s">
        <v>812</v>
      </c>
      <c r="T124" t="s">
        <v>798</v>
      </c>
      <c r="U124" t="s">
        <v>816</v>
      </c>
      <c r="V124"/>
      <c r="W124" t="s">
        <v>386</v>
      </c>
      <c r="X124">
        <v>27</v>
      </c>
      <c r="Y124">
        <v>1502484.342746041</v>
      </c>
      <c r="Z124">
        <v>6903328.4608560288</v>
      </c>
      <c r="AA124">
        <v>33.943025774555281</v>
      </c>
      <c r="AB124">
        <v>60.267303205095232</v>
      </c>
      <c r="AC124">
        <v>42.052198880996102</v>
      </c>
      <c r="AD124">
        <v>2.628665547357067</v>
      </c>
    </row>
    <row r="125" spans="1:30" x14ac:dyDescent="0.3">
      <c r="A125">
        <v>27</v>
      </c>
      <c r="B125" t="s">
        <v>382</v>
      </c>
      <c r="C125">
        <v>52.567468951761001</v>
      </c>
      <c r="D125">
        <v>13.496741577002</v>
      </c>
      <c r="E125">
        <v>2.1607754211872998</v>
      </c>
      <c r="F125" t="s">
        <v>831</v>
      </c>
      <c r="G125" t="s">
        <v>383</v>
      </c>
      <c r="H125">
        <v>155.08844892462</v>
      </c>
      <c r="I125">
        <v>0.43024090154960998</v>
      </c>
      <c r="J125">
        <v>-1.8785216067259001</v>
      </c>
      <c r="K125">
        <v>2.0754967211219002</v>
      </c>
      <c r="L125">
        <v>0.45383970755307002</v>
      </c>
      <c r="M125">
        <v>0.23225969056344001</v>
      </c>
      <c r="N125">
        <v>0.14796967520133</v>
      </c>
      <c r="O125">
        <v>3000</v>
      </c>
      <c r="P125">
        <v>4000</v>
      </c>
      <c r="Q125">
        <v>1</v>
      </c>
      <c r="R125">
        <v>1.0039731868310999</v>
      </c>
      <c r="S125" t="s">
        <v>812</v>
      </c>
      <c r="T125" t="s">
        <v>798</v>
      </c>
      <c r="U125" t="s">
        <v>816</v>
      </c>
      <c r="V125"/>
      <c r="W125" t="s">
        <v>387</v>
      </c>
      <c r="X125">
        <v>27</v>
      </c>
      <c r="Y125">
        <v>1502477.1336078229</v>
      </c>
      <c r="Z125">
        <v>6903323.1632317323</v>
      </c>
      <c r="AA125">
        <v>26.73388755670749</v>
      </c>
      <c r="AB125">
        <v>65.564927501603961</v>
      </c>
      <c r="AC125">
        <v>43.037121169445442</v>
      </c>
      <c r="AD125">
        <v>2.754425915180319</v>
      </c>
    </row>
    <row r="126" spans="1:30" x14ac:dyDescent="0.3">
      <c r="A126">
        <v>28</v>
      </c>
      <c r="B126" t="s">
        <v>388</v>
      </c>
      <c r="C126">
        <v>52.566054509607</v>
      </c>
      <c r="D126">
        <v>13.494155485841</v>
      </c>
      <c r="E126">
        <v>2.3040958419441999</v>
      </c>
      <c r="F126" t="s">
        <v>832</v>
      </c>
      <c r="G126" t="s">
        <v>389</v>
      </c>
      <c r="H126">
        <v>61.918459315272997</v>
      </c>
      <c r="I126">
        <v>1.4139351558680999</v>
      </c>
      <c r="J126">
        <v>-0.70938683068939001</v>
      </c>
      <c r="K126">
        <v>0.98065071044272001</v>
      </c>
      <c r="L126">
        <v>0.78552017817109998</v>
      </c>
      <c r="M126">
        <v>1.3387242815869E-2</v>
      </c>
      <c r="N126">
        <v>-4.3464402319972999E-2</v>
      </c>
      <c r="O126">
        <v>3024</v>
      </c>
      <c r="P126">
        <v>4032</v>
      </c>
      <c r="Q126">
        <v>1</v>
      </c>
      <c r="R126">
        <v>1.0092148873203</v>
      </c>
      <c r="S126" t="s">
        <v>812</v>
      </c>
      <c r="T126" t="s">
        <v>806</v>
      </c>
      <c r="U126" t="s">
        <v>807</v>
      </c>
      <c r="V126"/>
      <c r="W126" t="s">
        <v>390</v>
      </c>
      <c r="X126">
        <v>28</v>
      </c>
      <c r="Y126">
        <v>1502251.9507419169</v>
      </c>
      <c r="Z126">
        <v>6903157.2200076319</v>
      </c>
      <c r="AA126">
        <v>89.433372837956995</v>
      </c>
      <c r="AB126">
        <v>27.53347679041326</v>
      </c>
      <c r="AC126">
        <v>56.987764204212027</v>
      </c>
      <c r="AD126">
        <v>1.2721389162393899</v>
      </c>
    </row>
    <row r="127" spans="1:30" x14ac:dyDescent="0.3">
      <c r="A127">
        <v>28</v>
      </c>
      <c r="B127" t="s">
        <v>388</v>
      </c>
      <c r="C127">
        <v>52.566054509607</v>
      </c>
      <c r="D127">
        <v>13.494155485841</v>
      </c>
      <c r="E127">
        <v>2.3040958419441999</v>
      </c>
      <c r="F127" t="s">
        <v>832</v>
      </c>
      <c r="G127" t="s">
        <v>389</v>
      </c>
      <c r="H127">
        <v>61.918459315272997</v>
      </c>
      <c r="I127">
        <v>1.4139351558680999</v>
      </c>
      <c r="J127">
        <v>-0.70938683068939001</v>
      </c>
      <c r="K127">
        <v>0.98065071044272001</v>
      </c>
      <c r="L127">
        <v>0.78552017817109998</v>
      </c>
      <c r="M127">
        <v>1.3387242815869E-2</v>
      </c>
      <c r="N127">
        <v>-4.3464402319972999E-2</v>
      </c>
      <c r="O127">
        <v>3024</v>
      </c>
      <c r="P127">
        <v>4032</v>
      </c>
      <c r="Q127">
        <v>1</v>
      </c>
      <c r="R127">
        <v>1.0092148873203</v>
      </c>
      <c r="S127" t="s">
        <v>812</v>
      </c>
      <c r="T127" t="s">
        <v>806</v>
      </c>
      <c r="U127" t="s">
        <v>807</v>
      </c>
      <c r="V127"/>
      <c r="W127" t="s">
        <v>391</v>
      </c>
      <c r="X127">
        <v>28</v>
      </c>
      <c r="Y127">
        <v>1502258.489782261</v>
      </c>
      <c r="Z127">
        <v>6903148.1291466663</v>
      </c>
      <c r="AA127">
        <v>95.972413181792945</v>
      </c>
      <c r="AB127">
        <v>18.442615824751559</v>
      </c>
      <c r="AC127">
        <v>59.524277862949347</v>
      </c>
      <c r="AD127">
        <v>1.3809448717399191</v>
      </c>
    </row>
    <row r="128" spans="1:30" x14ac:dyDescent="0.3">
      <c r="A128">
        <v>28</v>
      </c>
      <c r="B128" t="s">
        <v>388</v>
      </c>
      <c r="C128">
        <v>52.566054509607</v>
      </c>
      <c r="D128">
        <v>13.494155485841</v>
      </c>
      <c r="E128">
        <v>2.3040958419441999</v>
      </c>
      <c r="F128" t="s">
        <v>832</v>
      </c>
      <c r="G128" t="s">
        <v>389</v>
      </c>
      <c r="H128">
        <v>61.918459315272997</v>
      </c>
      <c r="I128">
        <v>1.4139351558680999</v>
      </c>
      <c r="J128">
        <v>-0.70938683068939001</v>
      </c>
      <c r="K128">
        <v>0.98065071044272001</v>
      </c>
      <c r="L128">
        <v>0.78552017817109998</v>
      </c>
      <c r="M128">
        <v>1.3387242815869E-2</v>
      </c>
      <c r="N128">
        <v>-4.3464402319972999E-2</v>
      </c>
      <c r="O128">
        <v>3024</v>
      </c>
      <c r="P128">
        <v>4032</v>
      </c>
      <c r="Q128">
        <v>1</v>
      </c>
      <c r="R128">
        <v>1.0092148873203</v>
      </c>
      <c r="S128" t="s">
        <v>812</v>
      </c>
      <c r="T128" t="s">
        <v>806</v>
      </c>
      <c r="U128" t="s">
        <v>807</v>
      </c>
      <c r="V128"/>
      <c r="W128" t="s">
        <v>392</v>
      </c>
      <c r="X128">
        <v>28</v>
      </c>
      <c r="Y128">
        <v>1502263.433934716</v>
      </c>
      <c r="Z128">
        <v>6903140.1547072222</v>
      </c>
      <c r="AA128">
        <v>100.9165656368714</v>
      </c>
      <c r="AB128">
        <v>10.468176380731171</v>
      </c>
      <c r="AC128">
        <v>61.799806084179771</v>
      </c>
      <c r="AD128">
        <v>1.4674349947009619</v>
      </c>
    </row>
    <row r="129" spans="1:30" x14ac:dyDescent="0.3">
      <c r="A129">
        <v>28</v>
      </c>
      <c r="B129" t="s">
        <v>388</v>
      </c>
      <c r="C129">
        <v>52.566054509607</v>
      </c>
      <c r="D129">
        <v>13.494155485841</v>
      </c>
      <c r="E129">
        <v>2.3040958419441999</v>
      </c>
      <c r="F129" t="s">
        <v>832</v>
      </c>
      <c r="G129" t="s">
        <v>389</v>
      </c>
      <c r="H129">
        <v>61.918459315272997</v>
      </c>
      <c r="I129">
        <v>1.4139351558680999</v>
      </c>
      <c r="J129">
        <v>-0.70938683068939001</v>
      </c>
      <c r="K129">
        <v>0.98065071044272001</v>
      </c>
      <c r="L129">
        <v>0.78552017817109998</v>
      </c>
      <c r="M129">
        <v>1.3387242815869E-2</v>
      </c>
      <c r="N129">
        <v>-4.3464402319972999E-2</v>
      </c>
      <c r="O129">
        <v>3024</v>
      </c>
      <c r="P129">
        <v>4032</v>
      </c>
      <c r="Q129">
        <v>1</v>
      </c>
      <c r="R129">
        <v>1.0092148873203</v>
      </c>
      <c r="S129" t="s">
        <v>812</v>
      </c>
      <c r="T129" t="s">
        <v>806</v>
      </c>
      <c r="U129" t="s">
        <v>807</v>
      </c>
      <c r="V129"/>
      <c r="W129" t="s">
        <v>393</v>
      </c>
      <c r="X129">
        <v>28</v>
      </c>
      <c r="Y129">
        <v>1502270.291952638</v>
      </c>
      <c r="Z129">
        <v>6903133.6156668793</v>
      </c>
      <c r="AA129">
        <v>107.77458355831909</v>
      </c>
      <c r="AB129">
        <v>3.9291360378265381</v>
      </c>
      <c r="AC129">
        <v>65.692470028554467</v>
      </c>
      <c r="AD129">
        <v>1.53435548386419</v>
      </c>
    </row>
    <row r="130" spans="1:30" x14ac:dyDescent="0.3">
      <c r="A130">
        <v>28</v>
      </c>
      <c r="B130" t="s">
        <v>388</v>
      </c>
      <c r="C130">
        <v>52.566054509607</v>
      </c>
      <c r="D130">
        <v>13.494155485841</v>
      </c>
      <c r="E130">
        <v>2.3040958419441999</v>
      </c>
      <c r="F130" t="s">
        <v>832</v>
      </c>
      <c r="G130" t="s">
        <v>389</v>
      </c>
      <c r="H130">
        <v>61.918459315272997</v>
      </c>
      <c r="I130">
        <v>1.4139351558680999</v>
      </c>
      <c r="J130">
        <v>-0.70938683068939001</v>
      </c>
      <c r="K130">
        <v>0.98065071044272001</v>
      </c>
      <c r="L130">
        <v>0.78552017817109998</v>
      </c>
      <c r="M130">
        <v>1.3387242815869E-2</v>
      </c>
      <c r="N130">
        <v>-4.3464402319972999E-2</v>
      </c>
      <c r="O130">
        <v>3024</v>
      </c>
      <c r="P130">
        <v>4032</v>
      </c>
      <c r="Q130">
        <v>1</v>
      </c>
      <c r="R130">
        <v>1.0092148873203</v>
      </c>
      <c r="S130" t="s">
        <v>812</v>
      </c>
      <c r="T130" t="s">
        <v>806</v>
      </c>
      <c r="U130" t="s">
        <v>807</v>
      </c>
      <c r="V130"/>
      <c r="W130" t="s">
        <v>394</v>
      </c>
      <c r="X130">
        <v>28</v>
      </c>
      <c r="Y130">
        <v>1502268.697064749</v>
      </c>
      <c r="Z130">
        <v>6903132.339756568</v>
      </c>
      <c r="AA130">
        <v>106.1796956695616</v>
      </c>
      <c r="AB130">
        <v>2.653225726447999</v>
      </c>
      <c r="AC130">
        <v>64.697668531177641</v>
      </c>
      <c r="AD130">
        <v>1.545813455177532</v>
      </c>
    </row>
    <row r="131" spans="1:30" x14ac:dyDescent="0.3">
      <c r="A131">
        <v>29</v>
      </c>
      <c r="B131" t="s">
        <v>395</v>
      </c>
      <c r="C131">
        <v>52.564721742815998</v>
      </c>
      <c r="D131">
        <v>13.524383533895</v>
      </c>
      <c r="E131">
        <v>2.0828936742619</v>
      </c>
      <c r="F131" t="s">
        <v>833</v>
      </c>
      <c r="G131" t="s">
        <v>396</v>
      </c>
      <c r="H131">
        <v>50.022001490173999</v>
      </c>
      <c r="I131">
        <v>1.4608220095321001</v>
      </c>
      <c r="J131">
        <v>-0.64286805238280997</v>
      </c>
      <c r="K131">
        <v>0.72091012939553001</v>
      </c>
      <c r="L131">
        <v>0.47641090541296999</v>
      </c>
      <c r="M131">
        <v>0.26922862112842</v>
      </c>
      <c r="N131">
        <v>0.17899458847481001</v>
      </c>
      <c r="O131">
        <v>3000</v>
      </c>
      <c r="P131">
        <v>4000</v>
      </c>
      <c r="Q131">
        <v>1</v>
      </c>
      <c r="R131">
        <v>0.98005912339250001</v>
      </c>
      <c r="S131" t="s">
        <v>812</v>
      </c>
      <c r="T131" t="s">
        <v>798</v>
      </c>
      <c r="U131" t="s">
        <v>816</v>
      </c>
      <c r="V131"/>
      <c r="W131" t="s">
        <v>397</v>
      </c>
      <c r="X131">
        <v>29</v>
      </c>
      <c r="Y131">
        <v>1505572.650131502</v>
      </c>
      <c r="Z131">
        <v>6902996.3350193044</v>
      </c>
      <c r="AA131">
        <v>45.161845377413563</v>
      </c>
      <c r="AB131">
        <v>110.7244067732245</v>
      </c>
      <c r="AC131">
        <v>72.687043873259043</v>
      </c>
      <c r="AD131">
        <v>0.38727767247377198</v>
      </c>
    </row>
    <row r="132" spans="1:30" x14ac:dyDescent="0.3">
      <c r="A132">
        <v>29</v>
      </c>
      <c r="B132" t="s">
        <v>395</v>
      </c>
      <c r="C132">
        <v>52.564721742815998</v>
      </c>
      <c r="D132">
        <v>13.524383533895</v>
      </c>
      <c r="E132">
        <v>2.0828936742619</v>
      </c>
      <c r="F132" t="s">
        <v>833</v>
      </c>
      <c r="G132" t="s">
        <v>396</v>
      </c>
      <c r="H132">
        <v>50.022001490173999</v>
      </c>
      <c r="I132">
        <v>1.4608220095321001</v>
      </c>
      <c r="J132">
        <v>-0.64286805238280997</v>
      </c>
      <c r="K132">
        <v>0.72091012939553001</v>
      </c>
      <c r="L132">
        <v>0.47641090541296999</v>
      </c>
      <c r="M132">
        <v>0.26922862112842</v>
      </c>
      <c r="N132">
        <v>0.17899458847481001</v>
      </c>
      <c r="O132">
        <v>3000</v>
      </c>
      <c r="P132">
        <v>4000</v>
      </c>
      <c r="Q132">
        <v>1</v>
      </c>
      <c r="R132">
        <v>0.98005912339250001</v>
      </c>
      <c r="S132" t="s">
        <v>812</v>
      </c>
      <c r="T132" t="s">
        <v>798</v>
      </c>
      <c r="U132" t="s">
        <v>816</v>
      </c>
      <c r="V132"/>
      <c r="W132" t="s">
        <v>398</v>
      </c>
      <c r="X132">
        <v>29</v>
      </c>
      <c r="Y132">
        <v>1505590.22839098</v>
      </c>
      <c r="Z132">
        <v>6902973.8510048753</v>
      </c>
      <c r="AA132">
        <v>62.740104854572557</v>
      </c>
      <c r="AB132">
        <v>88.240392344072461</v>
      </c>
      <c r="AC132">
        <v>65.844558130367147</v>
      </c>
      <c r="AD132">
        <v>0.61807935406290571</v>
      </c>
    </row>
    <row r="133" spans="1:30" x14ac:dyDescent="0.3">
      <c r="A133">
        <v>29</v>
      </c>
      <c r="B133" t="s">
        <v>395</v>
      </c>
      <c r="C133">
        <v>52.564721742815998</v>
      </c>
      <c r="D133">
        <v>13.524383533895</v>
      </c>
      <c r="E133">
        <v>2.0828936742619</v>
      </c>
      <c r="F133" t="s">
        <v>833</v>
      </c>
      <c r="G133" t="s">
        <v>396</v>
      </c>
      <c r="H133">
        <v>50.022001490173999</v>
      </c>
      <c r="I133">
        <v>1.4608220095321001</v>
      </c>
      <c r="J133">
        <v>-0.64286805238280997</v>
      </c>
      <c r="K133">
        <v>0.72091012939553001</v>
      </c>
      <c r="L133">
        <v>0.47641090541296999</v>
      </c>
      <c r="M133">
        <v>0.26922862112842</v>
      </c>
      <c r="N133">
        <v>0.17899458847481001</v>
      </c>
      <c r="O133">
        <v>3000</v>
      </c>
      <c r="P133">
        <v>4000</v>
      </c>
      <c r="Q133">
        <v>1</v>
      </c>
      <c r="R133">
        <v>0.98005912339250001</v>
      </c>
      <c r="S133" t="s">
        <v>812</v>
      </c>
      <c r="T133" t="s">
        <v>798</v>
      </c>
      <c r="U133" t="s">
        <v>816</v>
      </c>
      <c r="V133"/>
      <c r="W133" t="s">
        <v>399</v>
      </c>
      <c r="X133">
        <v>29</v>
      </c>
      <c r="Y133">
        <v>1505594.1481957431</v>
      </c>
      <c r="Z133">
        <v>6902969.2126848586</v>
      </c>
      <c r="AA133">
        <v>66.659909618087113</v>
      </c>
      <c r="AB133">
        <v>83.602072327397764</v>
      </c>
      <c r="AC133">
        <v>65.034053660149794</v>
      </c>
      <c r="AD133">
        <v>0.67312151587470548</v>
      </c>
    </row>
    <row r="134" spans="1:30" x14ac:dyDescent="0.3">
      <c r="A134">
        <v>29</v>
      </c>
      <c r="B134" t="s">
        <v>395</v>
      </c>
      <c r="C134">
        <v>52.564721742815998</v>
      </c>
      <c r="D134">
        <v>13.524383533895</v>
      </c>
      <c r="E134">
        <v>2.0828936742619</v>
      </c>
      <c r="F134" t="s">
        <v>833</v>
      </c>
      <c r="G134" t="s">
        <v>396</v>
      </c>
      <c r="H134">
        <v>50.022001490173999</v>
      </c>
      <c r="I134">
        <v>1.4608220095321001</v>
      </c>
      <c r="J134">
        <v>-0.64286805238280997</v>
      </c>
      <c r="K134">
        <v>0.72091012939553001</v>
      </c>
      <c r="L134">
        <v>0.47641090541296999</v>
      </c>
      <c r="M134">
        <v>0.26922862112842</v>
      </c>
      <c r="N134">
        <v>0.17899458847481001</v>
      </c>
      <c r="O134">
        <v>3000</v>
      </c>
      <c r="P134">
        <v>4000</v>
      </c>
      <c r="Q134">
        <v>1</v>
      </c>
      <c r="R134">
        <v>0.98005912339250001</v>
      </c>
      <c r="S134" t="s">
        <v>812</v>
      </c>
      <c r="T134" t="s">
        <v>798</v>
      </c>
      <c r="U134" t="s">
        <v>816</v>
      </c>
      <c r="V134"/>
      <c r="W134" t="s">
        <v>400</v>
      </c>
      <c r="X134">
        <v>29</v>
      </c>
      <c r="Y134">
        <v>1505650.467884623</v>
      </c>
      <c r="Z134">
        <v>6902906.8048210461</v>
      </c>
      <c r="AA134">
        <v>122.9795984975062</v>
      </c>
      <c r="AB134">
        <v>21.19420851487666</v>
      </c>
      <c r="AC134">
        <v>76.012052908056717</v>
      </c>
      <c r="AD134">
        <v>1.4001335330975031</v>
      </c>
    </row>
    <row r="135" spans="1:30" x14ac:dyDescent="0.3">
      <c r="A135">
        <v>29</v>
      </c>
      <c r="B135" t="s">
        <v>395</v>
      </c>
      <c r="C135">
        <v>52.564721742815998</v>
      </c>
      <c r="D135">
        <v>13.524383533895</v>
      </c>
      <c r="E135">
        <v>2.0828936742619</v>
      </c>
      <c r="F135" t="s">
        <v>833</v>
      </c>
      <c r="G135" t="s">
        <v>396</v>
      </c>
      <c r="H135">
        <v>50.022001490173999</v>
      </c>
      <c r="I135">
        <v>1.4608220095321001</v>
      </c>
      <c r="J135">
        <v>-0.64286805238280997</v>
      </c>
      <c r="K135">
        <v>0.72091012939553001</v>
      </c>
      <c r="L135">
        <v>0.47641090541296999</v>
      </c>
      <c r="M135">
        <v>0.26922862112842</v>
      </c>
      <c r="N135">
        <v>0.17899458847481001</v>
      </c>
      <c r="O135">
        <v>3000</v>
      </c>
      <c r="P135">
        <v>4000</v>
      </c>
      <c r="Q135">
        <v>1</v>
      </c>
      <c r="R135">
        <v>0.98005912339250001</v>
      </c>
      <c r="S135" t="s">
        <v>812</v>
      </c>
      <c r="T135" t="s">
        <v>798</v>
      </c>
      <c r="U135" t="s">
        <v>816</v>
      </c>
      <c r="V135"/>
      <c r="W135" t="s">
        <v>401</v>
      </c>
      <c r="X135">
        <v>29</v>
      </c>
      <c r="Y135">
        <v>1505658.492634973</v>
      </c>
      <c r="Z135">
        <v>6902896.8853379739</v>
      </c>
      <c r="AA135">
        <v>131.00434884778221</v>
      </c>
      <c r="AB135">
        <v>11.27472544275224</v>
      </c>
      <c r="AC135">
        <v>80.095013465883355</v>
      </c>
      <c r="AD135">
        <v>1.4849441285744731</v>
      </c>
    </row>
    <row r="136" spans="1:30" x14ac:dyDescent="0.3">
      <c r="A136">
        <v>30</v>
      </c>
      <c r="B136" t="s">
        <v>402</v>
      </c>
      <c r="C136">
        <v>52.568187581930999</v>
      </c>
      <c r="D136">
        <v>13.520841540451</v>
      </c>
      <c r="E136">
        <v>1.9868436716497</v>
      </c>
      <c r="F136" t="s">
        <v>834</v>
      </c>
      <c r="G136" t="s">
        <v>403</v>
      </c>
      <c r="H136">
        <v>350.39153531643001</v>
      </c>
      <c r="I136">
        <v>1.5105952363627</v>
      </c>
      <c r="J136">
        <v>0.11033960474932999</v>
      </c>
      <c r="K136">
        <v>-0.15192362324684999</v>
      </c>
      <c r="L136">
        <v>0.81580534069983002</v>
      </c>
      <c r="M136">
        <v>3.8248873310554002E-2</v>
      </c>
      <c r="N136">
        <v>2.3434594284090999E-3</v>
      </c>
      <c r="O136">
        <v>3024</v>
      </c>
      <c r="P136">
        <v>4032</v>
      </c>
      <c r="Q136">
        <v>1</v>
      </c>
      <c r="R136">
        <v>0.98906180707071001</v>
      </c>
      <c r="S136" t="s">
        <v>805</v>
      </c>
      <c r="T136" t="s">
        <v>806</v>
      </c>
      <c r="U136" t="s">
        <v>807</v>
      </c>
      <c r="V136"/>
      <c r="W136" t="s">
        <v>404</v>
      </c>
      <c r="X136">
        <v>30</v>
      </c>
      <c r="Y136">
        <v>1504992.098244095</v>
      </c>
      <c r="Z136">
        <v>6903759.8952905023</v>
      </c>
      <c r="AA136">
        <v>141.09713545069101</v>
      </c>
      <c r="AB136">
        <v>239.5536496611312</v>
      </c>
      <c r="AC136">
        <v>169.02752278419581</v>
      </c>
      <c r="AD136">
        <v>5.7508931954327496</v>
      </c>
    </row>
    <row r="137" spans="1:30" x14ac:dyDescent="0.3">
      <c r="A137">
        <v>30</v>
      </c>
      <c r="B137" t="s">
        <v>402</v>
      </c>
      <c r="C137">
        <v>52.568187581930999</v>
      </c>
      <c r="D137">
        <v>13.520841540451</v>
      </c>
      <c r="E137">
        <v>1.9868436716497</v>
      </c>
      <c r="F137" t="s">
        <v>834</v>
      </c>
      <c r="G137" t="s">
        <v>403</v>
      </c>
      <c r="H137">
        <v>350.39153531643001</v>
      </c>
      <c r="I137">
        <v>1.5105952363627</v>
      </c>
      <c r="J137">
        <v>0.11033960474932999</v>
      </c>
      <c r="K137">
        <v>-0.15192362324684999</v>
      </c>
      <c r="L137">
        <v>0.81580534069983002</v>
      </c>
      <c r="M137">
        <v>3.8248873310554002E-2</v>
      </c>
      <c r="N137">
        <v>2.3434594284090999E-3</v>
      </c>
      <c r="O137">
        <v>3024</v>
      </c>
      <c r="P137">
        <v>4032</v>
      </c>
      <c r="Q137">
        <v>1</v>
      </c>
      <c r="R137">
        <v>0.98906180707071001</v>
      </c>
      <c r="S137" t="s">
        <v>805</v>
      </c>
      <c r="T137" t="s">
        <v>806</v>
      </c>
      <c r="U137" t="s">
        <v>807</v>
      </c>
      <c r="V137"/>
      <c r="W137" t="s">
        <v>405</v>
      </c>
      <c r="X137">
        <v>30</v>
      </c>
      <c r="Y137">
        <v>1504999.72414865</v>
      </c>
      <c r="Z137">
        <v>6903750.6224769829</v>
      </c>
      <c r="AA137">
        <v>133.47123089595701</v>
      </c>
      <c r="AB137">
        <v>230.28083614166829</v>
      </c>
      <c r="AC137">
        <v>161.81851790933021</v>
      </c>
      <c r="AD137">
        <v>5.7578993875507711</v>
      </c>
    </row>
    <row r="138" spans="1:30" x14ac:dyDescent="0.3">
      <c r="A138">
        <v>30</v>
      </c>
      <c r="B138" t="s">
        <v>402</v>
      </c>
      <c r="C138">
        <v>52.568187581930999</v>
      </c>
      <c r="D138">
        <v>13.520841540451</v>
      </c>
      <c r="E138">
        <v>1.9868436716497</v>
      </c>
      <c r="F138" t="s">
        <v>834</v>
      </c>
      <c r="G138" t="s">
        <v>403</v>
      </c>
      <c r="H138">
        <v>350.39153531643001</v>
      </c>
      <c r="I138">
        <v>1.5105952363627</v>
      </c>
      <c r="J138">
        <v>0.11033960474932999</v>
      </c>
      <c r="K138">
        <v>-0.15192362324684999</v>
      </c>
      <c r="L138">
        <v>0.81580534069983002</v>
      </c>
      <c r="M138">
        <v>3.8248873310554002E-2</v>
      </c>
      <c r="N138">
        <v>2.3434594284090999E-3</v>
      </c>
      <c r="O138">
        <v>3024</v>
      </c>
      <c r="P138">
        <v>4032</v>
      </c>
      <c r="Q138">
        <v>1</v>
      </c>
      <c r="R138">
        <v>0.98906180707071001</v>
      </c>
      <c r="S138" t="s">
        <v>805</v>
      </c>
      <c r="T138" t="s">
        <v>806</v>
      </c>
      <c r="U138" t="s">
        <v>807</v>
      </c>
      <c r="V138"/>
      <c r="W138" t="s">
        <v>406</v>
      </c>
      <c r="X138">
        <v>30</v>
      </c>
      <c r="Y138">
        <v>1505026.253703933</v>
      </c>
      <c r="Z138">
        <v>6903736.5163436718</v>
      </c>
      <c r="AA138">
        <v>106.9416756134015</v>
      </c>
      <c r="AB138">
        <v>216.17470283061269</v>
      </c>
      <c r="AC138">
        <v>146.60892566089211</v>
      </c>
      <c r="AD138">
        <v>5.8237864942284876</v>
      </c>
    </row>
    <row r="139" spans="1:30" x14ac:dyDescent="0.3">
      <c r="A139">
        <v>30</v>
      </c>
      <c r="B139" t="s">
        <v>402</v>
      </c>
      <c r="C139">
        <v>52.568187581930999</v>
      </c>
      <c r="D139">
        <v>13.520841540451</v>
      </c>
      <c r="E139">
        <v>1.9868436716497</v>
      </c>
      <c r="F139" t="s">
        <v>834</v>
      </c>
      <c r="G139" t="s">
        <v>403</v>
      </c>
      <c r="H139">
        <v>350.39153531643001</v>
      </c>
      <c r="I139">
        <v>1.5105952363627</v>
      </c>
      <c r="J139">
        <v>0.11033960474932999</v>
      </c>
      <c r="K139">
        <v>-0.15192362324684999</v>
      </c>
      <c r="L139">
        <v>0.81580534069983002</v>
      </c>
      <c r="M139">
        <v>3.8248873310554002E-2</v>
      </c>
      <c r="N139">
        <v>2.3434594284090999E-3</v>
      </c>
      <c r="O139">
        <v>3024</v>
      </c>
      <c r="P139">
        <v>4032</v>
      </c>
      <c r="Q139">
        <v>1</v>
      </c>
      <c r="R139">
        <v>0.98906180707071001</v>
      </c>
      <c r="S139" t="s">
        <v>805</v>
      </c>
      <c r="T139" t="s">
        <v>806</v>
      </c>
      <c r="U139" t="s">
        <v>807</v>
      </c>
      <c r="V139"/>
      <c r="W139" t="s">
        <v>407</v>
      </c>
      <c r="X139">
        <v>30</v>
      </c>
      <c r="Y139">
        <v>1505036.081454169</v>
      </c>
      <c r="Z139">
        <v>6903751.9829669939</v>
      </c>
      <c r="AA139">
        <v>97.11392537667416</v>
      </c>
      <c r="AB139">
        <v>231.64132615271961</v>
      </c>
      <c r="AC139">
        <v>152.66625926360851</v>
      </c>
      <c r="AD139">
        <v>5.886201268653096</v>
      </c>
    </row>
    <row r="140" spans="1:30" x14ac:dyDescent="0.3">
      <c r="A140">
        <v>30</v>
      </c>
      <c r="B140" t="s">
        <v>402</v>
      </c>
      <c r="C140">
        <v>52.568187581930999</v>
      </c>
      <c r="D140">
        <v>13.520841540451</v>
      </c>
      <c r="E140">
        <v>1.9868436716497</v>
      </c>
      <c r="F140" t="s">
        <v>834</v>
      </c>
      <c r="G140" t="s">
        <v>403</v>
      </c>
      <c r="H140">
        <v>350.39153531643001</v>
      </c>
      <c r="I140">
        <v>1.5105952363627</v>
      </c>
      <c r="J140">
        <v>0.11033960474932999</v>
      </c>
      <c r="K140">
        <v>-0.15192362324684999</v>
      </c>
      <c r="L140">
        <v>0.81580534069983002</v>
      </c>
      <c r="M140">
        <v>3.8248873310554002E-2</v>
      </c>
      <c r="N140">
        <v>2.3434594284090999E-3</v>
      </c>
      <c r="O140">
        <v>3024</v>
      </c>
      <c r="P140">
        <v>4032</v>
      </c>
      <c r="Q140">
        <v>1</v>
      </c>
      <c r="R140">
        <v>0.98906180707071001</v>
      </c>
      <c r="S140" t="s">
        <v>805</v>
      </c>
      <c r="T140" t="s">
        <v>806</v>
      </c>
      <c r="U140" t="s">
        <v>807</v>
      </c>
      <c r="V140"/>
      <c r="W140" t="s">
        <v>408</v>
      </c>
      <c r="X140">
        <v>30</v>
      </c>
      <c r="Y140">
        <v>1505042.078350944</v>
      </c>
      <c r="Z140">
        <v>6903763.6008356726</v>
      </c>
      <c r="AA140">
        <v>91.11702860170044</v>
      </c>
      <c r="AB140">
        <v>243.25919483136391</v>
      </c>
      <c r="AC140">
        <v>157.8763012486869</v>
      </c>
      <c r="AD140">
        <v>5.9247937241838571</v>
      </c>
    </row>
    <row r="141" spans="1:30" x14ac:dyDescent="0.3">
      <c r="A141">
        <v>30</v>
      </c>
      <c r="B141" t="s">
        <v>402</v>
      </c>
      <c r="C141">
        <v>52.568187581930999</v>
      </c>
      <c r="D141">
        <v>13.520841540451</v>
      </c>
      <c r="E141">
        <v>1.9868436716497</v>
      </c>
      <c r="F141" t="s">
        <v>834</v>
      </c>
      <c r="G141" t="s">
        <v>403</v>
      </c>
      <c r="H141">
        <v>350.39153531643001</v>
      </c>
      <c r="I141">
        <v>1.5105952363627</v>
      </c>
      <c r="J141">
        <v>0.11033960474932999</v>
      </c>
      <c r="K141">
        <v>-0.15192362324684999</v>
      </c>
      <c r="L141">
        <v>0.81580534069983002</v>
      </c>
      <c r="M141">
        <v>3.8248873310554002E-2</v>
      </c>
      <c r="N141">
        <v>2.3434594284090999E-3</v>
      </c>
      <c r="O141">
        <v>3024</v>
      </c>
      <c r="P141">
        <v>4032</v>
      </c>
      <c r="Q141">
        <v>1</v>
      </c>
      <c r="R141">
        <v>0.98906180707071001</v>
      </c>
      <c r="S141" t="s">
        <v>805</v>
      </c>
      <c r="T141" t="s">
        <v>806</v>
      </c>
      <c r="U141" t="s">
        <v>807</v>
      </c>
      <c r="V141"/>
      <c r="W141" t="s">
        <v>409</v>
      </c>
      <c r="X141">
        <v>30</v>
      </c>
      <c r="Y141">
        <v>1505143.2916475581</v>
      </c>
      <c r="Z141">
        <v>6903654.0992906848</v>
      </c>
      <c r="AA141">
        <v>10.09626801172271</v>
      </c>
      <c r="AB141">
        <v>133.75764984358099</v>
      </c>
      <c r="AC141">
        <v>81.501604580162649</v>
      </c>
      <c r="AD141">
        <v>7.5338934287219286E-2</v>
      </c>
    </row>
    <row r="142" spans="1:30" x14ac:dyDescent="0.3">
      <c r="A142">
        <v>31</v>
      </c>
      <c r="B142" t="s">
        <v>410</v>
      </c>
      <c r="C142">
        <v>52.548475192455001</v>
      </c>
      <c r="D142">
        <v>13.551354488472001</v>
      </c>
      <c r="E142">
        <v>1.5908868974074999</v>
      </c>
      <c r="F142" t="s">
        <v>835</v>
      </c>
      <c r="G142" t="s">
        <v>411</v>
      </c>
      <c r="H142">
        <v>213.53145408</v>
      </c>
      <c r="I142">
        <v>0.60407818432705995</v>
      </c>
      <c r="J142">
        <v>1.9398893180853001</v>
      </c>
      <c r="K142">
        <v>-1.8583799159295</v>
      </c>
      <c r="L142">
        <v>0.51477808645302003</v>
      </c>
      <c r="M142">
        <v>-0.20269264379821</v>
      </c>
      <c r="N142">
        <v>3.2377420628933E-2</v>
      </c>
      <c r="O142">
        <v>3000</v>
      </c>
      <c r="P142">
        <v>4000</v>
      </c>
      <c r="Q142">
        <v>1</v>
      </c>
      <c r="R142">
        <v>0.99723593953006995</v>
      </c>
      <c r="S142" t="s">
        <v>820</v>
      </c>
      <c r="T142" t="s">
        <v>798</v>
      </c>
      <c r="U142" t="s">
        <v>821</v>
      </c>
      <c r="V142"/>
      <c r="W142" t="s">
        <v>412</v>
      </c>
      <c r="X142">
        <v>31</v>
      </c>
      <c r="Y142">
        <v>1508522.9997657279</v>
      </c>
      <c r="Z142">
        <v>6899869.6099598212</v>
      </c>
      <c r="AA142">
        <v>6.8814501171000302</v>
      </c>
      <c r="AB142">
        <v>41.288700701668859</v>
      </c>
      <c r="AC142">
        <v>25.44580543948781</v>
      </c>
      <c r="AD142">
        <v>3.306741331008078</v>
      </c>
    </row>
    <row r="143" spans="1:30" x14ac:dyDescent="0.3">
      <c r="A143">
        <v>31</v>
      </c>
      <c r="B143" t="s">
        <v>410</v>
      </c>
      <c r="C143">
        <v>52.548475192455001</v>
      </c>
      <c r="D143">
        <v>13.551354488472001</v>
      </c>
      <c r="E143">
        <v>1.5908868974074999</v>
      </c>
      <c r="F143" t="s">
        <v>835</v>
      </c>
      <c r="G143" t="s">
        <v>411</v>
      </c>
      <c r="H143">
        <v>213.53145408</v>
      </c>
      <c r="I143">
        <v>0.60407818432705995</v>
      </c>
      <c r="J143">
        <v>1.9398893180853001</v>
      </c>
      <c r="K143">
        <v>-1.8583799159295</v>
      </c>
      <c r="L143">
        <v>0.51477808645302003</v>
      </c>
      <c r="M143">
        <v>-0.20269264379821</v>
      </c>
      <c r="N143">
        <v>3.2377420628933E-2</v>
      </c>
      <c r="O143">
        <v>3000</v>
      </c>
      <c r="P143">
        <v>4000</v>
      </c>
      <c r="Q143">
        <v>1</v>
      </c>
      <c r="R143">
        <v>0.99723593953006995</v>
      </c>
      <c r="S143" t="s">
        <v>820</v>
      </c>
      <c r="T143" t="s">
        <v>798</v>
      </c>
      <c r="U143" t="s">
        <v>821</v>
      </c>
      <c r="V143"/>
      <c r="W143" t="s">
        <v>413</v>
      </c>
      <c r="X143">
        <v>31</v>
      </c>
      <c r="Y143">
        <v>1508474.884229593</v>
      </c>
      <c r="Z143">
        <v>6899896.3848083904</v>
      </c>
      <c r="AA143">
        <v>54.996986252255738</v>
      </c>
      <c r="AB143">
        <v>14.51385213248432</v>
      </c>
      <c r="AC143">
        <v>34.65570639898867</v>
      </c>
      <c r="AD143">
        <v>4.4543688441398386</v>
      </c>
    </row>
    <row r="144" spans="1:30" x14ac:dyDescent="0.3">
      <c r="A144">
        <v>31</v>
      </c>
      <c r="B144" t="s">
        <v>410</v>
      </c>
      <c r="C144">
        <v>52.548475192455001</v>
      </c>
      <c r="D144">
        <v>13.551354488472001</v>
      </c>
      <c r="E144">
        <v>1.5908868974074999</v>
      </c>
      <c r="F144" t="s">
        <v>835</v>
      </c>
      <c r="G144" t="s">
        <v>411</v>
      </c>
      <c r="H144">
        <v>213.53145408</v>
      </c>
      <c r="I144">
        <v>0.60407818432705995</v>
      </c>
      <c r="J144">
        <v>1.9398893180853001</v>
      </c>
      <c r="K144">
        <v>-1.8583799159295</v>
      </c>
      <c r="L144">
        <v>0.51477808645302003</v>
      </c>
      <c r="M144">
        <v>-0.20269264379821</v>
      </c>
      <c r="N144">
        <v>3.2377420628933E-2</v>
      </c>
      <c r="O144">
        <v>3000</v>
      </c>
      <c r="P144">
        <v>4000</v>
      </c>
      <c r="Q144">
        <v>1</v>
      </c>
      <c r="R144">
        <v>0.99723593953006995</v>
      </c>
      <c r="S144" t="s">
        <v>820</v>
      </c>
      <c r="T144" t="s">
        <v>798</v>
      </c>
      <c r="U144" t="s">
        <v>821</v>
      </c>
      <c r="V144"/>
      <c r="W144" t="s">
        <v>414</v>
      </c>
      <c r="X144">
        <v>31</v>
      </c>
      <c r="Y144">
        <v>1508457.516760252</v>
      </c>
      <c r="Z144">
        <v>6899905.9150706567</v>
      </c>
      <c r="AA144">
        <v>72.364455593051389</v>
      </c>
      <c r="AB144">
        <v>4.9835898661985993</v>
      </c>
      <c r="AC144">
        <v>44.201166091602573</v>
      </c>
      <c r="AD144">
        <v>4.6436296224713143</v>
      </c>
    </row>
    <row r="145" spans="1:30" x14ac:dyDescent="0.3">
      <c r="A145">
        <v>31</v>
      </c>
      <c r="B145" t="s">
        <v>410</v>
      </c>
      <c r="C145">
        <v>52.548475192455001</v>
      </c>
      <c r="D145">
        <v>13.551354488472001</v>
      </c>
      <c r="E145">
        <v>1.5908868974074999</v>
      </c>
      <c r="F145" t="s">
        <v>835</v>
      </c>
      <c r="G145" t="s">
        <v>411</v>
      </c>
      <c r="H145">
        <v>213.53145408</v>
      </c>
      <c r="I145">
        <v>0.60407818432705995</v>
      </c>
      <c r="J145">
        <v>1.9398893180853001</v>
      </c>
      <c r="K145">
        <v>-1.8583799159295</v>
      </c>
      <c r="L145">
        <v>0.51477808645302003</v>
      </c>
      <c r="M145">
        <v>-0.20269264379821</v>
      </c>
      <c r="N145">
        <v>3.2377420628933E-2</v>
      </c>
      <c r="O145">
        <v>3000</v>
      </c>
      <c r="P145">
        <v>4000</v>
      </c>
      <c r="Q145">
        <v>1</v>
      </c>
      <c r="R145">
        <v>0.99723593953006995</v>
      </c>
      <c r="S145" t="s">
        <v>820</v>
      </c>
      <c r="T145" t="s">
        <v>798</v>
      </c>
      <c r="U145" t="s">
        <v>821</v>
      </c>
      <c r="V145"/>
      <c r="W145" t="s">
        <v>415</v>
      </c>
      <c r="X145">
        <v>31</v>
      </c>
      <c r="Y145">
        <v>1508461.8859349289</v>
      </c>
      <c r="Z145">
        <v>6899915.6910989992</v>
      </c>
      <c r="AA145">
        <v>67.995280916104093</v>
      </c>
      <c r="AB145">
        <v>4.7924384763464332</v>
      </c>
      <c r="AC145">
        <v>41.537016505706987</v>
      </c>
      <c r="AD145">
        <v>4.7827545436944972</v>
      </c>
    </row>
    <row r="146" spans="1:30" x14ac:dyDescent="0.3">
      <c r="A146">
        <v>32</v>
      </c>
      <c r="B146" t="s">
        <v>416</v>
      </c>
      <c r="C146">
        <v>52.546130559114999</v>
      </c>
      <c r="D146">
        <v>13.549186365035</v>
      </c>
      <c r="E146">
        <v>1.9992689862847</v>
      </c>
      <c r="F146" t="s">
        <v>836</v>
      </c>
      <c r="G146" t="s">
        <v>417</v>
      </c>
      <c r="H146">
        <v>211.11886519935001</v>
      </c>
      <c r="I146">
        <v>0.54138852778713997</v>
      </c>
      <c r="J146">
        <v>1.9706169203615</v>
      </c>
      <c r="K146">
        <v>-1.8636896625685999</v>
      </c>
      <c r="L146">
        <v>0.51529373537324996</v>
      </c>
      <c r="M146">
        <v>-0.19976700849019</v>
      </c>
      <c r="N146">
        <v>3.3152437205078003E-2</v>
      </c>
      <c r="O146">
        <v>3000</v>
      </c>
      <c r="P146">
        <v>4000</v>
      </c>
      <c r="Q146">
        <v>1</v>
      </c>
      <c r="R146">
        <v>0.99306898371447005</v>
      </c>
      <c r="S146" t="s">
        <v>820</v>
      </c>
      <c r="T146" t="s">
        <v>798</v>
      </c>
      <c r="U146" t="s">
        <v>821</v>
      </c>
      <c r="V146"/>
      <c r="W146" t="s">
        <v>422</v>
      </c>
      <c r="X146">
        <v>32</v>
      </c>
      <c r="Y146">
        <v>1508213.2131703619</v>
      </c>
      <c r="Z146">
        <v>6899402.9920065198</v>
      </c>
      <c r="AA146">
        <v>75.313648499781266</v>
      </c>
      <c r="AB146">
        <v>78.699758877977729</v>
      </c>
      <c r="AC146">
        <v>66.297330744964071</v>
      </c>
      <c r="AD146">
        <v>3.9050085428089361</v>
      </c>
    </row>
    <row r="147" spans="1:30" x14ac:dyDescent="0.3">
      <c r="A147">
        <v>32</v>
      </c>
      <c r="B147" t="s">
        <v>416</v>
      </c>
      <c r="C147">
        <v>52.546130559114999</v>
      </c>
      <c r="D147">
        <v>13.549186365035</v>
      </c>
      <c r="E147">
        <v>1.9992689862847</v>
      </c>
      <c r="F147" t="s">
        <v>836</v>
      </c>
      <c r="G147" t="s">
        <v>417</v>
      </c>
      <c r="H147">
        <v>211.11886519935001</v>
      </c>
      <c r="I147">
        <v>0.54138852778713997</v>
      </c>
      <c r="J147">
        <v>1.9706169203615</v>
      </c>
      <c r="K147">
        <v>-1.8636896625685999</v>
      </c>
      <c r="L147">
        <v>0.51529373537324996</v>
      </c>
      <c r="M147">
        <v>-0.19976700849019</v>
      </c>
      <c r="N147">
        <v>3.3152437205078003E-2</v>
      </c>
      <c r="O147">
        <v>3000</v>
      </c>
      <c r="P147">
        <v>4000</v>
      </c>
      <c r="Q147">
        <v>1</v>
      </c>
      <c r="R147">
        <v>0.99306898371447005</v>
      </c>
      <c r="S147" t="s">
        <v>820</v>
      </c>
      <c r="T147" t="s">
        <v>798</v>
      </c>
      <c r="U147" t="s">
        <v>821</v>
      </c>
      <c r="V147"/>
      <c r="W147" t="s">
        <v>421</v>
      </c>
      <c r="X147">
        <v>32</v>
      </c>
      <c r="Y147">
        <v>1508223.9995703469</v>
      </c>
      <c r="Z147">
        <v>6899423.8548156042</v>
      </c>
      <c r="AA147">
        <v>64.527248514583334</v>
      </c>
      <c r="AB147">
        <v>57.836949793621898</v>
      </c>
      <c r="AC147">
        <v>52.749364857732189</v>
      </c>
      <c r="AD147">
        <v>3.981611728271595</v>
      </c>
    </row>
    <row r="148" spans="1:30" x14ac:dyDescent="0.3">
      <c r="A148">
        <v>32</v>
      </c>
      <c r="B148" t="s">
        <v>416</v>
      </c>
      <c r="C148">
        <v>52.546130559114999</v>
      </c>
      <c r="D148">
        <v>13.549186365035</v>
      </c>
      <c r="E148">
        <v>1.9992689862847</v>
      </c>
      <c r="F148" t="s">
        <v>836</v>
      </c>
      <c r="G148" t="s">
        <v>417</v>
      </c>
      <c r="H148">
        <v>211.11886519935001</v>
      </c>
      <c r="I148">
        <v>0.54138852778713997</v>
      </c>
      <c r="J148">
        <v>1.9706169203615</v>
      </c>
      <c r="K148">
        <v>-1.8636896625685999</v>
      </c>
      <c r="L148">
        <v>0.51529373537324996</v>
      </c>
      <c r="M148">
        <v>-0.19976700849019</v>
      </c>
      <c r="N148">
        <v>3.3152437205078003E-2</v>
      </c>
      <c r="O148">
        <v>3000</v>
      </c>
      <c r="P148">
        <v>4000</v>
      </c>
      <c r="Q148">
        <v>1</v>
      </c>
      <c r="R148">
        <v>0.99306898371447005</v>
      </c>
      <c r="S148" t="s">
        <v>820</v>
      </c>
      <c r="T148" t="s">
        <v>798</v>
      </c>
      <c r="U148" t="s">
        <v>821</v>
      </c>
      <c r="V148"/>
      <c r="W148" t="s">
        <v>420</v>
      </c>
      <c r="X148">
        <v>32</v>
      </c>
      <c r="Y148">
        <v>1508232.881283246</v>
      </c>
      <c r="Z148">
        <v>6899441.509012036</v>
      </c>
      <c r="AA148">
        <v>55.645535615971312</v>
      </c>
      <c r="AB148">
        <v>40.18275336176157</v>
      </c>
      <c r="AC148">
        <v>41.792702065513467</v>
      </c>
      <c r="AD148">
        <v>4.0869711335854326</v>
      </c>
    </row>
    <row r="149" spans="1:30" x14ac:dyDescent="0.3">
      <c r="A149">
        <v>32</v>
      </c>
      <c r="B149" t="s">
        <v>416</v>
      </c>
      <c r="C149">
        <v>52.546130559114999</v>
      </c>
      <c r="D149">
        <v>13.549186365035</v>
      </c>
      <c r="E149">
        <v>1.9992689862847</v>
      </c>
      <c r="F149" t="s">
        <v>836</v>
      </c>
      <c r="G149" t="s">
        <v>417</v>
      </c>
      <c r="H149">
        <v>211.11886519935001</v>
      </c>
      <c r="I149">
        <v>0.54138852778713997</v>
      </c>
      <c r="J149">
        <v>1.9706169203615</v>
      </c>
      <c r="K149">
        <v>-1.8636896625685999</v>
      </c>
      <c r="L149">
        <v>0.51529373537324996</v>
      </c>
      <c r="M149">
        <v>-0.19976700849019</v>
      </c>
      <c r="N149">
        <v>3.3152437205078003E-2</v>
      </c>
      <c r="O149">
        <v>3000</v>
      </c>
      <c r="P149">
        <v>4000</v>
      </c>
      <c r="Q149">
        <v>1</v>
      </c>
      <c r="R149">
        <v>0.99306898371447005</v>
      </c>
      <c r="S149" t="s">
        <v>820</v>
      </c>
      <c r="T149" t="s">
        <v>798</v>
      </c>
      <c r="U149" t="s">
        <v>821</v>
      </c>
      <c r="V149"/>
      <c r="W149" t="s">
        <v>419</v>
      </c>
      <c r="X149">
        <v>32</v>
      </c>
      <c r="Y149">
        <v>1508244.111427533</v>
      </c>
      <c r="Z149">
        <v>6899463.2388292206</v>
      </c>
      <c r="AA149">
        <v>44.415391328046098</v>
      </c>
      <c r="AB149">
        <v>18.452936177141961</v>
      </c>
      <c r="AC149">
        <v>29.299548014641719</v>
      </c>
      <c r="AD149">
        <v>4.318624206832542</v>
      </c>
    </row>
    <row r="150" spans="1:30" x14ac:dyDescent="0.3">
      <c r="A150">
        <v>32</v>
      </c>
      <c r="B150" t="s">
        <v>416</v>
      </c>
      <c r="C150">
        <v>52.546130559114999</v>
      </c>
      <c r="D150">
        <v>13.549186365035</v>
      </c>
      <c r="E150">
        <v>1.9992689862847</v>
      </c>
      <c r="F150" t="s">
        <v>836</v>
      </c>
      <c r="G150" t="s">
        <v>417</v>
      </c>
      <c r="H150">
        <v>211.11886519935001</v>
      </c>
      <c r="I150">
        <v>0.54138852778713997</v>
      </c>
      <c r="J150">
        <v>1.9706169203615</v>
      </c>
      <c r="K150">
        <v>-1.8636896625685999</v>
      </c>
      <c r="L150">
        <v>0.51529373537324996</v>
      </c>
      <c r="M150">
        <v>-0.19976700849019</v>
      </c>
      <c r="N150">
        <v>3.3152437205078003E-2</v>
      </c>
      <c r="O150">
        <v>3000</v>
      </c>
      <c r="P150">
        <v>4000</v>
      </c>
      <c r="Q150">
        <v>1</v>
      </c>
      <c r="R150">
        <v>0.99306898371447005</v>
      </c>
      <c r="S150" t="s">
        <v>820</v>
      </c>
      <c r="T150" t="s">
        <v>798</v>
      </c>
      <c r="U150" t="s">
        <v>821</v>
      </c>
      <c r="V150"/>
      <c r="W150" t="s">
        <v>418</v>
      </c>
      <c r="X150">
        <v>32</v>
      </c>
      <c r="Y150">
        <v>1508250.351155119</v>
      </c>
      <c r="Z150">
        <v>6899475.4656914826</v>
      </c>
      <c r="AA150">
        <v>38.175663742003962</v>
      </c>
      <c r="AB150">
        <v>6.2260739151388407</v>
      </c>
      <c r="AC150">
        <v>23.57046707991692</v>
      </c>
      <c r="AD150">
        <v>4.5507221830461511</v>
      </c>
    </row>
    <row r="151" spans="1:30" x14ac:dyDescent="0.3">
      <c r="A151">
        <v>36</v>
      </c>
      <c r="B151" t="s">
        <v>423</v>
      </c>
      <c r="C151">
        <v>52.538939791495999</v>
      </c>
      <c r="D151">
        <v>13.559479101040001</v>
      </c>
      <c r="E151">
        <v>1.4879907295107999</v>
      </c>
      <c r="F151" t="s">
        <v>837</v>
      </c>
      <c r="G151" t="s">
        <v>424</v>
      </c>
      <c r="H151">
        <v>269.12917958732999</v>
      </c>
      <c r="I151">
        <v>1.1776226426145</v>
      </c>
      <c r="J151">
        <v>1.2033137035943999</v>
      </c>
      <c r="K151">
        <v>-1.2283572862976</v>
      </c>
      <c r="L151">
        <v>0.48881708132885998</v>
      </c>
      <c r="M151">
        <v>-0.20471067050954</v>
      </c>
      <c r="N151">
        <v>3.1433766562045003E-2</v>
      </c>
      <c r="O151">
        <v>3888</v>
      </c>
      <c r="P151">
        <v>5184</v>
      </c>
      <c r="Q151">
        <v>1</v>
      </c>
      <c r="R151">
        <v>0.99903615568181003</v>
      </c>
      <c r="S151" t="s">
        <v>809</v>
      </c>
      <c r="T151" t="s">
        <v>798</v>
      </c>
      <c r="U151" t="s">
        <v>799</v>
      </c>
      <c r="V151"/>
      <c r="W151" t="s">
        <v>433</v>
      </c>
      <c r="X151">
        <v>36</v>
      </c>
      <c r="Y151">
        <v>1509387.3992105699</v>
      </c>
      <c r="Z151">
        <v>6898080.685668421</v>
      </c>
      <c r="AA151">
        <v>46.909739237744361</v>
      </c>
      <c r="AB151">
        <v>84.812311330810189</v>
      </c>
      <c r="AC151">
        <v>58.961963686597031</v>
      </c>
      <c r="AD151">
        <v>3.6468132369772519</v>
      </c>
    </row>
    <row r="152" spans="1:30" x14ac:dyDescent="0.3">
      <c r="A152">
        <v>36</v>
      </c>
      <c r="B152" t="s">
        <v>423</v>
      </c>
      <c r="C152">
        <v>52.538939791495999</v>
      </c>
      <c r="D152">
        <v>13.559479101040001</v>
      </c>
      <c r="E152">
        <v>1.4879907295107999</v>
      </c>
      <c r="F152" t="s">
        <v>837</v>
      </c>
      <c r="G152" t="s">
        <v>424</v>
      </c>
      <c r="H152">
        <v>269.12917958732999</v>
      </c>
      <c r="I152">
        <v>1.1776226426145</v>
      </c>
      <c r="J152">
        <v>1.2033137035943999</v>
      </c>
      <c r="K152">
        <v>-1.2283572862976</v>
      </c>
      <c r="L152">
        <v>0.48881708132885998</v>
      </c>
      <c r="M152">
        <v>-0.20471067050954</v>
      </c>
      <c r="N152">
        <v>3.1433766562045003E-2</v>
      </c>
      <c r="O152">
        <v>3888</v>
      </c>
      <c r="P152">
        <v>5184</v>
      </c>
      <c r="Q152">
        <v>1</v>
      </c>
      <c r="R152">
        <v>0.99903615568181003</v>
      </c>
      <c r="S152" t="s">
        <v>809</v>
      </c>
      <c r="T152" t="s">
        <v>798</v>
      </c>
      <c r="U152" t="s">
        <v>799</v>
      </c>
      <c r="V152"/>
      <c r="W152" t="s">
        <v>432</v>
      </c>
      <c r="X152">
        <v>36</v>
      </c>
      <c r="Y152">
        <v>1509390.01637845</v>
      </c>
      <c r="Z152">
        <v>6898089.248920585</v>
      </c>
      <c r="AA152">
        <v>44.292571357917041</v>
      </c>
      <c r="AB152">
        <v>76.249059166759253</v>
      </c>
      <c r="AC152">
        <v>53.646968927382602</v>
      </c>
      <c r="AD152">
        <v>3.667844662424482</v>
      </c>
    </row>
    <row r="153" spans="1:30" x14ac:dyDescent="0.3">
      <c r="A153">
        <v>36</v>
      </c>
      <c r="B153" t="s">
        <v>423</v>
      </c>
      <c r="C153">
        <v>52.538939791495999</v>
      </c>
      <c r="D153">
        <v>13.559479101040001</v>
      </c>
      <c r="E153">
        <v>1.4879907295107999</v>
      </c>
      <c r="F153" t="s">
        <v>837</v>
      </c>
      <c r="G153" t="s">
        <v>424</v>
      </c>
      <c r="H153">
        <v>269.12917958732999</v>
      </c>
      <c r="I153">
        <v>1.1776226426145</v>
      </c>
      <c r="J153">
        <v>1.2033137035943999</v>
      </c>
      <c r="K153">
        <v>-1.2283572862976</v>
      </c>
      <c r="L153">
        <v>0.48881708132885998</v>
      </c>
      <c r="M153">
        <v>-0.20471067050954</v>
      </c>
      <c r="N153">
        <v>3.1433766562045003E-2</v>
      </c>
      <c r="O153">
        <v>3888</v>
      </c>
      <c r="P153">
        <v>5184</v>
      </c>
      <c r="Q153">
        <v>1</v>
      </c>
      <c r="R153">
        <v>0.99903615568181003</v>
      </c>
      <c r="S153" t="s">
        <v>809</v>
      </c>
      <c r="T153" t="s">
        <v>798</v>
      </c>
      <c r="U153" t="s">
        <v>799</v>
      </c>
      <c r="V153"/>
      <c r="W153" t="s">
        <v>431</v>
      </c>
      <c r="X153">
        <v>36</v>
      </c>
      <c r="Y153">
        <v>1509389.7413661389</v>
      </c>
      <c r="Z153">
        <v>6898110.5784645043</v>
      </c>
      <c r="AA153">
        <v>44.567583668977022</v>
      </c>
      <c r="AB153">
        <v>54.919515247456729</v>
      </c>
      <c r="AC153">
        <v>43.044763204515348</v>
      </c>
      <c r="AD153">
        <v>3.823310919667795</v>
      </c>
    </row>
    <row r="154" spans="1:30" x14ac:dyDescent="0.3">
      <c r="A154">
        <v>36</v>
      </c>
      <c r="B154" t="s">
        <v>423</v>
      </c>
      <c r="C154">
        <v>52.538939791495999</v>
      </c>
      <c r="D154">
        <v>13.559479101040001</v>
      </c>
      <c r="E154">
        <v>1.4879907295107999</v>
      </c>
      <c r="F154" t="s">
        <v>837</v>
      </c>
      <c r="G154" t="s">
        <v>424</v>
      </c>
      <c r="H154">
        <v>269.12917958732999</v>
      </c>
      <c r="I154">
        <v>1.1776226426145</v>
      </c>
      <c r="J154">
        <v>1.2033137035943999</v>
      </c>
      <c r="K154">
        <v>-1.2283572862976</v>
      </c>
      <c r="L154">
        <v>0.48881708132885998</v>
      </c>
      <c r="M154">
        <v>-0.20471067050954</v>
      </c>
      <c r="N154">
        <v>3.1433766562045003E-2</v>
      </c>
      <c r="O154">
        <v>3888</v>
      </c>
      <c r="P154">
        <v>5184</v>
      </c>
      <c r="Q154">
        <v>1</v>
      </c>
      <c r="R154">
        <v>0.99903615568181003</v>
      </c>
      <c r="S154" t="s">
        <v>809</v>
      </c>
      <c r="T154" t="s">
        <v>798</v>
      </c>
      <c r="U154" t="s">
        <v>799</v>
      </c>
      <c r="V154"/>
      <c r="W154" t="s">
        <v>430</v>
      </c>
      <c r="X154">
        <v>36</v>
      </c>
      <c r="Y154">
        <v>1509389.5502227989</v>
      </c>
      <c r="Z154">
        <v>6898119.7348135067</v>
      </c>
      <c r="AA154">
        <v>44.758727008476853</v>
      </c>
      <c r="AB154">
        <v>45.76316624507308</v>
      </c>
      <c r="AC154">
        <v>38.966787267100152</v>
      </c>
      <c r="AD154">
        <v>3.9158951805586861</v>
      </c>
    </row>
    <row r="155" spans="1:30" x14ac:dyDescent="0.3">
      <c r="A155">
        <v>36</v>
      </c>
      <c r="B155" t="s">
        <v>423</v>
      </c>
      <c r="C155">
        <v>52.538939791495999</v>
      </c>
      <c r="D155">
        <v>13.559479101040001</v>
      </c>
      <c r="E155">
        <v>1.4879907295107999</v>
      </c>
      <c r="F155" t="s">
        <v>837</v>
      </c>
      <c r="G155" t="s">
        <v>424</v>
      </c>
      <c r="H155">
        <v>269.12917958732999</v>
      </c>
      <c r="I155">
        <v>1.1776226426145</v>
      </c>
      <c r="J155">
        <v>1.2033137035943999</v>
      </c>
      <c r="K155">
        <v>-1.2283572862976</v>
      </c>
      <c r="L155">
        <v>0.48881708132885998</v>
      </c>
      <c r="M155">
        <v>-0.20471067050954</v>
      </c>
      <c r="N155">
        <v>3.1433766562045003E-2</v>
      </c>
      <c r="O155">
        <v>3888</v>
      </c>
      <c r="P155">
        <v>5184</v>
      </c>
      <c r="Q155">
        <v>1</v>
      </c>
      <c r="R155">
        <v>0.99903615568181003</v>
      </c>
      <c r="S155" t="s">
        <v>809</v>
      </c>
      <c r="T155" t="s">
        <v>798</v>
      </c>
      <c r="U155" t="s">
        <v>799</v>
      </c>
      <c r="V155"/>
      <c r="W155" t="s">
        <v>429</v>
      </c>
      <c r="X155">
        <v>36</v>
      </c>
      <c r="Y155">
        <v>1509389.053835362</v>
      </c>
      <c r="Z155">
        <v>6898129.6625622576</v>
      </c>
      <c r="AA155">
        <v>45.255114445928477</v>
      </c>
      <c r="AB155">
        <v>35.835417494177818</v>
      </c>
      <c r="AC155">
        <v>35.150424592674767</v>
      </c>
      <c r="AD155">
        <v>4.0426352379436139</v>
      </c>
    </row>
    <row r="156" spans="1:30" x14ac:dyDescent="0.3">
      <c r="A156">
        <v>36</v>
      </c>
      <c r="B156" t="s">
        <v>423</v>
      </c>
      <c r="C156">
        <v>52.538939791495999</v>
      </c>
      <c r="D156">
        <v>13.559479101040001</v>
      </c>
      <c r="E156">
        <v>1.4879907295107999</v>
      </c>
      <c r="F156" t="s">
        <v>837</v>
      </c>
      <c r="G156" t="s">
        <v>424</v>
      </c>
      <c r="H156">
        <v>269.12917958732999</v>
      </c>
      <c r="I156">
        <v>1.1776226426145</v>
      </c>
      <c r="J156">
        <v>1.2033137035943999</v>
      </c>
      <c r="K156">
        <v>-1.2283572862976</v>
      </c>
      <c r="L156">
        <v>0.48881708132885998</v>
      </c>
      <c r="M156">
        <v>-0.20471067050954</v>
      </c>
      <c r="N156">
        <v>3.1433766562045003E-2</v>
      </c>
      <c r="O156">
        <v>3888</v>
      </c>
      <c r="P156">
        <v>5184</v>
      </c>
      <c r="Q156">
        <v>1</v>
      </c>
      <c r="R156">
        <v>0.99903615568181003</v>
      </c>
      <c r="S156" t="s">
        <v>809</v>
      </c>
      <c r="T156" t="s">
        <v>798</v>
      </c>
      <c r="U156" t="s">
        <v>799</v>
      </c>
      <c r="V156"/>
      <c r="W156" t="s">
        <v>428</v>
      </c>
      <c r="X156">
        <v>36</v>
      </c>
      <c r="Y156">
        <v>1509389.5502227989</v>
      </c>
      <c r="Z156">
        <v>6898139.9212359674</v>
      </c>
      <c r="AA156">
        <v>44.758727008476853</v>
      </c>
      <c r="AB156">
        <v>25.576743784360591</v>
      </c>
      <c r="AC156">
        <v>31.40167141305438</v>
      </c>
      <c r="AD156">
        <v>4.1932373359246977</v>
      </c>
    </row>
    <row r="157" spans="1:30" x14ac:dyDescent="0.3">
      <c r="A157">
        <v>36</v>
      </c>
      <c r="B157" t="s">
        <v>423</v>
      </c>
      <c r="C157">
        <v>52.538939791495999</v>
      </c>
      <c r="D157">
        <v>13.559479101040001</v>
      </c>
      <c r="E157">
        <v>1.4879907295107999</v>
      </c>
      <c r="F157" t="s">
        <v>837</v>
      </c>
      <c r="G157" t="s">
        <v>424</v>
      </c>
      <c r="H157">
        <v>269.12917958732999</v>
      </c>
      <c r="I157">
        <v>1.1776226426145</v>
      </c>
      <c r="J157">
        <v>1.2033137035943999</v>
      </c>
      <c r="K157">
        <v>-1.2283572862976</v>
      </c>
      <c r="L157">
        <v>0.48881708132885998</v>
      </c>
      <c r="M157">
        <v>-0.20471067050954</v>
      </c>
      <c r="N157">
        <v>3.1433766562045003E-2</v>
      </c>
      <c r="O157">
        <v>3888</v>
      </c>
      <c r="P157">
        <v>5184</v>
      </c>
      <c r="Q157">
        <v>1</v>
      </c>
      <c r="R157">
        <v>0.99903615568181003</v>
      </c>
      <c r="S157" t="s">
        <v>809</v>
      </c>
      <c r="T157" t="s">
        <v>798</v>
      </c>
      <c r="U157" t="s">
        <v>799</v>
      </c>
      <c r="V157"/>
      <c r="W157" t="s">
        <v>427</v>
      </c>
      <c r="X157">
        <v>36</v>
      </c>
      <c r="Y157">
        <v>1509389.5502227989</v>
      </c>
      <c r="Z157">
        <v>6898150.0144471973</v>
      </c>
      <c r="AA157">
        <v>44.758727008476853</v>
      </c>
      <c r="AB157">
        <v>15.483532554470001</v>
      </c>
      <c r="AC157">
        <v>28.8594364620585</v>
      </c>
      <c r="AD157">
        <v>4.379341671716908</v>
      </c>
    </row>
    <row r="158" spans="1:30" x14ac:dyDescent="0.3">
      <c r="A158">
        <v>36</v>
      </c>
      <c r="B158" t="s">
        <v>423</v>
      </c>
      <c r="C158">
        <v>52.538939791495999</v>
      </c>
      <c r="D158">
        <v>13.559479101040001</v>
      </c>
      <c r="E158">
        <v>1.4879907295107999</v>
      </c>
      <c r="F158" t="s">
        <v>837</v>
      </c>
      <c r="G158" t="s">
        <v>424</v>
      </c>
      <c r="H158">
        <v>269.12917958732999</v>
      </c>
      <c r="I158">
        <v>1.1776226426145</v>
      </c>
      <c r="J158">
        <v>1.2033137035943999</v>
      </c>
      <c r="K158">
        <v>-1.2283572862976</v>
      </c>
      <c r="L158">
        <v>0.48881708132885998</v>
      </c>
      <c r="M158">
        <v>-0.20471067050954</v>
      </c>
      <c r="N158">
        <v>3.1433766562045003E-2</v>
      </c>
      <c r="O158">
        <v>3888</v>
      </c>
      <c r="P158">
        <v>5184</v>
      </c>
      <c r="Q158">
        <v>1</v>
      </c>
      <c r="R158">
        <v>0.99903615568181003</v>
      </c>
      <c r="S158" t="s">
        <v>809</v>
      </c>
      <c r="T158" t="s">
        <v>798</v>
      </c>
      <c r="U158" t="s">
        <v>799</v>
      </c>
      <c r="V158"/>
      <c r="W158" t="s">
        <v>426</v>
      </c>
      <c r="X158">
        <v>36</v>
      </c>
      <c r="Y158">
        <v>1509389.5502227989</v>
      </c>
      <c r="Z158">
        <v>6898159.9421959473</v>
      </c>
      <c r="AA158">
        <v>44.758727008476853</v>
      </c>
      <c r="AB158">
        <v>5.5557838045060626</v>
      </c>
      <c r="AC158">
        <v>27.489178084101528</v>
      </c>
      <c r="AD158">
        <v>4.5888932666356386</v>
      </c>
    </row>
    <row r="159" spans="1:30" x14ac:dyDescent="0.3">
      <c r="A159">
        <v>36</v>
      </c>
      <c r="B159" t="s">
        <v>423</v>
      </c>
      <c r="C159">
        <v>52.538939791495999</v>
      </c>
      <c r="D159">
        <v>13.559479101040001</v>
      </c>
      <c r="E159">
        <v>1.4879907295107999</v>
      </c>
      <c r="F159" t="s">
        <v>837</v>
      </c>
      <c r="G159" t="s">
        <v>424</v>
      </c>
      <c r="H159">
        <v>269.12917958732999</v>
      </c>
      <c r="I159">
        <v>1.1776226426145</v>
      </c>
      <c r="J159">
        <v>1.2033137035943999</v>
      </c>
      <c r="K159">
        <v>-1.2283572862976</v>
      </c>
      <c r="L159">
        <v>0.48881708132885998</v>
      </c>
      <c r="M159">
        <v>-0.20471067050954</v>
      </c>
      <c r="N159">
        <v>3.1433766562045003E-2</v>
      </c>
      <c r="O159">
        <v>3888</v>
      </c>
      <c r="P159">
        <v>5184</v>
      </c>
      <c r="Q159">
        <v>1</v>
      </c>
      <c r="R159">
        <v>0.99903615568181003</v>
      </c>
      <c r="S159" t="s">
        <v>809</v>
      </c>
      <c r="T159" t="s">
        <v>798</v>
      </c>
      <c r="U159" t="s">
        <v>799</v>
      </c>
      <c r="V159"/>
      <c r="W159" t="s">
        <v>425</v>
      </c>
      <c r="X159">
        <v>36</v>
      </c>
      <c r="Y159">
        <v>1509389.219297841</v>
      </c>
      <c r="Z159">
        <v>6898169.2080947822</v>
      </c>
      <c r="AA159">
        <v>45.089651966933161</v>
      </c>
      <c r="AB159">
        <v>3.710115030407906</v>
      </c>
      <c r="AC159">
        <v>27.574954948800571</v>
      </c>
      <c r="AD159">
        <v>4.7944871027586764</v>
      </c>
    </row>
    <row r="160" spans="1:30" x14ac:dyDescent="0.3">
      <c r="A160">
        <v>37</v>
      </c>
      <c r="B160" t="s">
        <v>434</v>
      </c>
      <c r="C160">
        <v>52.538788427394003</v>
      </c>
      <c r="D160">
        <v>13.559318673617</v>
      </c>
      <c r="E160">
        <v>2.4628068041055999</v>
      </c>
      <c r="F160" t="s">
        <v>838</v>
      </c>
      <c r="G160" t="s">
        <v>435</v>
      </c>
      <c r="H160">
        <v>358.40076086801997</v>
      </c>
      <c r="I160">
        <v>1.5002721274007</v>
      </c>
      <c r="J160">
        <v>3.8631582852822997E-2</v>
      </c>
      <c r="K160">
        <v>-3.4898160328709002E-3</v>
      </c>
      <c r="L160">
        <v>0.50238878176702995</v>
      </c>
      <c r="M160">
        <v>-0.22111490881102</v>
      </c>
      <c r="N160">
        <v>4.1303707277964001E-2</v>
      </c>
      <c r="O160">
        <v>3888</v>
      </c>
      <c r="P160">
        <v>5184</v>
      </c>
      <c r="Q160">
        <v>1</v>
      </c>
      <c r="R160">
        <v>0.95738795805832</v>
      </c>
      <c r="S160" t="s">
        <v>809</v>
      </c>
      <c r="T160" t="s">
        <v>798</v>
      </c>
      <c r="U160" t="s">
        <v>799</v>
      </c>
      <c r="V160"/>
      <c r="W160" t="s">
        <v>436</v>
      </c>
      <c r="X160">
        <v>37</v>
      </c>
      <c r="Y160">
        <v>1509412.1908355411</v>
      </c>
      <c r="Z160">
        <v>6898300.8882448906</v>
      </c>
      <c r="AA160">
        <v>4.2594152288511404</v>
      </c>
      <c r="AB160">
        <v>163.09354262519631</v>
      </c>
      <c r="AC160">
        <v>99.193061406059414</v>
      </c>
      <c r="AD160">
        <v>6.2570748483864511</v>
      </c>
    </row>
    <row r="161" spans="1:30" x14ac:dyDescent="0.3">
      <c r="A161">
        <v>37</v>
      </c>
      <c r="B161" t="s">
        <v>434</v>
      </c>
      <c r="C161">
        <v>52.538788427394003</v>
      </c>
      <c r="D161">
        <v>13.559318673617</v>
      </c>
      <c r="E161">
        <v>2.4628068041055999</v>
      </c>
      <c r="F161" t="s">
        <v>838</v>
      </c>
      <c r="G161" t="s">
        <v>435</v>
      </c>
      <c r="H161">
        <v>358.40076086801997</v>
      </c>
      <c r="I161">
        <v>1.5002721274007</v>
      </c>
      <c r="J161">
        <v>3.8631582852822997E-2</v>
      </c>
      <c r="K161">
        <v>-3.4898160328709002E-3</v>
      </c>
      <c r="L161">
        <v>0.50238878176702995</v>
      </c>
      <c r="M161">
        <v>-0.22111490881102</v>
      </c>
      <c r="N161">
        <v>4.1303707277964001E-2</v>
      </c>
      <c r="O161">
        <v>3888</v>
      </c>
      <c r="P161">
        <v>5184</v>
      </c>
      <c r="Q161">
        <v>1</v>
      </c>
      <c r="R161">
        <v>0.95738795805832</v>
      </c>
      <c r="S161" t="s">
        <v>809</v>
      </c>
      <c r="T161" t="s">
        <v>798</v>
      </c>
      <c r="U161" t="s">
        <v>799</v>
      </c>
      <c r="V161"/>
      <c r="W161" t="s">
        <v>438</v>
      </c>
      <c r="X161">
        <v>37</v>
      </c>
      <c r="Y161">
        <v>1509425.7957356861</v>
      </c>
      <c r="Z161">
        <v>6898300.6018259404</v>
      </c>
      <c r="AA161">
        <v>9.3454849158879369</v>
      </c>
      <c r="AB161">
        <v>162.8071236750111</v>
      </c>
      <c r="AC161">
        <v>99.148701005527855</v>
      </c>
      <c r="AD161">
        <v>5.7339264145796508E-2</v>
      </c>
    </row>
    <row r="162" spans="1:30" x14ac:dyDescent="0.3">
      <c r="A162">
        <v>37</v>
      </c>
      <c r="B162" t="s">
        <v>434</v>
      </c>
      <c r="C162">
        <v>52.538788427394003</v>
      </c>
      <c r="D162">
        <v>13.559318673617</v>
      </c>
      <c r="E162">
        <v>2.4628068041055999</v>
      </c>
      <c r="F162" t="s">
        <v>838</v>
      </c>
      <c r="G162" t="s">
        <v>435</v>
      </c>
      <c r="H162">
        <v>358.40076086801997</v>
      </c>
      <c r="I162">
        <v>1.5002721274007</v>
      </c>
      <c r="J162">
        <v>3.8631582852822997E-2</v>
      </c>
      <c r="K162">
        <v>-3.4898160328709002E-3</v>
      </c>
      <c r="L162">
        <v>0.50238878176702995</v>
      </c>
      <c r="M162">
        <v>-0.22111490881102</v>
      </c>
      <c r="N162">
        <v>4.1303707277964001E-2</v>
      </c>
      <c r="O162">
        <v>3888</v>
      </c>
      <c r="P162">
        <v>5184</v>
      </c>
      <c r="Q162">
        <v>1</v>
      </c>
      <c r="R162">
        <v>0.95738795805832</v>
      </c>
      <c r="S162" t="s">
        <v>809</v>
      </c>
      <c r="T162" t="s">
        <v>798</v>
      </c>
      <c r="U162" t="s">
        <v>799</v>
      </c>
      <c r="V162"/>
      <c r="W162" t="s">
        <v>439</v>
      </c>
      <c r="X162">
        <v>37</v>
      </c>
      <c r="Y162">
        <v>1509447.0129444359</v>
      </c>
      <c r="Z162">
        <v>6898416.6208950011</v>
      </c>
      <c r="AA162">
        <v>30.56269366573542</v>
      </c>
      <c r="AB162">
        <v>278.82619273569429</v>
      </c>
      <c r="AC162">
        <v>170.5424487186109</v>
      </c>
      <c r="AD162">
        <v>0.1091761387639872</v>
      </c>
    </row>
    <row r="163" spans="1:30" x14ac:dyDescent="0.3">
      <c r="A163">
        <v>37</v>
      </c>
      <c r="B163" t="s">
        <v>434</v>
      </c>
      <c r="C163">
        <v>52.538788427394003</v>
      </c>
      <c r="D163">
        <v>13.559318673617</v>
      </c>
      <c r="E163">
        <v>2.4628068041055999</v>
      </c>
      <c r="F163" t="s">
        <v>838</v>
      </c>
      <c r="G163" t="s">
        <v>435</v>
      </c>
      <c r="H163">
        <v>358.40076086801997</v>
      </c>
      <c r="I163">
        <v>1.5002721274007</v>
      </c>
      <c r="J163">
        <v>3.8631582852822997E-2</v>
      </c>
      <c r="K163">
        <v>-3.4898160328709002E-3</v>
      </c>
      <c r="L163">
        <v>0.50238878176702995</v>
      </c>
      <c r="M163">
        <v>-0.22111490881102</v>
      </c>
      <c r="N163">
        <v>4.1303707277964001E-2</v>
      </c>
      <c r="O163">
        <v>3888</v>
      </c>
      <c r="P163">
        <v>5184</v>
      </c>
      <c r="Q163">
        <v>1</v>
      </c>
      <c r="R163">
        <v>0.95738795805832</v>
      </c>
      <c r="S163" t="s">
        <v>809</v>
      </c>
      <c r="T163" t="s">
        <v>798</v>
      </c>
      <c r="U163" t="s">
        <v>799</v>
      </c>
      <c r="V163"/>
      <c r="W163" t="s">
        <v>440</v>
      </c>
      <c r="X163">
        <v>37</v>
      </c>
      <c r="Y163">
        <v>1509430.543881021</v>
      </c>
      <c r="Z163">
        <v>6898207.8741559079</v>
      </c>
      <c r="AA163">
        <v>14.093630251009021</v>
      </c>
      <c r="AB163">
        <v>70.079453642480075</v>
      </c>
      <c r="AC163">
        <v>43.465094202713033</v>
      </c>
      <c r="AD163">
        <v>0.1984619718422154</v>
      </c>
    </row>
    <row r="164" spans="1:30" x14ac:dyDescent="0.3">
      <c r="A164">
        <v>37</v>
      </c>
      <c r="B164" t="s">
        <v>434</v>
      </c>
      <c r="C164">
        <v>52.538788427394003</v>
      </c>
      <c r="D164">
        <v>13.559318673617</v>
      </c>
      <c r="E164">
        <v>2.4628068041055999</v>
      </c>
      <c r="F164" t="s">
        <v>838</v>
      </c>
      <c r="G164" t="s">
        <v>435</v>
      </c>
      <c r="H164">
        <v>358.40076086801997</v>
      </c>
      <c r="I164">
        <v>1.5002721274007</v>
      </c>
      <c r="J164">
        <v>3.8631582852822997E-2</v>
      </c>
      <c r="K164">
        <v>-3.4898160328709002E-3</v>
      </c>
      <c r="L164">
        <v>0.50238878176702995</v>
      </c>
      <c r="M164">
        <v>-0.22111490881102</v>
      </c>
      <c r="N164">
        <v>4.1303707277964001E-2</v>
      </c>
      <c r="O164">
        <v>3888</v>
      </c>
      <c r="P164">
        <v>5184</v>
      </c>
      <c r="Q164">
        <v>1</v>
      </c>
      <c r="R164">
        <v>0.95738795805832</v>
      </c>
      <c r="S164" t="s">
        <v>809</v>
      </c>
      <c r="T164" t="s">
        <v>798</v>
      </c>
      <c r="U164" t="s">
        <v>799</v>
      </c>
      <c r="V164"/>
      <c r="W164" t="s">
        <v>441</v>
      </c>
      <c r="X164">
        <v>37</v>
      </c>
      <c r="Y164">
        <v>1509431.403137872</v>
      </c>
      <c r="Z164">
        <v>6898189.6865525572</v>
      </c>
      <c r="AA164">
        <v>14.95288710226305</v>
      </c>
      <c r="AB164">
        <v>51.891850291751332</v>
      </c>
      <c r="AC164">
        <v>32.839902285541747</v>
      </c>
      <c r="AD164">
        <v>0.28055455027312032</v>
      </c>
    </row>
    <row r="165" spans="1:30" x14ac:dyDescent="0.3">
      <c r="A165">
        <v>37</v>
      </c>
      <c r="B165" t="s">
        <v>434</v>
      </c>
      <c r="C165">
        <v>52.538788427394003</v>
      </c>
      <c r="D165">
        <v>13.559318673617</v>
      </c>
      <c r="E165">
        <v>2.4628068041055999</v>
      </c>
      <c r="F165" t="s">
        <v>838</v>
      </c>
      <c r="G165" t="s">
        <v>435</v>
      </c>
      <c r="H165">
        <v>358.40076086801997</v>
      </c>
      <c r="I165">
        <v>1.5002721274007</v>
      </c>
      <c r="J165">
        <v>3.8631582852822997E-2</v>
      </c>
      <c r="K165">
        <v>-3.4898160328709002E-3</v>
      </c>
      <c r="L165">
        <v>0.50238878176702995</v>
      </c>
      <c r="M165">
        <v>-0.22111490881102</v>
      </c>
      <c r="N165">
        <v>4.1303707277964001E-2</v>
      </c>
      <c r="O165">
        <v>3888</v>
      </c>
      <c r="P165">
        <v>5184</v>
      </c>
      <c r="Q165">
        <v>1</v>
      </c>
      <c r="R165">
        <v>0.95738795805832</v>
      </c>
      <c r="S165" t="s">
        <v>809</v>
      </c>
      <c r="T165" t="s">
        <v>798</v>
      </c>
      <c r="U165" t="s">
        <v>799</v>
      </c>
      <c r="V165"/>
      <c r="W165" t="s">
        <v>442</v>
      </c>
      <c r="X165">
        <v>37</v>
      </c>
      <c r="Y165">
        <v>1509441.4278011371</v>
      </c>
      <c r="Z165">
        <v>6898187.9680388542</v>
      </c>
      <c r="AA165">
        <v>24.97755036666058</v>
      </c>
      <c r="AB165">
        <v>50.173336588777602</v>
      </c>
      <c r="AC165">
        <v>34.092955171255781</v>
      </c>
      <c r="AD165">
        <v>0.4619062406627909</v>
      </c>
    </row>
    <row r="166" spans="1:30" x14ac:dyDescent="0.3">
      <c r="A166">
        <v>37</v>
      </c>
      <c r="B166" t="s">
        <v>434</v>
      </c>
      <c r="C166">
        <v>52.538788427394003</v>
      </c>
      <c r="D166">
        <v>13.559318673617</v>
      </c>
      <c r="E166">
        <v>2.4628068041055999</v>
      </c>
      <c r="F166" t="s">
        <v>838</v>
      </c>
      <c r="G166" t="s">
        <v>435</v>
      </c>
      <c r="H166">
        <v>358.40076086801997</v>
      </c>
      <c r="I166">
        <v>1.5002721274007</v>
      </c>
      <c r="J166">
        <v>3.8631582852822997E-2</v>
      </c>
      <c r="K166">
        <v>-3.4898160328709002E-3</v>
      </c>
      <c r="L166">
        <v>0.50238878176702995</v>
      </c>
      <c r="M166">
        <v>-0.22111490881102</v>
      </c>
      <c r="N166">
        <v>4.1303707277964001E-2</v>
      </c>
      <c r="O166">
        <v>3888</v>
      </c>
      <c r="P166">
        <v>5184</v>
      </c>
      <c r="Q166">
        <v>1</v>
      </c>
      <c r="R166">
        <v>0.95738795805832</v>
      </c>
      <c r="S166" t="s">
        <v>809</v>
      </c>
      <c r="T166" t="s">
        <v>798</v>
      </c>
      <c r="U166" t="s">
        <v>799</v>
      </c>
      <c r="V166"/>
      <c r="W166" t="s">
        <v>443</v>
      </c>
      <c r="X166">
        <v>37</v>
      </c>
      <c r="Y166">
        <v>1509450.8796265009</v>
      </c>
      <c r="Z166">
        <v>6898187.8248293791</v>
      </c>
      <c r="AA166">
        <v>34.429375730454922</v>
      </c>
      <c r="AB166">
        <v>50.030127113685012</v>
      </c>
      <c r="AC166">
        <v>36.954356478019868</v>
      </c>
      <c r="AD166">
        <v>0.60274410583584281</v>
      </c>
    </row>
    <row r="167" spans="1:30" x14ac:dyDescent="0.3">
      <c r="A167">
        <v>37</v>
      </c>
      <c r="B167" t="s">
        <v>434</v>
      </c>
      <c r="C167">
        <v>52.538788427394003</v>
      </c>
      <c r="D167">
        <v>13.559318673617</v>
      </c>
      <c r="E167">
        <v>2.4628068041055999</v>
      </c>
      <c r="F167" t="s">
        <v>838</v>
      </c>
      <c r="G167" t="s">
        <v>435</v>
      </c>
      <c r="H167">
        <v>358.40076086801997</v>
      </c>
      <c r="I167">
        <v>1.5002721274007</v>
      </c>
      <c r="J167">
        <v>3.8631582852822997E-2</v>
      </c>
      <c r="K167">
        <v>-3.4898160328709002E-3</v>
      </c>
      <c r="L167">
        <v>0.50238878176702995</v>
      </c>
      <c r="M167">
        <v>-0.22111490881102</v>
      </c>
      <c r="N167">
        <v>4.1303707277964001E-2</v>
      </c>
      <c r="O167">
        <v>3888</v>
      </c>
      <c r="P167">
        <v>5184</v>
      </c>
      <c r="Q167">
        <v>1</v>
      </c>
      <c r="R167">
        <v>0.95738795805832</v>
      </c>
      <c r="S167" t="s">
        <v>809</v>
      </c>
      <c r="T167" t="s">
        <v>798</v>
      </c>
      <c r="U167" t="s">
        <v>799</v>
      </c>
      <c r="V167"/>
      <c r="W167" t="s">
        <v>437</v>
      </c>
      <c r="X167">
        <v>37</v>
      </c>
      <c r="Y167">
        <v>1509415.914281897</v>
      </c>
      <c r="Z167">
        <v>6898300.8882448906</v>
      </c>
      <c r="AA167">
        <v>0.53596887341700494</v>
      </c>
      <c r="AB167">
        <v>163.09354262519631</v>
      </c>
      <c r="AC167">
        <v>99.159619986434635</v>
      </c>
      <c r="AD167">
        <v>6.2798990523383758</v>
      </c>
    </row>
    <row r="168" spans="1:30" x14ac:dyDescent="0.3">
      <c r="A168">
        <v>38</v>
      </c>
      <c r="B168" t="s">
        <v>444</v>
      </c>
      <c r="C168">
        <v>52.539296321968997</v>
      </c>
      <c r="D168">
        <v>13.559269885473</v>
      </c>
      <c r="E168">
        <v>1.5067183542997</v>
      </c>
      <c r="F168" t="s">
        <v>839</v>
      </c>
      <c r="G168" t="s">
        <v>445</v>
      </c>
      <c r="H168">
        <v>357.92551236426999</v>
      </c>
      <c r="I168">
        <v>1.5185039020805999</v>
      </c>
      <c r="J168">
        <v>0.10810397822473999</v>
      </c>
      <c r="K168">
        <v>5.5714847810733999E-2</v>
      </c>
      <c r="L168">
        <v>0.46727181250853</v>
      </c>
      <c r="M168">
        <v>-0.20870542891276</v>
      </c>
      <c r="N168">
        <v>3.4472869021200003E-2</v>
      </c>
      <c r="O168">
        <v>3888</v>
      </c>
      <c r="P168">
        <v>5184</v>
      </c>
      <c r="Q168">
        <v>1</v>
      </c>
      <c r="R168">
        <v>0.91790373735654995</v>
      </c>
      <c r="S168" t="s">
        <v>809</v>
      </c>
      <c r="T168" t="s">
        <v>798</v>
      </c>
      <c r="U168" t="s">
        <v>799</v>
      </c>
      <c r="V168"/>
      <c r="W168" t="s">
        <v>446</v>
      </c>
      <c r="X168">
        <v>38</v>
      </c>
      <c r="Y168">
        <v>1509401.4357423659</v>
      </c>
      <c r="Z168">
        <v>6898300.9215850551</v>
      </c>
      <c r="AA168">
        <v>9.5834370569791645</v>
      </c>
      <c r="AB168">
        <v>70.169561386108398</v>
      </c>
      <c r="AC168">
        <v>43.060091616440808</v>
      </c>
      <c r="AD168">
        <v>6.1474496853332923</v>
      </c>
    </row>
    <row r="169" spans="1:30" x14ac:dyDescent="0.3">
      <c r="A169">
        <v>38</v>
      </c>
      <c r="B169" t="s">
        <v>444</v>
      </c>
      <c r="C169">
        <v>52.539296321968997</v>
      </c>
      <c r="D169">
        <v>13.559269885473</v>
      </c>
      <c r="E169">
        <v>1.5067183542997</v>
      </c>
      <c r="F169" t="s">
        <v>839</v>
      </c>
      <c r="G169" t="s">
        <v>445</v>
      </c>
      <c r="H169">
        <v>357.92551236426999</v>
      </c>
      <c r="I169">
        <v>1.5185039020805999</v>
      </c>
      <c r="J169">
        <v>0.10810397822473999</v>
      </c>
      <c r="K169">
        <v>5.5714847810733999E-2</v>
      </c>
      <c r="L169">
        <v>0.46727181250853</v>
      </c>
      <c r="M169">
        <v>-0.20870542891276</v>
      </c>
      <c r="N169">
        <v>3.4472869021200003E-2</v>
      </c>
      <c r="O169">
        <v>3888</v>
      </c>
      <c r="P169">
        <v>5184</v>
      </c>
      <c r="Q169">
        <v>1</v>
      </c>
      <c r="R169">
        <v>0.91790373735654995</v>
      </c>
      <c r="S169" t="s">
        <v>809</v>
      </c>
      <c r="T169" t="s">
        <v>798</v>
      </c>
      <c r="U169" t="s">
        <v>799</v>
      </c>
      <c r="V169"/>
      <c r="W169" t="s">
        <v>447</v>
      </c>
      <c r="X169">
        <v>38</v>
      </c>
      <c r="Y169">
        <v>1509412.2044853719</v>
      </c>
      <c r="Z169">
        <v>6898300.7886376102</v>
      </c>
      <c r="AA169">
        <v>1.185305948369205</v>
      </c>
      <c r="AB169">
        <v>70.036613941192627</v>
      </c>
      <c r="AC169">
        <v>42.587375688663997</v>
      </c>
      <c r="AD169">
        <v>1.6922474318864782E-2</v>
      </c>
    </row>
    <row r="170" spans="1:30" x14ac:dyDescent="0.3">
      <c r="A170">
        <v>38</v>
      </c>
      <c r="B170" t="s">
        <v>444</v>
      </c>
      <c r="C170">
        <v>52.539296321968997</v>
      </c>
      <c r="D170">
        <v>13.559269885473</v>
      </c>
      <c r="E170">
        <v>1.5067183542997</v>
      </c>
      <c r="F170" t="s">
        <v>839</v>
      </c>
      <c r="G170" t="s">
        <v>445</v>
      </c>
      <c r="H170">
        <v>357.92551236426999</v>
      </c>
      <c r="I170">
        <v>1.5185039020805999</v>
      </c>
      <c r="J170">
        <v>0.10810397822473999</v>
      </c>
      <c r="K170">
        <v>5.5714847810733999E-2</v>
      </c>
      <c r="L170">
        <v>0.46727181250853</v>
      </c>
      <c r="M170">
        <v>-0.20870542891276</v>
      </c>
      <c r="N170">
        <v>3.4472869021200003E-2</v>
      </c>
      <c r="O170">
        <v>3888</v>
      </c>
      <c r="P170">
        <v>5184</v>
      </c>
      <c r="Q170">
        <v>1</v>
      </c>
      <c r="R170">
        <v>0.91790373735654995</v>
      </c>
      <c r="S170" t="s">
        <v>809</v>
      </c>
      <c r="T170" t="s">
        <v>798</v>
      </c>
      <c r="U170" t="s">
        <v>799</v>
      </c>
      <c r="V170"/>
      <c r="W170" t="s">
        <v>448</v>
      </c>
      <c r="X170">
        <v>38</v>
      </c>
      <c r="Y170">
        <v>1509415.9270138179</v>
      </c>
      <c r="Z170">
        <v>6898300.9215850551</v>
      </c>
      <c r="AA170">
        <v>4.9078343948349357</v>
      </c>
      <c r="AB170">
        <v>70.169561386108398</v>
      </c>
      <c r="AC170">
        <v>42.76682011174902</v>
      </c>
      <c r="AD170">
        <v>6.9828779620182344E-2</v>
      </c>
    </row>
    <row r="171" spans="1:30" x14ac:dyDescent="0.3">
      <c r="A171">
        <v>38</v>
      </c>
      <c r="B171" t="s">
        <v>444</v>
      </c>
      <c r="C171">
        <v>52.539296321968997</v>
      </c>
      <c r="D171">
        <v>13.559269885473</v>
      </c>
      <c r="E171">
        <v>1.5067183542997</v>
      </c>
      <c r="F171" t="s">
        <v>839</v>
      </c>
      <c r="G171" t="s">
        <v>445</v>
      </c>
      <c r="H171">
        <v>357.92551236426999</v>
      </c>
      <c r="I171">
        <v>1.5185039020805999</v>
      </c>
      <c r="J171">
        <v>0.10810397822473999</v>
      </c>
      <c r="K171">
        <v>5.5714847810733999E-2</v>
      </c>
      <c r="L171">
        <v>0.46727181250853</v>
      </c>
      <c r="M171">
        <v>-0.20870542891276</v>
      </c>
      <c r="N171">
        <v>3.4472869021200003E-2</v>
      </c>
      <c r="O171">
        <v>3888</v>
      </c>
      <c r="P171">
        <v>5184</v>
      </c>
      <c r="Q171">
        <v>1</v>
      </c>
      <c r="R171">
        <v>0.91790373735654995</v>
      </c>
      <c r="S171" t="s">
        <v>809</v>
      </c>
      <c r="T171" t="s">
        <v>798</v>
      </c>
      <c r="U171" t="s">
        <v>799</v>
      </c>
      <c r="V171"/>
      <c r="W171" t="s">
        <v>449</v>
      </c>
      <c r="X171">
        <v>38</v>
      </c>
      <c r="Y171">
        <v>1509508.3864204669</v>
      </c>
      <c r="Z171">
        <v>6898307.0743395491</v>
      </c>
      <c r="AA171">
        <v>97.36724104383029</v>
      </c>
      <c r="AB171">
        <v>76.322315880097449</v>
      </c>
      <c r="AC171">
        <v>75.333292181808289</v>
      </c>
      <c r="AD171">
        <v>0.90597442820007257</v>
      </c>
    </row>
    <row r="172" spans="1:30" x14ac:dyDescent="0.3">
      <c r="A172">
        <v>38</v>
      </c>
      <c r="B172" t="s">
        <v>444</v>
      </c>
      <c r="C172">
        <v>52.539296321968997</v>
      </c>
      <c r="D172">
        <v>13.559269885473</v>
      </c>
      <c r="E172">
        <v>1.5067183542997</v>
      </c>
      <c r="F172" t="s">
        <v>839</v>
      </c>
      <c r="G172" t="s">
        <v>445</v>
      </c>
      <c r="H172">
        <v>357.92551236426999</v>
      </c>
      <c r="I172">
        <v>1.5185039020805999</v>
      </c>
      <c r="J172">
        <v>0.10810397822473999</v>
      </c>
      <c r="K172">
        <v>5.5714847810733999E-2</v>
      </c>
      <c r="L172">
        <v>0.46727181250853</v>
      </c>
      <c r="M172">
        <v>-0.20870542891276</v>
      </c>
      <c r="N172">
        <v>3.4472869021200003E-2</v>
      </c>
      <c r="O172">
        <v>3888</v>
      </c>
      <c r="P172">
        <v>5184</v>
      </c>
      <c r="Q172">
        <v>1</v>
      </c>
      <c r="R172">
        <v>0.91790373735654995</v>
      </c>
      <c r="S172" t="s">
        <v>809</v>
      </c>
      <c r="T172" t="s">
        <v>798</v>
      </c>
      <c r="U172" t="s">
        <v>799</v>
      </c>
      <c r="V172"/>
      <c r="W172" t="s">
        <v>450</v>
      </c>
      <c r="X172">
        <v>38</v>
      </c>
      <c r="Y172">
        <v>1509510.1697639839</v>
      </c>
      <c r="Z172">
        <v>6898307.179242108</v>
      </c>
      <c r="AA172">
        <v>99.15058456058614</v>
      </c>
      <c r="AB172">
        <v>76.427218439057469</v>
      </c>
      <c r="AC172">
        <v>76.231361353866134</v>
      </c>
      <c r="AD172">
        <v>0.91410325085777411</v>
      </c>
    </row>
    <row r="173" spans="1:30" x14ac:dyDescent="0.3">
      <c r="A173">
        <v>38</v>
      </c>
      <c r="B173" t="s">
        <v>444</v>
      </c>
      <c r="C173">
        <v>52.539296321968997</v>
      </c>
      <c r="D173">
        <v>13.559269885473</v>
      </c>
      <c r="E173">
        <v>1.5067183542997</v>
      </c>
      <c r="F173" t="s">
        <v>839</v>
      </c>
      <c r="G173" t="s">
        <v>445</v>
      </c>
      <c r="H173">
        <v>357.92551236426999</v>
      </c>
      <c r="I173">
        <v>1.5185039020805999</v>
      </c>
      <c r="J173">
        <v>0.10810397822473999</v>
      </c>
      <c r="K173">
        <v>5.5714847810733999E-2</v>
      </c>
      <c r="L173">
        <v>0.46727181250853</v>
      </c>
      <c r="M173">
        <v>-0.20870542891276</v>
      </c>
      <c r="N173">
        <v>3.4472869021200003E-2</v>
      </c>
      <c r="O173">
        <v>3888</v>
      </c>
      <c r="P173">
        <v>5184</v>
      </c>
      <c r="Q173">
        <v>1</v>
      </c>
      <c r="R173">
        <v>0.91790373735654995</v>
      </c>
      <c r="S173" t="s">
        <v>809</v>
      </c>
      <c r="T173" t="s">
        <v>798</v>
      </c>
      <c r="U173" t="s">
        <v>799</v>
      </c>
      <c r="V173"/>
      <c r="W173" t="s">
        <v>451</v>
      </c>
      <c r="X173">
        <v>38</v>
      </c>
      <c r="Y173">
        <v>1509508.1766153481</v>
      </c>
      <c r="Z173">
        <v>6898297.947816846</v>
      </c>
      <c r="AA173">
        <v>97.157435924280435</v>
      </c>
      <c r="AB173">
        <v>67.195793177001178</v>
      </c>
      <c r="AC173">
        <v>71.942887122419137</v>
      </c>
      <c r="AD173">
        <v>0.96571831264121055</v>
      </c>
    </row>
    <row r="174" spans="1:30" x14ac:dyDescent="0.3">
      <c r="A174">
        <v>39</v>
      </c>
      <c r="B174" t="s">
        <v>452</v>
      </c>
      <c r="C174">
        <v>52.419672900427003</v>
      </c>
      <c r="D174">
        <v>13.47374682427</v>
      </c>
      <c r="E174">
        <v>2.2470389362424998</v>
      </c>
      <c r="F174" t="s">
        <v>840</v>
      </c>
      <c r="G174" t="s">
        <v>453</v>
      </c>
      <c r="H174">
        <v>6.9583112239988996</v>
      </c>
      <c r="I174">
        <v>1.5638958708905999</v>
      </c>
      <c r="J174">
        <v>-0.10105337817100001</v>
      </c>
      <c r="K174">
        <v>8.9539594265858002E-2</v>
      </c>
      <c r="L174">
        <v>0.49825770434541999</v>
      </c>
      <c r="M174">
        <v>-7.7518752139753996E-2</v>
      </c>
      <c r="N174">
        <v>3.6046535923768999E-3</v>
      </c>
      <c r="O174">
        <v>3456</v>
      </c>
      <c r="P174">
        <v>4608</v>
      </c>
      <c r="Q174">
        <v>1</v>
      </c>
      <c r="R174">
        <v>1.0207287807476</v>
      </c>
      <c r="S174" t="s">
        <v>841</v>
      </c>
      <c r="T174" t="s">
        <v>842</v>
      </c>
      <c r="U174" t="s">
        <v>843</v>
      </c>
      <c r="V174"/>
      <c r="W174" t="s">
        <v>454</v>
      </c>
      <c r="X174">
        <v>39</v>
      </c>
      <c r="Y174">
        <v>1499892.792832233</v>
      </c>
      <c r="Z174">
        <v>6876463.8066973202</v>
      </c>
      <c r="AA174">
        <v>2.157277009217069</v>
      </c>
      <c r="AB174">
        <v>97.480061898939312</v>
      </c>
      <c r="AC174">
        <v>59.441139503399192</v>
      </c>
      <c r="AD174">
        <v>2.212683178984028E-2</v>
      </c>
    </row>
    <row r="175" spans="1:30" x14ac:dyDescent="0.3">
      <c r="A175">
        <v>39</v>
      </c>
      <c r="B175" t="s">
        <v>452</v>
      </c>
      <c r="C175">
        <v>52.419672900427003</v>
      </c>
      <c r="D175">
        <v>13.47374682427</v>
      </c>
      <c r="E175">
        <v>2.2470389362424998</v>
      </c>
      <c r="F175" t="s">
        <v>840</v>
      </c>
      <c r="G175" t="s">
        <v>453</v>
      </c>
      <c r="H175">
        <v>6.9583112239988996</v>
      </c>
      <c r="I175">
        <v>1.5638958708905999</v>
      </c>
      <c r="J175">
        <v>-0.10105337817100001</v>
      </c>
      <c r="K175">
        <v>8.9539594265858002E-2</v>
      </c>
      <c r="L175">
        <v>0.49825770434541999</v>
      </c>
      <c r="M175">
        <v>-7.7518752139753996E-2</v>
      </c>
      <c r="N175">
        <v>3.6046535923768999E-3</v>
      </c>
      <c r="O175">
        <v>3456</v>
      </c>
      <c r="P175">
        <v>4608</v>
      </c>
      <c r="Q175">
        <v>1</v>
      </c>
      <c r="R175">
        <v>1.0207287807476</v>
      </c>
      <c r="S175" t="s">
        <v>841</v>
      </c>
      <c r="T175" t="s">
        <v>842</v>
      </c>
      <c r="U175" t="s">
        <v>843</v>
      </c>
      <c r="V175"/>
      <c r="W175" t="s">
        <v>455</v>
      </c>
      <c r="X175">
        <v>39</v>
      </c>
      <c r="Y175">
        <v>1499914.918696153</v>
      </c>
      <c r="Z175">
        <v>6876428.5055616796</v>
      </c>
      <c r="AA175">
        <v>24.283140929182991</v>
      </c>
      <c r="AB175">
        <v>62.178926258347929</v>
      </c>
      <c r="AC175">
        <v>40.707725625402922</v>
      </c>
      <c r="AD175">
        <v>0.37232167033268559</v>
      </c>
    </row>
    <row r="176" spans="1:30" x14ac:dyDescent="0.3">
      <c r="A176">
        <v>39</v>
      </c>
      <c r="B176" t="s">
        <v>452</v>
      </c>
      <c r="C176">
        <v>52.419672900427003</v>
      </c>
      <c r="D176">
        <v>13.47374682427</v>
      </c>
      <c r="E176">
        <v>2.2470389362424998</v>
      </c>
      <c r="F176" t="s">
        <v>840</v>
      </c>
      <c r="G176" t="s">
        <v>453</v>
      </c>
      <c r="H176">
        <v>6.9583112239988996</v>
      </c>
      <c r="I176">
        <v>1.5638958708905999</v>
      </c>
      <c r="J176">
        <v>-0.10105337817100001</v>
      </c>
      <c r="K176">
        <v>8.9539594265858002E-2</v>
      </c>
      <c r="L176">
        <v>0.49825770434541999</v>
      </c>
      <c r="M176">
        <v>-7.7518752139753996E-2</v>
      </c>
      <c r="N176">
        <v>3.6046535923768999E-3</v>
      </c>
      <c r="O176">
        <v>3456</v>
      </c>
      <c r="P176">
        <v>4608</v>
      </c>
      <c r="Q176">
        <v>1</v>
      </c>
      <c r="R176">
        <v>1.0207287807476</v>
      </c>
      <c r="S176" t="s">
        <v>841</v>
      </c>
      <c r="T176" t="s">
        <v>842</v>
      </c>
      <c r="U176" t="s">
        <v>843</v>
      </c>
      <c r="V176"/>
      <c r="W176" t="s">
        <v>456</v>
      </c>
      <c r="X176">
        <v>39</v>
      </c>
      <c r="Y176">
        <v>1499915.1335103649</v>
      </c>
      <c r="Z176">
        <v>6876416.4043610236</v>
      </c>
      <c r="AA176">
        <v>24.49795514205471</v>
      </c>
      <c r="AB176">
        <v>50.077725603245199</v>
      </c>
      <c r="AC176">
        <v>34.002561009087898</v>
      </c>
      <c r="AD176">
        <v>0.45496924077928641</v>
      </c>
    </row>
    <row r="177" spans="1:30" x14ac:dyDescent="0.3">
      <c r="A177">
        <v>39</v>
      </c>
      <c r="B177" t="s">
        <v>452</v>
      </c>
      <c r="C177">
        <v>52.419672900427003</v>
      </c>
      <c r="D177">
        <v>13.47374682427</v>
      </c>
      <c r="E177">
        <v>2.2470389362424998</v>
      </c>
      <c r="F177" t="s">
        <v>840</v>
      </c>
      <c r="G177" t="s">
        <v>453</v>
      </c>
      <c r="H177">
        <v>6.9583112239988996</v>
      </c>
      <c r="I177">
        <v>1.5638958708905999</v>
      </c>
      <c r="J177">
        <v>-0.10105337817100001</v>
      </c>
      <c r="K177">
        <v>8.9539594265858002E-2</v>
      </c>
      <c r="L177">
        <v>0.49825770434541999</v>
      </c>
      <c r="M177">
        <v>-7.7518752139753996E-2</v>
      </c>
      <c r="N177">
        <v>3.6046535923768999E-3</v>
      </c>
      <c r="O177">
        <v>3456</v>
      </c>
      <c r="P177">
        <v>4608</v>
      </c>
      <c r="Q177">
        <v>1</v>
      </c>
      <c r="R177">
        <v>1.0207287807476</v>
      </c>
      <c r="S177" t="s">
        <v>841</v>
      </c>
      <c r="T177" t="s">
        <v>842</v>
      </c>
      <c r="U177" t="s">
        <v>843</v>
      </c>
      <c r="V177"/>
      <c r="W177" t="s">
        <v>457</v>
      </c>
      <c r="X177">
        <v>39</v>
      </c>
      <c r="Y177">
        <v>1499921.0767035871</v>
      </c>
      <c r="Z177">
        <v>6876416.0463373372</v>
      </c>
      <c r="AA177">
        <v>30.441148363286629</v>
      </c>
      <c r="AB177">
        <v>49.719701915979392</v>
      </c>
      <c r="AC177">
        <v>35.564764940682522</v>
      </c>
      <c r="AD177">
        <v>0.54938201196152892</v>
      </c>
    </row>
    <row r="178" spans="1:30" x14ac:dyDescent="0.3">
      <c r="A178">
        <v>39</v>
      </c>
      <c r="B178" t="s">
        <v>452</v>
      </c>
      <c r="C178">
        <v>52.419672900427003</v>
      </c>
      <c r="D178">
        <v>13.47374682427</v>
      </c>
      <c r="E178">
        <v>2.2470389362424998</v>
      </c>
      <c r="F178" t="s">
        <v>840</v>
      </c>
      <c r="G178" t="s">
        <v>453</v>
      </c>
      <c r="H178">
        <v>6.9583112239988996</v>
      </c>
      <c r="I178">
        <v>1.5638958708905999</v>
      </c>
      <c r="J178">
        <v>-0.10105337817100001</v>
      </c>
      <c r="K178">
        <v>8.9539594265858002E-2</v>
      </c>
      <c r="L178">
        <v>0.49825770434541999</v>
      </c>
      <c r="M178">
        <v>-7.7518752139753996E-2</v>
      </c>
      <c r="N178">
        <v>3.6046535923768999E-3</v>
      </c>
      <c r="O178">
        <v>3456</v>
      </c>
      <c r="P178">
        <v>4608</v>
      </c>
      <c r="Q178">
        <v>1</v>
      </c>
      <c r="R178">
        <v>1.0207287807476</v>
      </c>
      <c r="S178" t="s">
        <v>841</v>
      </c>
      <c r="T178" t="s">
        <v>842</v>
      </c>
      <c r="U178" t="s">
        <v>843</v>
      </c>
      <c r="V178"/>
      <c r="W178" t="s">
        <v>458</v>
      </c>
      <c r="X178">
        <v>39</v>
      </c>
      <c r="Y178">
        <v>1499924.5853357289</v>
      </c>
      <c r="Z178">
        <v>6876414.4710331094</v>
      </c>
      <c r="AA178">
        <v>33.949780505849048</v>
      </c>
      <c r="AB178">
        <v>48.144397688098252</v>
      </c>
      <c r="AC178">
        <v>35.943609471564621</v>
      </c>
      <c r="AD178">
        <v>0.61418450627591992</v>
      </c>
    </row>
    <row r="179" spans="1:30" x14ac:dyDescent="0.3">
      <c r="A179">
        <v>39</v>
      </c>
      <c r="B179" t="s">
        <v>452</v>
      </c>
      <c r="C179">
        <v>52.419672900427003</v>
      </c>
      <c r="D179">
        <v>13.47374682427</v>
      </c>
      <c r="E179">
        <v>2.2470389362424998</v>
      </c>
      <c r="F179" t="s">
        <v>840</v>
      </c>
      <c r="G179" t="s">
        <v>453</v>
      </c>
      <c r="H179">
        <v>6.9583112239988996</v>
      </c>
      <c r="I179">
        <v>1.5638958708905999</v>
      </c>
      <c r="J179">
        <v>-0.10105337817100001</v>
      </c>
      <c r="K179">
        <v>8.9539594265858002E-2</v>
      </c>
      <c r="L179">
        <v>0.49825770434541999</v>
      </c>
      <c r="M179">
        <v>-7.7518752139753996E-2</v>
      </c>
      <c r="N179">
        <v>3.6046535923768999E-3</v>
      </c>
      <c r="O179">
        <v>3456</v>
      </c>
      <c r="P179">
        <v>4608</v>
      </c>
      <c r="Q179">
        <v>1</v>
      </c>
      <c r="R179">
        <v>1.0207287807476</v>
      </c>
      <c r="S179" t="s">
        <v>841</v>
      </c>
      <c r="T179" t="s">
        <v>842</v>
      </c>
      <c r="U179" t="s">
        <v>843</v>
      </c>
      <c r="V179"/>
      <c r="W179" t="s">
        <v>459</v>
      </c>
      <c r="X179">
        <v>39</v>
      </c>
      <c r="Y179">
        <v>1499926.447058907</v>
      </c>
      <c r="Z179">
        <v>6876410.568574911</v>
      </c>
      <c r="AA179">
        <v>35.811503683682531</v>
      </c>
      <c r="AB179">
        <v>44.241939489729702</v>
      </c>
      <c r="AC179">
        <v>34.734169550645383</v>
      </c>
      <c r="AD179">
        <v>0.68047480092793433</v>
      </c>
    </row>
    <row r="180" spans="1:30" x14ac:dyDescent="0.3">
      <c r="A180">
        <v>39</v>
      </c>
      <c r="B180" t="s">
        <v>452</v>
      </c>
      <c r="C180">
        <v>52.419672900427003</v>
      </c>
      <c r="D180">
        <v>13.47374682427</v>
      </c>
      <c r="E180">
        <v>2.2470389362424998</v>
      </c>
      <c r="F180" t="s">
        <v>840</v>
      </c>
      <c r="G180" t="s">
        <v>453</v>
      </c>
      <c r="H180">
        <v>6.9583112239988996</v>
      </c>
      <c r="I180">
        <v>1.5638958708905999</v>
      </c>
      <c r="J180">
        <v>-0.10105337817100001</v>
      </c>
      <c r="K180">
        <v>8.9539594265858002E-2</v>
      </c>
      <c r="L180">
        <v>0.49825770434541999</v>
      </c>
      <c r="M180">
        <v>-7.7518752139753996E-2</v>
      </c>
      <c r="N180">
        <v>3.6046535923768999E-3</v>
      </c>
      <c r="O180">
        <v>3456</v>
      </c>
      <c r="P180">
        <v>4608</v>
      </c>
      <c r="Q180">
        <v>1</v>
      </c>
      <c r="R180">
        <v>1.0207287807476</v>
      </c>
      <c r="S180" t="s">
        <v>841</v>
      </c>
      <c r="T180" t="s">
        <v>842</v>
      </c>
      <c r="U180" t="s">
        <v>843</v>
      </c>
      <c r="V180"/>
      <c r="W180" t="s">
        <v>460</v>
      </c>
      <c r="X180">
        <v>39</v>
      </c>
      <c r="Y180">
        <v>1499929.5260626241</v>
      </c>
      <c r="Z180">
        <v>6876411.1056104423</v>
      </c>
      <c r="AA180">
        <v>38.89050740073435</v>
      </c>
      <c r="AB180">
        <v>44.778975021094077</v>
      </c>
      <c r="AC180">
        <v>36.195869802323713</v>
      </c>
      <c r="AD180">
        <v>0.71513629092905906</v>
      </c>
    </row>
    <row r="181" spans="1:30" x14ac:dyDescent="0.3">
      <c r="A181">
        <v>39</v>
      </c>
      <c r="B181" t="s">
        <v>452</v>
      </c>
      <c r="C181">
        <v>52.419672900427003</v>
      </c>
      <c r="D181">
        <v>13.47374682427</v>
      </c>
      <c r="E181">
        <v>2.2470389362424998</v>
      </c>
      <c r="F181" t="s">
        <v>840</v>
      </c>
      <c r="G181" t="s">
        <v>453</v>
      </c>
      <c r="H181">
        <v>6.9583112239988996</v>
      </c>
      <c r="I181">
        <v>1.5638958708905999</v>
      </c>
      <c r="J181">
        <v>-0.10105337817100001</v>
      </c>
      <c r="K181">
        <v>8.9539594265858002E-2</v>
      </c>
      <c r="L181">
        <v>0.49825770434541999</v>
      </c>
      <c r="M181">
        <v>-7.7518752139753996E-2</v>
      </c>
      <c r="N181">
        <v>3.6046535923768999E-3</v>
      </c>
      <c r="O181">
        <v>3456</v>
      </c>
      <c r="P181">
        <v>4608</v>
      </c>
      <c r="Q181">
        <v>1</v>
      </c>
      <c r="R181">
        <v>1.0207287807476</v>
      </c>
      <c r="S181" t="s">
        <v>841</v>
      </c>
      <c r="T181" t="s">
        <v>842</v>
      </c>
      <c r="U181" t="s">
        <v>843</v>
      </c>
      <c r="V181"/>
      <c r="W181" t="s">
        <v>461</v>
      </c>
      <c r="X181">
        <v>39</v>
      </c>
      <c r="Y181">
        <v>1499937.2593742849</v>
      </c>
      <c r="Z181">
        <v>6876411.1414128104</v>
      </c>
      <c r="AA181">
        <v>46.62381906202063</v>
      </c>
      <c r="AB181">
        <v>44.814777389168739</v>
      </c>
      <c r="AC181">
        <v>39.475827376670807</v>
      </c>
      <c r="AD181">
        <v>0.80517980670207134</v>
      </c>
    </row>
    <row r="182" spans="1:30" x14ac:dyDescent="0.3">
      <c r="A182">
        <v>39</v>
      </c>
      <c r="B182" t="s">
        <v>452</v>
      </c>
      <c r="C182">
        <v>52.419672900427003</v>
      </c>
      <c r="D182">
        <v>13.47374682427</v>
      </c>
      <c r="E182">
        <v>2.2470389362424998</v>
      </c>
      <c r="F182" t="s">
        <v>840</v>
      </c>
      <c r="G182" t="s">
        <v>453</v>
      </c>
      <c r="H182">
        <v>6.9583112239988996</v>
      </c>
      <c r="I182">
        <v>1.5638958708905999</v>
      </c>
      <c r="J182">
        <v>-0.10105337817100001</v>
      </c>
      <c r="K182">
        <v>8.9539594265858002E-2</v>
      </c>
      <c r="L182">
        <v>0.49825770434541999</v>
      </c>
      <c r="M182">
        <v>-7.7518752139753996E-2</v>
      </c>
      <c r="N182">
        <v>3.6046535923768999E-3</v>
      </c>
      <c r="O182">
        <v>3456</v>
      </c>
      <c r="P182">
        <v>4608</v>
      </c>
      <c r="Q182">
        <v>1</v>
      </c>
      <c r="R182">
        <v>1.0207287807476</v>
      </c>
      <c r="S182" t="s">
        <v>841</v>
      </c>
      <c r="T182" t="s">
        <v>842</v>
      </c>
      <c r="U182" t="s">
        <v>843</v>
      </c>
      <c r="V182"/>
      <c r="W182" t="s">
        <v>462</v>
      </c>
      <c r="X182">
        <v>39</v>
      </c>
      <c r="Y182">
        <v>1499942.8087414489</v>
      </c>
      <c r="Z182">
        <v>6876414.113009423</v>
      </c>
      <c r="AA182">
        <v>52.173186226049438</v>
      </c>
      <c r="AB182">
        <v>47.786374001763761</v>
      </c>
      <c r="AC182">
        <v>43.190169006702078</v>
      </c>
      <c r="AD182">
        <v>0.82925589121612542</v>
      </c>
    </row>
    <row r="183" spans="1:30" x14ac:dyDescent="0.3">
      <c r="A183">
        <v>39</v>
      </c>
      <c r="B183" t="s">
        <v>452</v>
      </c>
      <c r="C183">
        <v>52.419672900427003</v>
      </c>
      <c r="D183">
        <v>13.47374682427</v>
      </c>
      <c r="E183">
        <v>2.2470389362424998</v>
      </c>
      <c r="F183" t="s">
        <v>840</v>
      </c>
      <c r="G183" t="s">
        <v>453</v>
      </c>
      <c r="H183">
        <v>6.9583112239988996</v>
      </c>
      <c r="I183">
        <v>1.5638958708905999</v>
      </c>
      <c r="J183">
        <v>-0.10105337817100001</v>
      </c>
      <c r="K183">
        <v>8.9539594265858002E-2</v>
      </c>
      <c r="L183">
        <v>0.49825770434541999</v>
      </c>
      <c r="M183">
        <v>-7.7518752139753996E-2</v>
      </c>
      <c r="N183">
        <v>3.6046535923768999E-3</v>
      </c>
      <c r="O183">
        <v>3456</v>
      </c>
      <c r="P183">
        <v>4608</v>
      </c>
      <c r="Q183">
        <v>1</v>
      </c>
      <c r="R183">
        <v>1.0207287807476</v>
      </c>
      <c r="S183" t="s">
        <v>841</v>
      </c>
      <c r="T183" t="s">
        <v>842</v>
      </c>
      <c r="U183" t="s">
        <v>843</v>
      </c>
      <c r="V183"/>
      <c r="W183" t="s">
        <v>463</v>
      </c>
      <c r="X183">
        <v>39</v>
      </c>
      <c r="Y183">
        <v>1499950.0408199481</v>
      </c>
      <c r="Z183">
        <v>6876416.0463373382</v>
      </c>
      <c r="AA183">
        <v>59.405264724278823</v>
      </c>
      <c r="AB183">
        <v>49.719701916910708</v>
      </c>
      <c r="AC183">
        <v>47.29539499739596</v>
      </c>
      <c r="AD183">
        <v>0.87392280820093404</v>
      </c>
    </row>
    <row r="184" spans="1:30" x14ac:dyDescent="0.3">
      <c r="A184">
        <v>40</v>
      </c>
      <c r="B184" t="s">
        <v>464</v>
      </c>
      <c r="C184">
        <v>52.438834711940999</v>
      </c>
      <c r="D184">
        <v>13.452213878626001</v>
      </c>
      <c r="E184">
        <v>2.133306290023</v>
      </c>
      <c r="F184" t="s">
        <v>844</v>
      </c>
      <c r="G184" t="s">
        <v>465</v>
      </c>
      <c r="H184">
        <v>204.41365995807999</v>
      </c>
      <c r="I184">
        <v>0.34944614634287002</v>
      </c>
      <c r="J184">
        <v>1.8305368952333001</v>
      </c>
      <c r="K184">
        <v>-2.0704207687467</v>
      </c>
      <c r="L184">
        <v>0.64715209660582995</v>
      </c>
      <c r="M184">
        <v>-2.2740494451344E-3</v>
      </c>
      <c r="N184">
        <v>-1.4610540439205001E-3</v>
      </c>
      <c r="O184">
        <v>1080</v>
      </c>
      <c r="P184">
        <v>1920</v>
      </c>
      <c r="Q184">
        <v>1</v>
      </c>
      <c r="R184">
        <v>1.0079996438182</v>
      </c>
      <c r="S184" t="s">
        <v>845</v>
      </c>
      <c r="T184" t="s">
        <v>846</v>
      </c>
      <c r="U184" t="s">
        <v>846</v>
      </c>
      <c r="V184"/>
      <c r="W184" t="s">
        <v>466</v>
      </c>
      <c r="X184">
        <v>40</v>
      </c>
      <c r="Y184">
        <v>1497429.7079393419</v>
      </c>
      <c r="Z184">
        <v>6879757.7421578467</v>
      </c>
      <c r="AA184">
        <v>63.89107151189819</v>
      </c>
      <c r="AB184">
        <v>106.9299718244001</v>
      </c>
      <c r="AC184">
        <v>75.955637181505764</v>
      </c>
      <c r="AD184">
        <v>3.6801747395467639</v>
      </c>
    </row>
    <row r="185" spans="1:30" x14ac:dyDescent="0.3">
      <c r="A185">
        <v>40</v>
      </c>
      <c r="B185" t="s">
        <v>464</v>
      </c>
      <c r="C185">
        <v>52.438834711940999</v>
      </c>
      <c r="D185">
        <v>13.452213878626001</v>
      </c>
      <c r="E185">
        <v>2.133306290023</v>
      </c>
      <c r="F185" t="s">
        <v>844</v>
      </c>
      <c r="G185" t="s">
        <v>465</v>
      </c>
      <c r="H185">
        <v>204.41365995807999</v>
      </c>
      <c r="I185">
        <v>0.34944614634287002</v>
      </c>
      <c r="J185">
        <v>1.8305368952333001</v>
      </c>
      <c r="K185">
        <v>-2.0704207687467</v>
      </c>
      <c r="L185">
        <v>0.64715209660582995</v>
      </c>
      <c r="M185">
        <v>-2.2740494451344E-3</v>
      </c>
      <c r="N185">
        <v>-1.4610540439205001E-3</v>
      </c>
      <c r="O185">
        <v>1080</v>
      </c>
      <c r="P185">
        <v>1920</v>
      </c>
      <c r="Q185">
        <v>1</v>
      </c>
      <c r="R185">
        <v>1.0079996438182</v>
      </c>
      <c r="S185" t="s">
        <v>845</v>
      </c>
      <c r="T185" t="s">
        <v>846</v>
      </c>
      <c r="U185" t="s">
        <v>846</v>
      </c>
      <c r="V185"/>
      <c r="W185" t="s">
        <v>467</v>
      </c>
      <c r="X185">
        <v>40</v>
      </c>
      <c r="Y185">
        <v>1497445.6757958289</v>
      </c>
      <c r="Z185">
        <v>6879792.6852697982</v>
      </c>
      <c r="AA185">
        <v>47.923215024638921</v>
      </c>
      <c r="AB185">
        <v>71.986859872937202</v>
      </c>
      <c r="AC185">
        <v>52.738782923104743</v>
      </c>
      <c r="AD185">
        <v>3.7289407669030461</v>
      </c>
    </row>
    <row r="186" spans="1:30" x14ac:dyDescent="0.3">
      <c r="A186">
        <v>40</v>
      </c>
      <c r="B186" t="s">
        <v>464</v>
      </c>
      <c r="C186">
        <v>52.438834711940999</v>
      </c>
      <c r="D186">
        <v>13.452213878626001</v>
      </c>
      <c r="E186">
        <v>2.133306290023</v>
      </c>
      <c r="F186" t="s">
        <v>844</v>
      </c>
      <c r="G186" t="s">
        <v>465</v>
      </c>
      <c r="H186">
        <v>204.41365995807999</v>
      </c>
      <c r="I186">
        <v>0.34944614634287002</v>
      </c>
      <c r="J186">
        <v>1.8305368952333001</v>
      </c>
      <c r="K186">
        <v>-2.0704207687467</v>
      </c>
      <c r="L186">
        <v>0.64715209660582995</v>
      </c>
      <c r="M186">
        <v>-2.2740494451344E-3</v>
      </c>
      <c r="N186">
        <v>-1.4610540439205001E-3</v>
      </c>
      <c r="O186">
        <v>1080</v>
      </c>
      <c r="P186">
        <v>1920</v>
      </c>
      <c r="Q186">
        <v>1</v>
      </c>
      <c r="R186">
        <v>1.0079996438182</v>
      </c>
      <c r="S186" t="s">
        <v>845</v>
      </c>
      <c r="T186" t="s">
        <v>846</v>
      </c>
      <c r="U186" t="s">
        <v>846</v>
      </c>
      <c r="V186"/>
      <c r="W186" t="s">
        <v>468</v>
      </c>
      <c r="X186">
        <v>40</v>
      </c>
      <c r="Y186">
        <v>1497449.793068242</v>
      </c>
      <c r="Z186">
        <v>6879805.6815296765</v>
      </c>
      <c r="AA186">
        <v>43.805942611768842</v>
      </c>
      <c r="AB186">
        <v>58.990599994547672</v>
      </c>
      <c r="AC186">
        <v>44.814517435751888</v>
      </c>
      <c r="AD186">
        <v>3.7803357046191319</v>
      </c>
    </row>
    <row r="187" spans="1:30" x14ac:dyDescent="0.3">
      <c r="A187">
        <v>40</v>
      </c>
      <c r="B187" t="s">
        <v>464</v>
      </c>
      <c r="C187">
        <v>52.438834711940999</v>
      </c>
      <c r="D187">
        <v>13.452213878626001</v>
      </c>
      <c r="E187">
        <v>2.133306290023</v>
      </c>
      <c r="F187" t="s">
        <v>844</v>
      </c>
      <c r="G187" t="s">
        <v>465</v>
      </c>
      <c r="H187">
        <v>204.41365995807999</v>
      </c>
      <c r="I187">
        <v>0.34944614634287002</v>
      </c>
      <c r="J187">
        <v>1.8305368952333001</v>
      </c>
      <c r="K187">
        <v>-2.0704207687467</v>
      </c>
      <c r="L187">
        <v>0.64715209660582995</v>
      </c>
      <c r="M187">
        <v>-2.2740494451344E-3</v>
      </c>
      <c r="N187">
        <v>-1.4610540439205001E-3</v>
      </c>
      <c r="O187">
        <v>1080</v>
      </c>
      <c r="P187">
        <v>1920</v>
      </c>
      <c r="Q187">
        <v>1</v>
      </c>
      <c r="R187">
        <v>1.0079996438182</v>
      </c>
      <c r="S187" t="s">
        <v>845</v>
      </c>
      <c r="T187" t="s">
        <v>846</v>
      </c>
      <c r="U187" t="s">
        <v>846</v>
      </c>
      <c r="V187"/>
      <c r="W187" t="s">
        <v>469</v>
      </c>
      <c r="X187">
        <v>40</v>
      </c>
      <c r="Y187">
        <v>1497450.7597322001</v>
      </c>
      <c r="Z187">
        <v>6879809.2975689238</v>
      </c>
      <c r="AA187">
        <v>42.839278654428199</v>
      </c>
      <c r="AB187">
        <v>55.374560747295618</v>
      </c>
      <c r="AC187">
        <v>42.70267634799756</v>
      </c>
      <c r="AD187">
        <v>3.80004462534226</v>
      </c>
    </row>
    <row r="188" spans="1:30" x14ac:dyDescent="0.3">
      <c r="A188">
        <v>40</v>
      </c>
      <c r="B188" t="s">
        <v>464</v>
      </c>
      <c r="C188">
        <v>52.438834711940999</v>
      </c>
      <c r="D188">
        <v>13.452213878626001</v>
      </c>
      <c r="E188">
        <v>2.133306290023</v>
      </c>
      <c r="F188" t="s">
        <v>844</v>
      </c>
      <c r="G188" t="s">
        <v>465</v>
      </c>
      <c r="H188">
        <v>204.41365995807999</v>
      </c>
      <c r="I188">
        <v>0.34944614634287002</v>
      </c>
      <c r="J188">
        <v>1.8305368952333001</v>
      </c>
      <c r="K188">
        <v>-2.0704207687467</v>
      </c>
      <c r="L188">
        <v>0.64715209660582995</v>
      </c>
      <c r="M188">
        <v>-2.2740494451344E-3</v>
      </c>
      <c r="N188">
        <v>-1.4610540439205001E-3</v>
      </c>
      <c r="O188">
        <v>1080</v>
      </c>
      <c r="P188">
        <v>1920</v>
      </c>
      <c r="Q188">
        <v>1</v>
      </c>
      <c r="R188">
        <v>1.0079996438182</v>
      </c>
      <c r="S188" t="s">
        <v>845</v>
      </c>
      <c r="T188" t="s">
        <v>846</v>
      </c>
      <c r="U188" t="s">
        <v>846</v>
      </c>
      <c r="V188"/>
      <c r="W188" t="s">
        <v>470</v>
      </c>
      <c r="X188">
        <v>40</v>
      </c>
      <c r="Y188">
        <v>1497458.5646486001</v>
      </c>
      <c r="Z188">
        <v>6879832.211084961</v>
      </c>
      <c r="AA188">
        <v>35.034362254431471</v>
      </c>
      <c r="AB188">
        <v>32.461044710129499</v>
      </c>
      <c r="AC188">
        <v>29.143412984175239</v>
      </c>
      <c r="AD188">
        <v>3.9650981772814351</v>
      </c>
    </row>
    <row r="189" spans="1:30" x14ac:dyDescent="0.3">
      <c r="A189">
        <v>40</v>
      </c>
      <c r="B189" t="s">
        <v>464</v>
      </c>
      <c r="C189">
        <v>52.438834711940999</v>
      </c>
      <c r="D189">
        <v>13.452213878626001</v>
      </c>
      <c r="E189">
        <v>2.133306290023</v>
      </c>
      <c r="F189" t="s">
        <v>844</v>
      </c>
      <c r="G189" t="s">
        <v>465</v>
      </c>
      <c r="H189">
        <v>204.41365995807999</v>
      </c>
      <c r="I189">
        <v>0.34944614634287002</v>
      </c>
      <c r="J189">
        <v>1.8305368952333001</v>
      </c>
      <c r="K189">
        <v>-2.0704207687467</v>
      </c>
      <c r="L189">
        <v>0.64715209660582995</v>
      </c>
      <c r="M189">
        <v>-2.2740494451344E-3</v>
      </c>
      <c r="N189">
        <v>-1.4610540439205001E-3</v>
      </c>
      <c r="O189">
        <v>1080</v>
      </c>
      <c r="P189">
        <v>1920</v>
      </c>
      <c r="Q189">
        <v>1</v>
      </c>
      <c r="R189">
        <v>1.0079996438182</v>
      </c>
      <c r="S189" t="s">
        <v>845</v>
      </c>
      <c r="T189" t="s">
        <v>846</v>
      </c>
      <c r="U189" t="s">
        <v>846</v>
      </c>
      <c r="V189"/>
      <c r="W189" t="s">
        <v>471</v>
      </c>
      <c r="X189">
        <v>40</v>
      </c>
      <c r="Y189">
        <v>1497459.8177315081</v>
      </c>
      <c r="Z189">
        <v>6879835.4691005247</v>
      </c>
      <c r="AA189">
        <v>33.781279346439987</v>
      </c>
      <c r="AB189">
        <v>29.203029146417979</v>
      </c>
      <c r="AC189">
        <v>27.24987721897941</v>
      </c>
      <c r="AD189">
        <v>3.9995519433989268</v>
      </c>
    </row>
    <row r="190" spans="1:30" x14ac:dyDescent="0.3">
      <c r="A190">
        <v>41</v>
      </c>
      <c r="B190" t="s">
        <v>472</v>
      </c>
      <c r="C190">
        <v>52.536724730948002</v>
      </c>
      <c r="D190">
        <v>13.604953367177</v>
      </c>
      <c r="E190">
        <v>2.3675125306472</v>
      </c>
      <c r="F190" t="s">
        <v>847</v>
      </c>
      <c r="G190" t="s">
        <v>473</v>
      </c>
      <c r="H190">
        <v>26.754671111518999</v>
      </c>
      <c r="I190">
        <v>1.7037094070769001</v>
      </c>
      <c r="J190">
        <v>-0.18363656618308</v>
      </c>
      <c r="K190">
        <v>0.53797510431076001</v>
      </c>
      <c r="L190">
        <v>0.48611942503723998</v>
      </c>
      <c r="M190">
        <v>-0.21565674257601999</v>
      </c>
      <c r="N190">
        <v>4.0618114558822999E-2</v>
      </c>
      <c r="O190">
        <v>3000</v>
      </c>
      <c r="P190">
        <v>4000</v>
      </c>
      <c r="Q190">
        <v>1</v>
      </c>
      <c r="R190">
        <v>0.94442298635953004</v>
      </c>
      <c r="S190" t="s">
        <v>820</v>
      </c>
      <c r="T190" t="s">
        <v>798</v>
      </c>
      <c r="U190" t="s">
        <v>821</v>
      </c>
      <c r="V190"/>
      <c r="W190" t="s">
        <v>474</v>
      </c>
      <c r="X190">
        <v>41</v>
      </c>
      <c r="Y190">
        <v>1514424.5183390761</v>
      </c>
      <c r="Z190">
        <v>6897895.7890376011</v>
      </c>
      <c r="AA190">
        <v>71.962761299917474</v>
      </c>
      <c r="AB190">
        <v>135.69097777083519</v>
      </c>
      <c r="AC190">
        <v>93.438280406282772</v>
      </c>
      <c r="AD190">
        <v>5.7955589790238928</v>
      </c>
    </row>
    <row r="191" spans="1:30" x14ac:dyDescent="0.3">
      <c r="A191">
        <v>41</v>
      </c>
      <c r="B191" t="s">
        <v>472</v>
      </c>
      <c r="C191">
        <v>52.536724730948002</v>
      </c>
      <c r="D191">
        <v>13.604953367177</v>
      </c>
      <c r="E191">
        <v>2.3675125306472</v>
      </c>
      <c r="F191" t="s">
        <v>847</v>
      </c>
      <c r="G191" t="s">
        <v>473</v>
      </c>
      <c r="H191">
        <v>26.754671111518999</v>
      </c>
      <c r="I191">
        <v>1.7037094070769001</v>
      </c>
      <c r="J191">
        <v>-0.18363656618308</v>
      </c>
      <c r="K191">
        <v>0.53797510431076001</v>
      </c>
      <c r="L191">
        <v>0.48611942503723998</v>
      </c>
      <c r="M191">
        <v>-0.21565674257601999</v>
      </c>
      <c r="N191">
        <v>4.0618114558822999E-2</v>
      </c>
      <c r="O191">
        <v>3000</v>
      </c>
      <c r="P191">
        <v>4000</v>
      </c>
      <c r="Q191">
        <v>1</v>
      </c>
      <c r="R191">
        <v>0.94442298635953004</v>
      </c>
      <c r="S191" t="s">
        <v>820</v>
      </c>
      <c r="T191" t="s">
        <v>798</v>
      </c>
      <c r="U191" t="s">
        <v>821</v>
      </c>
      <c r="V191"/>
      <c r="W191" t="s">
        <v>475</v>
      </c>
      <c r="X191">
        <v>41</v>
      </c>
      <c r="Y191">
        <v>1514504.5724357259</v>
      </c>
      <c r="Z191">
        <v>6897901.6606260883</v>
      </c>
      <c r="AA191">
        <v>8.0913353497162461</v>
      </c>
      <c r="AB191">
        <v>141.56256625801319</v>
      </c>
      <c r="AC191">
        <v>86.21379879721033</v>
      </c>
      <c r="AD191">
        <v>5.7095187266615603E-2</v>
      </c>
    </row>
    <row r="192" spans="1:30" x14ac:dyDescent="0.3">
      <c r="A192">
        <v>41</v>
      </c>
      <c r="B192" t="s">
        <v>472</v>
      </c>
      <c r="C192">
        <v>52.536724730948002</v>
      </c>
      <c r="D192">
        <v>13.604953367177</v>
      </c>
      <c r="E192">
        <v>2.3675125306472</v>
      </c>
      <c r="F192" t="s">
        <v>847</v>
      </c>
      <c r="G192" t="s">
        <v>473</v>
      </c>
      <c r="H192">
        <v>26.754671111518999</v>
      </c>
      <c r="I192">
        <v>1.7037094070769001</v>
      </c>
      <c r="J192">
        <v>-0.18363656618308</v>
      </c>
      <c r="K192">
        <v>0.53797510431076001</v>
      </c>
      <c r="L192">
        <v>0.48611942503723998</v>
      </c>
      <c r="M192">
        <v>-0.21565674257601999</v>
      </c>
      <c r="N192">
        <v>4.0618114558822999E-2</v>
      </c>
      <c r="O192">
        <v>3000</v>
      </c>
      <c r="P192">
        <v>4000</v>
      </c>
      <c r="Q192">
        <v>1</v>
      </c>
      <c r="R192">
        <v>0.94442298635953004</v>
      </c>
      <c r="S192" t="s">
        <v>820</v>
      </c>
      <c r="T192" t="s">
        <v>798</v>
      </c>
      <c r="U192" t="s">
        <v>821</v>
      </c>
      <c r="V192"/>
      <c r="W192" t="s">
        <v>476</v>
      </c>
      <c r="X192">
        <v>41</v>
      </c>
      <c r="Y192">
        <v>1514530.7081649541</v>
      </c>
      <c r="Z192">
        <v>6897912.7593604177</v>
      </c>
      <c r="AA192">
        <v>34.22706457786262</v>
      </c>
      <c r="AB192">
        <v>152.66130058746779</v>
      </c>
      <c r="AC192">
        <v>95.136449009213152</v>
      </c>
      <c r="AD192">
        <v>0.22055536142583451</v>
      </c>
    </row>
    <row r="193" spans="1:30" x14ac:dyDescent="0.3">
      <c r="A193">
        <v>41</v>
      </c>
      <c r="B193" t="s">
        <v>472</v>
      </c>
      <c r="C193">
        <v>52.536724730948002</v>
      </c>
      <c r="D193">
        <v>13.604953367177</v>
      </c>
      <c r="E193">
        <v>2.3675125306472</v>
      </c>
      <c r="F193" t="s">
        <v>847</v>
      </c>
      <c r="G193" t="s">
        <v>473</v>
      </c>
      <c r="H193">
        <v>26.754671111518999</v>
      </c>
      <c r="I193">
        <v>1.7037094070769001</v>
      </c>
      <c r="J193">
        <v>-0.18363656618308</v>
      </c>
      <c r="K193">
        <v>0.53797510431076001</v>
      </c>
      <c r="L193">
        <v>0.48611942503723998</v>
      </c>
      <c r="M193">
        <v>-0.21565674257601999</v>
      </c>
      <c r="N193">
        <v>4.0618114558822999E-2</v>
      </c>
      <c r="O193">
        <v>3000</v>
      </c>
      <c r="P193">
        <v>4000</v>
      </c>
      <c r="Q193">
        <v>1</v>
      </c>
      <c r="R193">
        <v>0.94442298635953004</v>
      </c>
      <c r="S193" t="s">
        <v>820</v>
      </c>
      <c r="T193" t="s">
        <v>798</v>
      </c>
      <c r="U193" t="s">
        <v>821</v>
      </c>
      <c r="V193"/>
      <c r="W193" t="s">
        <v>477</v>
      </c>
      <c r="X193">
        <v>41</v>
      </c>
      <c r="Y193">
        <v>1514541.9501087591</v>
      </c>
      <c r="Z193">
        <v>6897887.0532596139</v>
      </c>
      <c r="AA193">
        <v>45.469008383108303</v>
      </c>
      <c r="AB193">
        <v>126.95519978366789</v>
      </c>
      <c r="AC193">
        <v>82.015791417089787</v>
      </c>
      <c r="AD193">
        <v>0.34391689300218908</v>
      </c>
    </row>
    <row r="194" spans="1:30" x14ac:dyDescent="0.3">
      <c r="A194">
        <v>41</v>
      </c>
      <c r="B194" t="s">
        <v>472</v>
      </c>
      <c r="C194">
        <v>52.536724730948002</v>
      </c>
      <c r="D194">
        <v>13.604953367177</v>
      </c>
      <c r="E194">
        <v>2.3675125306472</v>
      </c>
      <c r="F194" t="s">
        <v>847</v>
      </c>
      <c r="G194" t="s">
        <v>473</v>
      </c>
      <c r="H194">
        <v>26.754671111518999</v>
      </c>
      <c r="I194">
        <v>1.7037094070769001</v>
      </c>
      <c r="J194">
        <v>-0.18363656618308</v>
      </c>
      <c r="K194">
        <v>0.53797510431076001</v>
      </c>
      <c r="L194">
        <v>0.48611942503723998</v>
      </c>
      <c r="M194">
        <v>-0.21565674257601999</v>
      </c>
      <c r="N194">
        <v>4.0618114558822999E-2</v>
      </c>
      <c r="O194">
        <v>3000</v>
      </c>
      <c r="P194">
        <v>4000</v>
      </c>
      <c r="Q194">
        <v>1</v>
      </c>
      <c r="R194">
        <v>0.94442298635953004</v>
      </c>
      <c r="S194" t="s">
        <v>820</v>
      </c>
      <c r="T194" t="s">
        <v>798</v>
      </c>
      <c r="U194" t="s">
        <v>821</v>
      </c>
      <c r="V194"/>
      <c r="W194" t="s">
        <v>478</v>
      </c>
      <c r="X194">
        <v>41</v>
      </c>
      <c r="Y194">
        <v>1514554.1229141529</v>
      </c>
      <c r="Z194">
        <v>6897858.0533408821</v>
      </c>
      <c r="AA194">
        <v>57.641813777154312</v>
      </c>
      <c r="AB194">
        <v>97.955281051807106</v>
      </c>
      <c r="AC194">
        <v>69.149807237277585</v>
      </c>
      <c r="AD194">
        <v>0.53188378105278278</v>
      </c>
    </row>
    <row r="195" spans="1:30" x14ac:dyDescent="0.3">
      <c r="A195">
        <v>41</v>
      </c>
      <c r="B195" t="s">
        <v>472</v>
      </c>
      <c r="C195">
        <v>52.536724730948002</v>
      </c>
      <c r="D195">
        <v>13.604953367177</v>
      </c>
      <c r="E195">
        <v>2.3675125306472</v>
      </c>
      <c r="F195" t="s">
        <v>847</v>
      </c>
      <c r="G195" t="s">
        <v>473</v>
      </c>
      <c r="H195">
        <v>26.754671111518999</v>
      </c>
      <c r="I195">
        <v>1.7037094070769001</v>
      </c>
      <c r="J195">
        <v>-0.18363656618308</v>
      </c>
      <c r="K195">
        <v>0.53797510431076001</v>
      </c>
      <c r="L195">
        <v>0.48611942503723998</v>
      </c>
      <c r="M195">
        <v>-0.21565674257601999</v>
      </c>
      <c r="N195">
        <v>4.0618114558822999E-2</v>
      </c>
      <c r="O195">
        <v>3000</v>
      </c>
      <c r="P195">
        <v>4000</v>
      </c>
      <c r="Q195">
        <v>1</v>
      </c>
      <c r="R195">
        <v>0.94442298635953004</v>
      </c>
      <c r="S195" t="s">
        <v>820</v>
      </c>
      <c r="T195" t="s">
        <v>798</v>
      </c>
      <c r="U195" t="s">
        <v>821</v>
      </c>
      <c r="V195"/>
      <c r="W195" t="s">
        <v>479</v>
      </c>
      <c r="X195">
        <v>41</v>
      </c>
      <c r="Y195">
        <v>1514579.4709912681</v>
      </c>
      <c r="Z195">
        <v>6897860.523704336</v>
      </c>
      <c r="AA195">
        <v>82.989890891360119</v>
      </c>
      <c r="AB195">
        <v>100.425644505769</v>
      </c>
      <c r="AC195">
        <v>79.292441384327049</v>
      </c>
      <c r="AD195">
        <v>0.69062148028281634</v>
      </c>
    </row>
    <row r="196" spans="1:30" x14ac:dyDescent="0.3">
      <c r="A196">
        <v>41</v>
      </c>
      <c r="B196" t="s">
        <v>472</v>
      </c>
      <c r="C196">
        <v>52.536724730948002</v>
      </c>
      <c r="D196">
        <v>13.604953367177</v>
      </c>
      <c r="E196">
        <v>2.3675125306472</v>
      </c>
      <c r="F196" t="s">
        <v>847</v>
      </c>
      <c r="G196" t="s">
        <v>473</v>
      </c>
      <c r="H196">
        <v>26.754671111518999</v>
      </c>
      <c r="I196">
        <v>1.7037094070769001</v>
      </c>
      <c r="J196">
        <v>-0.18363656618308</v>
      </c>
      <c r="K196">
        <v>0.53797510431076001</v>
      </c>
      <c r="L196">
        <v>0.48611942503723998</v>
      </c>
      <c r="M196">
        <v>-0.21565674257601999</v>
      </c>
      <c r="N196">
        <v>4.0618114558822999E-2</v>
      </c>
      <c r="O196">
        <v>3000</v>
      </c>
      <c r="P196">
        <v>4000</v>
      </c>
      <c r="Q196">
        <v>1</v>
      </c>
      <c r="R196">
        <v>0.94442298635953004</v>
      </c>
      <c r="S196" t="s">
        <v>820</v>
      </c>
      <c r="T196" t="s">
        <v>798</v>
      </c>
      <c r="U196" t="s">
        <v>821</v>
      </c>
      <c r="V196"/>
      <c r="W196" t="s">
        <v>479</v>
      </c>
      <c r="X196">
        <v>41</v>
      </c>
      <c r="Y196">
        <v>1514573.1697743579</v>
      </c>
      <c r="Z196">
        <v>6897879.355750327</v>
      </c>
      <c r="AA196">
        <v>76.688673981465399</v>
      </c>
      <c r="AB196">
        <v>119.2576904967427</v>
      </c>
      <c r="AC196">
        <v>86.272123262994796</v>
      </c>
      <c r="AD196">
        <v>0.57147402550912518</v>
      </c>
    </row>
    <row r="197" spans="1:30" x14ac:dyDescent="0.3">
      <c r="A197">
        <v>41</v>
      </c>
      <c r="B197" t="s">
        <v>472</v>
      </c>
      <c r="C197">
        <v>52.536724730948002</v>
      </c>
      <c r="D197">
        <v>13.604953367177</v>
      </c>
      <c r="E197">
        <v>2.3675125306472</v>
      </c>
      <c r="F197" t="s">
        <v>847</v>
      </c>
      <c r="G197" t="s">
        <v>473</v>
      </c>
      <c r="H197">
        <v>26.754671111518999</v>
      </c>
      <c r="I197">
        <v>1.7037094070769001</v>
      </c>
      <c r="J197">
        <v>-0.18363656618308</v>
      </c>
      <c r="K197">
        <v>0.53797510431076001</v>
      </c>
      <c r="L197">
        <v>0.48611942503723998</v>
      </c>
      <c r="M197">
        <v>-0.21565674257601999</v>
      </c>
      <c r="N197">
        <v>4.0618114558822999E-2</v>
      </c>
      <c r="O197">
        <v>3000</v>
      </c>
      <c r="P197">
        <v>4000</v>
      </c>
      <c r="Q197">
        <v>1</v>
      </c>
      <c r="R197">
        <v>0.94442298635953004</v>
      </c>
      <c r="S197" t="s">
        <v>820</v>
      </c>
      <c r="T197" t="s">
        <v>798</v>
      </c>
      <c r="U197" t="s">
        <v>821</v>
      </c>
      <c r="V197"/>
      <c r="W197" t="s">
        <v>480</v>
      </c>
      <c r="X197">
        <v>41</v>
      </c>
      <c r="Y197">
        <v>1514633.0313350011</v>
      </c>
      <c r="Z197">
        <v>6897946.0913657816</v>
      </c>
      <c r="AA197">
        <v>136.5502346246503</v>
      </c>
      <c r="AB197">
        <v>185.99330595135689</v>
      </c>
      <c r="AC197">
        <v>140.414401445583</v>
      </c>
      <c r="AD197">
        <v>0.63329104833181005</v>
      </c>
    </row>
    <row r="198" spans="1:30" x14ac:dyDescent="0.3">
      <c r="A198">
        <v>41</v>
      </c>
      <c r="B198" t="s">
        <v>472</v>
      </c>
      <c r="C198">
        <v>52.536724730948002</v>
      </c>
      <c r="D198">
        <v>13.604953367177</v>
      </c>
      <c r="E198">
        <v>2.3675125306472</v>
      </c>
      <c r="F198" t="s">
        <v>847</v>
      </c>
      <c r="G198" t="s">
        <v>473</v>
      </c>
      <c r="H198">
        <v>26.754671111518999</v>
      </c>
      <c r="I198">
        <v>1.7037094070769001</v>
      </c>
      <c r="J198">
        <v>-0.18363656618308</v>
      </c>
      <c r="K198">
        <v>0.53797510431076001</v>
      </c>
      <c r="L198">
        <v>0.48611942503723998</v>
      </c>
      <c r="M198">
        <v>-0.21565674257601999</v>
      </c>
      <c r="N198">
        <v>4.0618114558822999E-2</v>
      </c>
      <c r="O198">
        <v>3000</v>
      </c>
      <c r="P198">
        <v>4000</v>
      </c>
      <c r="Q198">
        <v>1</v>
      </c>
      <c r="R198">
        <v>0.94442298635953004</v>
      </c>
      <c r="S198" t="s">
        <v>820</v>
      </c>
      <c r="T198" t="s">
        <v>798</v>
      </c>
      <c r="U198" t="s">
        <v>821</v>
      </c>
      <c r="V198"/>
      <c r="W198" t="s">
        <v>481</v>
      </c>
      <c r="X198">
        <v>41</v>
      </c>
      <c r="Y198">
        <v>1514564.5056011069</v>
      </c>
      <c r="Z198">
        <v>6897832.8126708819</v>
      </c>
      <c r="AA198">
        <v>68.024500730447471</v>
      </c>
      <c r="AB198">
        <v>72.714611051604152</v>
      </c>
      <c r="AC198">
        <v>60.612845404701027</v>
      </c>
      <c r="AD198">
        <v>0.75208563766441805</v>
      </c>
    </row>
    <row r="199" spans="1:30" x14ac:dyDescent="0.3">
      <c r="A199">
        <v>42</v>
      </c>
      <c r="B199" t="s">
        <v>482</v>
      </c>
      <c r="C199">
        <v>52.553820042120002</v>
      </c>
      <c r="D199">
        <v>13.556789920727001</v>
      </c>
      <c r="E199">
        <v>2.2378061963245002</v>
      </c>
      <c r="F199" t="s">
        <v>848</v>
      </c>
      <c r="G199" t="s">
        <v>483</v>
      </c>
      <c r="H199">
        <v>84.003728150981004</v>
      </c>
      <c r="I199">
        <v>1.1698364150161999</v>
      </c>
      <c r="J199">
        <v>-1.113073972841</v>
      </c>
      <c r="K199">
        <v>1.1175176832083</v>
      </c>
      <c r="L199">
        <v>0.54002987963293003</v>
      </c>
      <c r="M199">
        <v>-0.17963635931176</v>
      </c>
      <c r="N199">
        <v>2.1441045911230999E-2</v>
      </c>
      <c r="O199">
        <v>3888</v>
      </c>
      <c r="P199">
        <v>5184</v>
      </c>
      <c r="Q199">
        <v>1</v>
      </c>
      <c r="R199">
        <v>0.98150773580681006</v>
      </c>
      <c r="S199" t="s">
        <v>809</v>
      </c>
      <c r="T199" t="s">
        <v>798</v>
      </c>
      <c r="U199" t="s">
        <v>799</v>
      </c>
      <c r="V199"/>
      <c r="W199" t="s">
        <v>484</v>
      </c>
      <c r="X199">
        <v>42</v>
      </c>
      <c r="Y199">
        <v>1509158.5803301251</v>
      </c>
      <c r="Z199">
        <v>6900945.54683684</v>
      </c>
      <c r="AA199">
        <v>23.62956341193058</v>
      </c>
      <c r="AB199">
        <v>56.138114287517958</v>
      </c>
      <c r="AC199">
        <v>37.033247675687313</v>
      </c>
      <c r="AD199">
        <v>0.39840839457342631</v>
      </c>
    </row>
    <row r="200" spans="1:30" x14ac:dyDescent="0.3">
      <c r="A200">
        <v>42</v>
      </c>
      <c r="B200" t="s">
        <v>482</v>
      </c>
      <c r="C200">
        <v>52.553820042120002</v>
      </c>
      <c r="D200">
        <v>13.556789920727001</v>
      </c>
      <c r="E200">
        <v>2.2378061963245002</v>
      </c>
      <c r="F200" t="s">
        <v>848</v>
      </c>
      <c r="G200" t="s">
        <v>483</v>
      </c>
      <c r="H200">
        <v>84.003728150981004</v>
      </c>
      <c r="I200">
        <v>1.1698364150161999</v>
      </c>
      <c r="J200">
        <v>-1.113073972841</v>
      </c>
      <c r="K200">
        <v>1.1175176832083</v>
      </c>
      <c r="L200">
        <v>0.54002987963293003</v>
      </c>
      <c r="M200">
        <v>-0.17963635931176</v>
      </c>
      <c r="N200">
        <v>2.1441045911230999E-2</v>
      </c>
      <c r="O200">
        <v>3888</v>
      </c>
      <c r="P200">
        <v>5184</v>
      </c>
      <c r="Q200">
        <v>1</v>
      </c>
      <c r="R200">
        <v>0.98150773580681006</v>
      </c>
      <c r="S200" t="s">
        <v>809</v>
      </c>
      <c r="T200" t="s">
        <v>798</v>
      </c>
      <c r="U200" t="s">
        <v>799</v>
      </c>
      <c r="V200"/>
      <c r="W200" t="s">
        <v>485</v>
      </c>
      <c r="X200">
        <v>42</v>
      </c>
      <c r="Y200">
        <v>1509164.3087091341</v>
      </c>
      <c r="Z200">
        <v>6900942.6826473353</v>
      </c>
      <c r="AA200">
        <v>29.357942420989271</v>
      </c>
      <c r="AB200">
        <v>53.2739247828722</v>
      </c>
      <c r="AC200">
        <v>36.991685617028537</v>
      </c>
      <c r="AD200">
        <v>0.50366837835736022</v>
      </c>
    </row>
    <row r="201" spans="1:30" x14ac:dyDescent="0.3">
      <c r="A201">
        <v>42</v>
      </c>
      <c r="B201" t="s">
        <v>482</v>
      </c>
      <c r="C201">
        <v>52.553820042120002</v>
      </c>
      <c r="D201">
        <v>13.556789920727001</v>
      </c>
      <c r="E201">
        <v>2.2378061963245002</v>
      </c>
      <c r="F201" t="s">
        <v>848</v>
      </c>
      <c r="G201" t="s">
        <v>483</v>
      </c>
      <c r="H201">
        <v>84.003728150981004</v>
      </c>
      <c r="I201">
        <v>1.1698364150161999</v>
      </c>
      <c r="J201">
        <v>-1.113073972841</v>
      </c>
      <c r="K201">
        <v>1.1175176832083</v>
      </c>
      <c r="L201">
        <v>0.54002987963293003</v>
      </c>
      <c r="M201">
        <v>-0.17963635931176</v>
      </c>
      <c r="N201">
        <v>2.1441045911230999E-2</v>
      </c>
      <c r="O201">
        <v>3888</v>
      </c>
      <c r="P201">
        <v>5184</v>
      </c>
      <c r="Q201">
        <v>1</v>
      </c>
      <c r="R201">
        <v>0.98150773580681006</v>
      </c>
      <c r="S201" t="s">
        <v>809</v>
      </c>
      <c r="T201" t="s">
        <v>798</v>
      </c>
      <c r="U201" t="s">
        <v>799</v>
      </c>
      <c r="V201"/>
      <c r="W201" t="s">
        <v>486</v>
      </c>
      <c r="X201">
        <v>42</v>
      </c>
      <c r="Y201">
        <v>1509169.1778312919</v>
      </c>
      <c r="Z201">
        <v>6900939.8184578307</v>
      </c>
      <c r="AA201">
        <v>34.227064578561112</v>
      </c>
      <c r="AB201">
        <v>50.409735278226442</v>
      </c>
      <c r="AC201">
        <v>37.062417209710993</v>
      </c>
      <c r="AD201">
        <v>0.59647697695660939</v>
      </c>
    </row>
    <row r="202" spans="1:30" x14ac:dyDescent="0.3">
      <c r="A202">
        <v>42</v>
      </c>
      <c r="B202" t="s">
        <v>482</v>
      </c>
      <c r="C202">
        <v>52.553820042120002</v>
      </c>
      <c r="D202">
        <v>13.556789920727001</v>
      </c>
      <c r="E202">
        <v>2.2378061963245002</v>
      </c>
      <c r="F202" t="s">
        <v>848</v>
      </c>
      <c r="G202" t="s">
        <v>483</v>
      </c>
      <c r="H202">
        <v>84.003728150981004</v>
      </c>
      <c r="I202">
        <v>1.1698364150161999</v>
      </c>
      <c r="J202">
        <v>-1.113073972841</v>
      </c>
      <c r="K202">
        <v>1.1175176832083</v>
      </c>
      <c r="L202">
        <v>0.54002987963293003</v>
      </c>
      <c r="M202">
        <v>-0.17963635931176</v>
      </c>
      <c r="N202">
        <v>2.1441045911230999E-2</v>
      </c>
      <c r="O202">
        <v>3888</v>
      </c>
      <c r="P202">
        <v>5184</v>
      </c>
      <c r="Q202">
        <v>1</v>
      </c>
      <c r="R202">
        <v>0.98150773580681006</v>
      </c>
      <c r="S202" t="s">
        <v>809</v>
      </c>
      <c r="T202" t="s">
        <v>798</v>
      </c>
      <c r="U202" t="s">
        <v>799</v>
      </c>
      <c r="V202"/>
      <c r="W202" t="s">
        <v>487</v>
      </c>
      <c r="X202">
        <v>42</v>
      </c>
      <c r="Y202">
        <v>1509186.148154106</v>
      </c>
      <c r="Z202">
        <v>6900930.3666324662</v>
      </c>
      <c r="AA202">
        <v>51.197387392399833</v>
      </c>
      <c r="AB202">
        <v>40.957909913733602</v>
      </c>
      <c r="AC202">
        <v>39.90990534806911</v>
      </c>
      <c r="AD202">
        <v>0.89605538457356237</v>
      </c>
    </row>
    <row r="203" spans="1:30" x14ac:dyDescent="0.3">
      <c r="A203">
        <v>42</v>
      </c>
      <c r="B203" t="s">
        <v>482</v>
      </c>
      <c r="C203">
        <v>52.553820042120002</v>
      </c>
      <c r="D203">
        <v>13.556789920727001</v>
      </c>
      <c r="E203">
        <v>2.2378061963245002</v>
      </c>
      <c r="F203" t="s">
        <v>848</v>
      </c>
      <c r="G203" t="s">
        <v>483</v>
      </c>
      <c r="H203">
        <v>84.003728150981004</v>
      </c>
      <c r="I203">
        <v>1.1698364150161999</v>
      </c>
      <c r="J203">
        <v>-1.113073972841</v>
      </c>
      <c r="K203">
        <v>1.1175176832083</v>
      </c>
      <c r="L203">
        <v>0.54002987963293003</v>
      </c>
      <c r="M203">
        <v>-0.17963635931176</v>
      </c>
      <c r="N203">
        <v>2.1441045911230999E-2</v>
      </c>
      <c r="O203">
        <v>3888</v>
      </c>
      <c r="P203">
        <v>5184</v>
      </c>
      <c r="Q203">
        <v>1</v>
      </c>
      <c r="R203">
        <v>0.98150773580681006</v>
      </c>
      <c r="S203" t="s">
        <v>809</v>
      </c>
      <c r="T203" t="s">
        <v>798</v>
      </c>
      <c r="U203" t="s">
        <v>799</v>
      </c>
      <c r="V203"/>
      <c r="W203" t="s">
        <v>488</v>
      </c>
      <c r="X203">
        <v>42</v>
      </c>
      <c r="Y203">
        <v>1509219.1579381451</v>
      </c>
      <c r="Z203">
        <v>6900912.89507649</v>
      </c>
      <c r="AA203">
        <v>84.207171431742609</v>
      </c>
      <c r="AB203">
        <v>23.486353937536482</v>
      </c>
      <c r="AC203">
        <v>53.256326253021129</v>
      </c>
      <c r="AD203">
        <v>1.2987972144720421</v>
      </c>
    </row>
    <row r="204" spans="1:30" x14ac:dyDescent="0.3">
      <c r="A204">
        <v>42</v>
      </c>
      <c r="B204" t="s">
        <v>482</v>
      </c>
      <c r="C204">
        <v>52.553820042120002</v>
      </c>
      <c r="D204">
        <v>13.556789920727001</v>
      </c>
      <c r="E204">
        <v>2.2378061963245002</v>
      </c>
      <c r="F204" t="s">
        <v>848</v>
      </c>
      <c r="G204" t="s">
        <v>483</v>
      </c>
      <c r="H204">
        <v>84.003728150981004</v>
      </c>
      <c r="I204">
        <v>1.1698364150161999</v>
      </c>
      <c r="J204">
        <v>-1.113073972841</v>
      </c>
      <c r="K204">
        <v>1.1175176832083</v>
      </c>
      <c r="L204">
        <v>0.54002987963293003</v>
      </c>
      <c r="M204">
        <v>-0.17963635931176</v>
      </c>
      <c r="N204">
        <v>2.1441045911230999E-2</v>
      </c>
      <c r="O204">
        <v>3888</v>
      </c>
      <c r="P204">
        <v>5184</v>
      </c>
      <c r="Q204">
        <v>1</v>
      </c>
      <c r="R204">
        <v>0.98150773580681006</v>
      </c>
      <c r="S204" t="s">
        <v>809</v>
      </c>
      <c r="T204" t="s">
        <v>798</v>
      </c>
      <c r="U204" t="s">
        <v>799</v>
      </c>
      <c r="V204"/>
      <c r="W204" t="s">
        <v>489</v>
      </c>
      <c r="X204">
        <v>42</v>
      </c>
      <c r="Y204">
        <v>1509247.513414239</v>
      </c>
      <c r="Z204">
        <v>6900898.0012910683</v>
      </c>
      <c r="AA204">
        <v>112.5626475256868</v>
      </c>
      <c r="AB204">
        <v>8.5925685157999396</v>
      </c>
      <c r="AC204">
        <v>68.78324686226145</v>
      </c>
      <c r="AD204">
        <v>1.4946082065994111</v>
      </c>
    </row>
    <row r="205" spans="1:30" x14ac:dyDescent="0.3">
      <c r="A205">
        <v>43</v>
      </c>
      <c r="B205" t="s">
        <v>490</v>
      </c>
      <c r="C205">
        <v>52.515829553304002</v>
      </c>
      <c r="D205">
        <v>13.426767685147</v>
      </c>
      <c r="E205">
        <v>1.3279449613765</v>
      </c>
      <c r="F205" t="s">
        <v>849</v>
      </c>
      <c r="G205" t="s">
        <v>491</v>
      </c>
      <c r="H205">
        <v>284.83939751923998</v>
      </c>
      <c r="I205">
        <v>1.4151047055523001</v>
      </c>
      <c r="J205">
        <v>1.0770398251997</v>
      </c>
      <c r="K205">
        <v>-0.98056797404176999</v>
      </c>
      <c r="L205">
        <v>0.51569130505636995</v>
      </c>
      <c r="M205">
        <v>-0.20297399726592999</v>
      </c>
      <c r="N205">
        <v>3.4156747449552001E-2</v>
      </c>
      <c r="O205">
        <v>3000</v>
      </c>
      <c r="P205">
        <v>4000</v>
      </c>
      <c r="Q205">
        <v>1</v>
      </c>
      <c r="R205">
        <v>0.99573661521143997</v>
      </c>
      <c r="S205" t="s">
        <v>820</v>
      </c>
      <c r="T205" t="s">
        <v>798</v>
      </c>
      <c r="U205" t="s">
        <v>821</v>
      </c>
      <c r="V205"/>
      <c r="W205" t="s">
        <v>492</v>
      </c>
      <c r="X205">
        <v>43</v>
      </c>
      <c r="Y205">
        <v>1494517.5174207089</v>
      </c>
      <c r="Z205">
        <v>6893919.6163145974</v>
      </c>
      <c r="AA205">
        <v>143.4242894358467</v>
      </c>
      <c r="AB205">
        <v>17.256741761229929</v>
      </c>
      <c r="AC205">
        <v>88.092068291708998</v>
      </c>
      <c r="AD205">
        <v>4.5926450813679347</v>
      </c>
    </row>
    <row r="206" spans="1:30" x14ac:dyDescent="0.3">
      <c r="A206">
        <v>43</v>
      </c>
      <c r="B206" t="s">
        <v>490</v>
      </c>
      <c r="C206">
        <v>52.515829553304002</v>
      </c>
      <c r="D206">
        <v>13.426767685147</v>
      </c>
      <c r="E206">
        <v>1.3279449613765</v>
      </c>
      <c r="F206" t="s">
        <v>849</v>
      </c>
      <c r="G206" t="s">
        <v>491</v>
      </c>
      <c r="H206">
        <v>284.83939751923998</v>
      </c>
      <c r="I206">
        <v>1.4151047055523001</v>
      </c>
      <c r="J206">
        <v>1.0770398251997</v>
      </c>
      <c r="K206">
        <v>-0.98056797404176999</v>
      </c>
      <c r="L206">
        <v>0.51569130505636995</v>
      </c>
      <c r="M206">
        <v>-0.20297399726592999</v>
      </c>
      <c r="N206">
        <v>3.4156747449552001E-2</v>
      </c>
      <c r="O206">
        <v>3000</v>
      </c>
      <c r="P206">
        <v>4000</v>
      </c>
      <c r="Q206">
        <v>1</v>
      </c>
      <c r="R206">
        <v>0.99573661521143997</v>
      </c>
      <c r="S206" t="s">
        <v>820</v>
      </c>
      <c r="T206" t="s">
        <v>798</v>
      </c>
      <c r="U206" t="s">
        <v>821</v>
      </c>
      <c r="V206"/>
      <c r="W206" t="s">
        <v>493</v>
      </c>
      <c r="X206">
        <v>43</v>
      </c>
      <c r="Y206">
        <v>1494515.078104628</v>
      </c>
      <c r="Z206">
        <v>6893920.8333154293</v>
      </c>
      <c r="AA206">
        <v>145.8636055167299</v>
      </c>
      <c r="AB206">
        <v>16.039740929380059</v>
      </c>
      <c r="AC206">
        <v>89.485459947432048</v>
      </c>
      <c r="AD206">
        <v>4.6028650544335994</v>
      </c>
    </row>
    <row r="207" spans="1:30" x14ac:dyDescent="0.3">
      <c r="A207">
        <v>43</v>
      </c>
      <c r="B207" t="s">
        <v>490</v>
      </c>
      <c r="C207">
        <v>52.515829553304002</v>
      </c>
      <c r="D207">
        <v>13.426767685147</v>
      </c>
      <c r="E207">
        <v>1.3279449613765</v>
      </c>
      <c r="F207" t="s">
        <v>849</v>
      </c>
      <c r="G207" t="s">
        <v>491</v>
      </c>
      <c r="H207">
        <v>284.83939751923998</v>
      </c>
      <c r="I207">
        <v>1.4151047055523001</v>
      </c>
      <c r="J207">
        <v>1.0770398251997</v>
      </c>
      <c r="K207">
        <v>-0.98056797404176999</v>
      </c>
      <c r="L207">
        <v>0.51569130505636995</v>
      </c>
      <c r="M207">
        <v>-0.20297399726592999</v>
      </c>
      <c r="N207">
        <v>3.4156747449552001E-2</v>
      </c>
      <c r="O207">
        <v>3000</v>
      </c>
      <c r="P207">
        <v>4000</v>
      </c>
      <c r="Q207">
        <v>1</v>
      </c>
      <c r="R207">
        <v>0.99573661521143997</v>
      </c>
      <c r="S207" t="s">
        <v>820</v>
      </c>
      <c r="T207" t="s">
        <v>798</v>
      </c>
      <c r="U207" t="s">
        <v>821</v>
      </c>
      <c r="V207"/>
      <c r="W207" t="s">
        <v>494</v>
      </c>
      <c r="X207">
        <v>43</v>
      </c>
      <c r="Y207">
        <v>1494515.078384334</v>
      </c>
      <c r="Z207">
        <v>6893920.8335951334</v>
      </c>
      <c r="AA207">
        <v>145.86332581052559</v>
      </c>
      <c r="AB207">
        <v>16.039461225271221</v>
      </c>
      <c r="AC207">
        <v>89.485271838190286</v>
      </c>
      <c r="AD207">
        <v>4.602866740753548</v>
      </c>
    </row>
    <row r="208" spans="1:30" x14ac:dyDescent="0.3">
      <c r="A208">
        <v>43</v>
      </c>
      <c r="B208" t="s">
        <v>490</v>
      </c>
      <c r="C208">
        <v>52.515829553304002</v>
      </c>
      <c r="D208">
        <v>13.426767685147</v>
      </c>
      <c r="E208">
        <v>1.3279449613765</v>
      </c>
      <c r="F208" t="s">
        <v>849</v>
      </c>
      <c r="G208" t="s">
        <v>491</v>
      </c>
      <c r="H208">
        <v>284.83939751923998</v>
      </c>
      <c r="I208">
        <v>1.4151047055523001</v>
      </c>
      <c r="J208">
        <v>1.0770398251997</v>
      </c>
      <c r="K208">
        <v>-0.98056797404176999</v>
      </c>
      <c r="L208">
        <v>0.51569130505636995</v>
      </c>
      <c r="M208">
        <v>-0.20297399726592999</v>
      </c>
      <c r="N208">
        <v>3.4156747449552001E-2</v>
      </c>
      <c r="O208">
        <v>3000</v>
      </c>
      <c r="P208">
        <v>4000</v>
      </c>
      <c r="Q208">
        <v>1</v>
      </c>
      <c r="R208">
        <v>0.99573661521143997</v>
      </c>
      <c r="S208" t="s">
        <v>820</v>
      </c>
      <c r="T208" t="s">
        <v>798</v>
      </c>
      <c r="U208" t="s">
        <v>821</v>
      </c>
      <c r="V208"/>
      <c r="W208" t="s">
        <v>495</v>
      </c>
      <c r="X208">
        <v>43</v>
      </c>
      <c r="Y208">
        <v>1494527.8589908869</v>
      </c>
      <c r="Z208">
        <v>6893943.8092059186</v>
      </c>
      <c r="AA208">
        <v>133.08271925710139</v>
      </c>
      <c r="AB208">
        <v>6.9361495599150658</v>
      </c>
      <c r="AC208">
        <v>81.267256921972091</v>
      </c>
      <c r="AD208">
        <v>4.7644609500960184</v>
      </c>
    </row>
    <row r="209" spans="1:30" x14ac:dyDescent="0.3">
      <c r="A209">
        <v>43</v>
      </c>
      <c r="B209" t="s">
        <v>490</v>
      </c>
      <c r="C209">
        <v>52.515829553304002</v>
      </c>
      <c r="D209">
        <v>13.426767685147</v>
      </c>
      <c r="E209">
        <v>1.3279449613765</v>
      </c>
      <c r="F209" t="s">
        <v>849</v>
      </c>
      <c r="G209" t="s">
        <v>491</v>
      </c>
      <c r="H209">
        <v>284.83939751923998</v>
      </c>
      <c r="I209">
        <v>1.4151047055523001</v>
      </c>
      <c r="J209">
        <v>1.0770398251997</v>
      </c>
      <c r="K209">
        <v>-0.98056797404176999</v>
      </c>
      <c r="L209">
        <v>0.51569130505636995</v>
      </c>
      <c r="M209">
        <v>-0.20297399726592999</v>
      </c>
      <c r="N209">
        <v>3.4156747449552001E-2</v>
      </c>
      <c r="O209">
        <v>3000</v>
      </c>
      <c r="P209">
        <v>4000</v>
      </c>
      <c r="Q209">
        <v>1</v>
      </c>
      <c r="R209">
        <v>0.99573661521143997</v>
      </c>
      <c r="S209" t="s">
        <v>820</v>
      </c>
      <c r="T209" t="s">
        <v>798</v>
      </c>
      <c r="U209" t="s">
        <v>821</v>
      </c>
      <c r="V209"/>
      <c r="W209" t="s">
        <v>496</v>
      </c>
      <c r="X209">
        <v>43</v>
      </c>
      <c r="Y209">
        <v>1494511.2108893839</v>
      </c>
      <c r="Z209">
        <v>6893953.0104147056</v>
      </c>
      <c r="AA209">
        <v>149.73082076059649</v>
      </c>
      <c r="AB209">
        <v>16.137358346953992</v>
      </c>
      <c r="AC209">
        <v>91.836245990468313</v>
      </c>
      <c r="AD209">
        <v>4.819750366135807</v>
      </c>
    </row>
    <row r="210" spans="1:30" x14ac:dyDescent="0.3">
      <c r="A210">
        <v>43</v>
      </c>
      <c r="B210" t="s">
        <v>490</v>
      </c>
      <c r="C210">
        <v>52.515829553304002</v>
      </c>
      <c r="D210">
        <v>13.426767685147</v>
      </c>
      <c r="E210">
        <v>1.3279449613765</v>
      </c>
      <c r="F210" t="s">
        <v>849</v>
      </c>
      <c r="G210" t="s">
        <v>491</v>
      </c>
      <c r="H210">
        <v>284.83939751923998</v>
      </c>
      <c r="I210">
        <v>1.4151047055523001</v>
      </c>
      <c r="J210">
        <v>1.0770398251997</v>
      </c>
      <c r="K210">
        <v>-0.98056797404176999</v>
      </c>
      <c r="L210">
        <v>0.51569130505636995</v>
      </c>
      <c r="M210">
        <v>-0.20297399726592999</v>
      </c>
      <c r="N210">
        <v>3.4156747449552001E-2</v>
      </c>
      <c r="O210">
        <v>3000</v>
      </c>
      <c r="P210">
        <v>4000</v>
      </c>
      <c r="Q210">
        <v>1</v>
      </c>
      <c r="R210">
        <v>0.99573661521143997</v>
      </c>
      <c r="S210" t="s">
        <v>820</v>
      </c>
      <c r="T210" t="s">
        <v>798</v>
      </c>
      <c r="U210" t="s">
        <v>821</v>
      </c>
      <c r="V210"/>
      <c r="W210" t="s">
        <v>497</v>
      </c>
      <c r="X210">
        <v>43</v>
      </c>
      <c r="Y210">
        <v>1494539.3515512799</v>
      </c>
      <c r="Z210">
        <v>6894003.5633594869</v>
      </c>
      <c r="AA210">
        <v>121.5901588641573</v>
      </c>
      <c r="AB210">
        <v>66.69030312821269</v>
      </c>
      <c r="AC210">
        <v>84.521241678784122</v>
      </c>
      <c r="AD210">
        <v>5.2140678243012646</v>
      </c>
    </row>
    <row r="211" spans="1:30" x14ac:dyDescent="0.3">
      <c r="A211">
        <v>43</v>
      </c>
      <c r="B211" t="s">
        <v>490</v>
      </c>
      <c r="C211">
        <v>52.515829553304002</v>
      </c>
      <c r="D211">
        <v>13.426767685147</v>
      </c>
      <c r="E211">
        <v>1.3279449613765</v>
      </c>
      <c r="F211" t="s">
        <v>849</v>
      </c>
      <c r="G211" t="s">
        <v>491</v>
      </c>
      <c r="H211">
        <v>284.83939751923998</v>
      </c>
      <c r="I211">
        <v>1.4151047055523001</v>
      </c>
      <c r="J211">
        <v>1.0770398251997</v>
      </c>
      <c r="K211">
        <v>-0.98056797404176999</v>
      </c>
      <c r="L211">
        <v>0.51569130505636995</v>
      </c>
      <c r="M211">
        <v>-0.20297399726592999</v>
      </c>
      <c r="N211">
        <v>3.4156747449552001E-2</v>
      </c>
      <c r="O211">
        <v>3000</v>
      </c>
      <c r="P211">
        <v>4000</v>
      </c>
      <c r="Q211">
        <v>1</v>
      </c>
      <c r="R211">
        <v>0.99573661521143997</v>
      </c>
      <c r="S211" t="s">
        <v>820</v>
      </c>
      <c r="T211" t="s">
        <v>798</v>
      </c>
      <c r="U211" t="s">
        <v>821</v>
      </c>
      <c r="V211"/>
      <c r="W211" t="s">
        <v>498</v>
      </c>
      <c r="X211">
        <v>43</v>
      </c>
      <c r="Y211">
        <v>1494542.2873455239</v>
      </c>
      <c r="Z211">
        <v>6894005.0670589777</v>
      </c>
      <c r="AA211">
        <v>118.6543646205682</v>
      </c>
      <c r="AB211">
        <v>68.19400261901319</v>
      </c>
      <c r="AC211">
        <v>83.406213179764592</v>
      </c>
      <c r="AD211">
        <v>5.2340189283321834</v>
      </c>
    </row>
    <row r="212" spans="1:30" x14ac:dyDescent="0.3">
      <c r="A212">
        <v>43</v>
      </c>
      <c r="B212" t="s">
        <v>490</v>
      </c>
      <c r="C212">
        <v>52.515829553304002</v>
      </c>
      <c r="D212">
        <v>13.426767685147</v>
      </c>
      <c r="E212">
        <v>1.3279449613765</v>
      </c>
      <c r="F212" t="s">
        <v>849</v>
      </c>
      <c r="G212" t="s">
        <v>491</v>
      </c>
      <c r="H212">
        <v>284.83939751923998</v>
      </c>
      <c r="I212">
        <v>1.4151047055523001</v>
      </c>
      <c r="J212">
        <v>1.0770398251997</v>
      </c>
      <c r="K212">
        <v>-0.98056797404176999</v>
      </c>
      <c r="L212">
        <v>0.51569130505636995</v>
      </c>
      <c r="M212">
        <v>-0.20297399726592999</v>
      </c>
      <c r="N212">
        <v>3.4156747449552001E-2</v>
      </c>
      <c r="O212">
        <v>3000</v>
      </c>
      <c r="P212">
        <v>4000</v>
      </c>
      <c r="Q212">
        <v>1</v>
      </c>
      <c r="R212">
        <v>0.99573661521143997</v>
      </c>
      <c r="S212" t="s">
        <v>820</v>
      </c>
      <c r="T212" t="s">
        <v>798</v>
      </c>
      <c r="U212" t="s">
        <v>821</v>
      </c>
      <c r="V212"/>
      <c r="W212" t="s">
        <v>499</v>
      </c>
      <c r="X212">
        <v>43</v>
      </c>
      <c r="Y212">
        <v>1494545.7959776691</v>
      </c>
      <c r="Z212">
        <v>6894011.6546948412</v>
      </c>
      <c r="AA212">
        <v>115.14573247567751</v>
      </c>
      <c r="AB212">
        <v>74.781638482585549</v>
      </c>
      <c r="AC212">
        <v>83.66631879768336</v>
      </c>
      <c r="AD212">
        <v>5.2883789419806568</v>
      </c>
    </row>
    <row r="213" spans="1:30" x14ac:dyDescent="0.3">
      <c r="A213">
        <v>43</v>
      </c>
      <c r="B213" t="s">
        <v>490</v>
      </c>
      <c r="C213">
        <v>52.515829553304002</v>
      </c>
      <c r="D213">
        <v>13.426767685147</v>
      </c>
      <c r="E213">
        <v>1.3279449613765</v>
      </c>
      <c r="F213" t="s">
        <v>849</v>
      </c>
      <c r="G213" t="s">
        <v>491</v>
      </c>
      <c r="H213">
        <v>284.83939751923998</v>
      </c>
      <c r="I213">
        <v>1.4151047055523001</v>
      </c>
      <c r="J213">
        <v>1.0770398251997</v>
      </c>
      <c r="K213">
        <v>-0.98056797404176999</v>
      </c>
      <c r="L213">
        <v>0.51569130505636995</v>
      </c>
      <c r="M213">
        <v>-0.20297399726592999</v>
      </c>
      <c r="N213">
        <v>3.4156747449552001E-2</v>
      </c>
      <c r="O213">
        <v>3000</v>
      </c>
      <c r="P213">
        <v>4000</v>
      </c>
      <c r="Q213">
        <v>1</v>
      </c>
      <c r="R213">
        <v>0.99573661521143997</v>
      </c>
      <c r="S213" t="s">
        <v>820</v>
      </c>
      <c r="T213" t="s">
        <v>798</v>
      </c>
      <c r="U213" t="s">
        <v>821</v>
      </c>
      <c r="V213"/>
      <c r="W213" t="s">
        <v>500</v>
      </c>
      <c r="X213">
        <v>43</v>
      </c>
      <c r="Y213">
        <v>1494547.8009103229</v>
      </c>
      <c r="Z213">
        <v>6894021.2497296864</v>
      </c>
      <c r="AA213">
        <v>113.14079982158729</v>
      </c>
      <c r="AB213">
        <v>84.376673327758908</v>
      </c>
      <c r="AC213">
        <v>85.993767379588689</v>
      </c>
      <c r="AD213">
        <v>5.353175451435062</v>
      </c>
    </row>
    <row r="214" spans="1:30" x14ac:dyDescent="0.3">
      <c r="A214">
        <v>43</v>
      </c>
      <c r="B214" t="s">
        <v>490</v>
      </c>
      <c r="C214">
        <v>52.515829553304002</v>
      </c>
      <c r="D214">
        <v>13.426767685147</v>
      </c>
      <c r="E214">
        <v>1.3279449613765</v>
      </c>
      <c r="F214" t="s">
        <v>849</v>
      </c>
      <c r="G214" t="s">
        <v>491</v>
      </c>
      <c r="H214">
        <v>284.83939751923998</v>
      </c>
      <c r="I214">
        <v>1.4151047055523001</v>
      </c>
      <c r="J214">
        <v>1.0770398251997</v>
      </c>
      <c r="K214">
        <v>-0.98056797404176999</v>
      </c>
      <c r="L214">
        <v>0.51569130505636995</v>
      </c>
      <c r="M214">
        <v>-0.20297399726592999</v>
      </c>
      <c r="N214">
        <v>3.4156747449552001E-2</v>
      </c>
      <c r="O214">
        <v>3000</v>
      </c>
      <c r="P214">
        <v>4000</v>
      </c>
      <c r="Q214">
        <v>1</v>
      </c>
      <c r="R214">
        <v>0.99573661521143997</v>
      </c>
      <c r="S214" t="s">
        <v>820</v>
      </c>
      <c r="T214" t="s">
        <v>798</v>
      </c>
      <c r="U214" t="s">
        <v>821</v>
      </c>
      <c r="V214"/>
      <c r="W214" t="s">
        <v>501</v>
      </c>
      <c r="X214">
        <v>43</v>
      </c>
      <c r="Y214">
        <v>1494597.208179302</v>
      </c>
      <c r="Z214">
        <v>6893997.2621425753</v>
      </c>
      <c r="AA214">
        <v>63.733530842699111</v>
      </c>
      <c r="AB214">
        <v>60.389086216688163</v>
      </c>
      <c r="AC214">
        <v>53.479634042436317</v>
      </c>
      <c r="AD214">
        <v>5.4708489782470027</v>
      </c>
    </row>
    <row r="215" spans="1:30" x14ac:dyDescent="0.3">
      <c r="A215">
        <v>43</v>
      </c>
      <c r="B215" t="s">
        <v>490</v>
      </c>
      <c r="C215">
        <v>52.515829553304002</v>
      </c>
      <c r="D215">
        <v>13.426767685147</v>
      </c>
      <c r="E215">
        <v>1.3279449613765</v>
      </c>
      <c r="F215" t="s">
        <v>849</v>
      </c>
      <c r="G215" t="s">
        <v>491</v>
      </c>
      <c r="H215">
        <v>284.83939751923998</v>
      </c>
      <c r="I215">
        <v>1.4151047055523001</v>
      </c>
      <c r="J215">
        <v>1.0770398251997</v>
      </c>
      <c r="K215">
        <v>-0.98056797404176999</v>
      </c>
      <c r="L215">
        <v>0.51569130505636995</v>
      </c>
      <c r="M215">
        <v>-0.20297399726592999</v>
      </c>
      <c r="N215">
        <v>3.4156747449552001E-2</v>
      </c>
      <c r="O215">
        <v>3000</v>
      </c>
      <c r="P215">
        <v>4000</v>
      </c>
      <c r="Q215">
        <v>1</v>
      </c>
      <c r="R215">
        <v>0.99573661521143997</v>
      </c>
      <c r="S215" t="s">
        <v>820</v>
      </c>
      <c r="T215" t="s">
        <v>798</v>
      </c>
      <c r="U215" t="s">
        <v>821</v>
      </c>
      <c r="V215"/>
      <c r="W215" t="s">
        <v>502</v>
      </c>
      <c r="X215">
        <v>43</v>
      </c>
      <c r="Y215">
        <v>1494607.232842572</v>
      </c>
      <c r="Z215">
        <v>6894019.8892396744</v>
      </c>
      <c r="AA215">
        <v>53.708867572015151</v>
      </c>
      <c r="AB215">
        <v>83.016183314844966</v>
      </c>
      <c r="AC215">
        <v>60.190935431276891</v>
      </c>
      <c r="AD215">
        <v>5.7089440449969118</v>
      </c>
    </row>
    <row r="216" spans="1:30" x14ac:dyDescent="0.3">
      <c r="A216">
        <v>43</v>
      </c>
      <c r="B216" t="s">
        <v>490</v>
      </c>
      <c r="C216">
        <v>52.515829553304002</v>
      </c>
      <c r="D216">
        <v>13.426767685147</v>
      </c>
      <c r="E216">
        <v>1.3279449613765</v>
      </c>
      <c r="F216" t="s">
        <v>849</v>
      </c>
      <c r="G216" t="s">
        <v>491</v>
      </c>
      <c r="H216">
        <v>284.83939751923998</v>
      </c>
      <c r="I216">
        <v>1.4151047055523001</v>
      </c>
      <c r="J216">
        <v>1.0770398251997</v>
      </c>
      <c r="K216">
        <v>-0.98056797404176999</v>
      </c>
      <c r="L216">
        <v>0.51569130505636995</v>
      </c>
      <c r="M216">
        <v>-0.20297399726592999</v>
      </c>
      <c r="N216">
        <v>3.4156747449552001E-2</v>
      </c>
      <c r="O216">
        <v>3000</v>
      </c>
      <c r="P216">
        <v>4000</v>
      </c>
      <c r="Q216">
        <v>1</v>
      </c>
      <c r="R216">
        <v>0.99573661521143997</v>
      </c>
      <c r="S216" t="s">
        <v>820</v>
      </c>
      <c r="T216" t="s">
        <v>798</v>
      </c>
      <c r="U216" t="s">
        <v>821</v>
      </c>
      <c r="V216"/>
      <c r="W216" t="s">
        <v>503</v>
      </c>
      <c r="X216">
        <v>43</v>
      </c>
      <c r="Y216">
        <v>1494615.968620566</v>
      </c>
      <c r="Z216">
        <v>6894037.432400397</v>
      </c>
      <c r="AA216">
        <v>44.973089578794323</v>
      </c>
      <c r="AB216">
        <v>100.5593440383673</v>
      </c>
      <c r="AC216">
        <v>67.037706270528986</v>
      </c>
      <c r="AD216">
        <v>5.8626378472990792</v>
      </c>
    </row>
    <row r="217" spans="1:30" x14ac:dyDescent="0.3">
      <c r="A217">
        <v>50</v>
      </c>
      <c r="B217" t="s">
        <v>850</v>
      </c>
      <c r="C217">
        <v>52.531702218687002</v>
      </c>
      <c r="D217">
        <v>13.470499636057999</v>
      </c>
      <c r="E217">
        <v>1.8381334589794001</v>
      </c>
      <c r="F217" t="s">
        <v>851</v>
      </c>
      <c r="G217" t="s">
        <v>886</v>
      </c>
      <c r="H217">
        <v>67.242704683531002</v>
      </c>
      <c r="I217">
        <v>1.2723795160522999</v>
      </c>
      <c r="J217">
        <v>-0.87130178525784996</v>
      </c>
      <c r="K217">
        <v>0.92312452799051004</v>
      </c>
      <c r="L217">
        <v>0.51207107152356002</v>
      </c>
      <c r="M217">
        <v>-0.18556150965543999</v>
      </c>
      <c r="N217">
        <v>2.6744797549554999E-2</v>
      </c>
      <c r="O217">
        <v>3888</v>
      </c>
      <c r="P217">
        <v>5184</v>
      </c>
      <c r="Q217">
        <v>1</v>
      </c>
      <c r="R217">
        <v>0.99126502628593005</v>
      </c>
      <c r="S217" t="s">
        <v>809</v>
      </c>
      <c r="T217" t="s">
        <v>798</v>
      </c>
      <c r="U217" t="s">
        <v>799</v>
      </c>
      <c r="V217"/>
      <c r="W217" t="s">
        <v>887</v>
      </c>
      <c r="X217">
        <v>50</v>
      </c>
      <c r="Y217">
        <v>1499550.6360027499</v>
      </c>
      <c r="Z217">
        <v>6896922.2624591878</v>
      </c>
      <c r="AA217">
        <v>21.47578579699621</v>
      </c>
      <c r="AB217">
        <v>81.307790183462203</v>
      </c>
      <c r="AC217">
        <v>51.146324376484607</v>
      </c>
      <c r="AD217">
        <v>0.25823217298863849</v>
      </c>
    </row>
    <row r="218" spans="1:30" x14ac:dyDescent="0.3">
      <c r="A218">
        <v>50</v>
      </c>
      <c r="B218" t="s">
        <v>850</v>
      </c>
      <c r="C218">
        <v>52.531702218687002</v>
      </c>
      <c r="D218">
        <v>13.470499636057999</v>
      </c>
      <c r="E218">
        <v>1.8381334589794001</v>
      </c>
      <c r="F218" t="s">
        <v>851</v>
      </c>
      <c r="G218" t="s">
        <v>886</v>
      </c>
      <c r="H218">
        <v>67.242704683531002</v>
      </c>
      <c r="I218">
        <v>1.2723795160522999</v>
      </c>
      <c r="J218">
        <v>-0.87130178525784996</v>
      </c>
      <c r="K218">
        <v>0.92312452799051004</v>
      </c>
      <c r="L218">
        <v>0.51207107152356002</v>
      </c>
      <c r="M218">
        <v>-0.18556150965543999</v>
      </c>
      <c r="N218">
        <v>2.6744797549554999E-2</v>
      </c>
      <c r="O218">
        <v>3888</v>
      </c>
      <c r="P218">
        <v>5184</v>
      </c>
      <c r="Q218">
        <v>1</v>
      </c>
      <c r="R218">
        <v>0.99126502628593005</v>
      </c>
      <c r="S218" t="s">
        <v>809</v>
      </c>
      <c r="T218" t="s">
        <v>798</v>
      </c>
      <c r="U218" t="s">
        <v>799</v>
      </c>
      <c r="V218"/>
      <c r="W218" t="s">
        <v>888</v>
      </c>
      <c r="X218">
        <v>50</v>
      </c>
      <c r="Y218">
        <v>1499580.1371546621</v>
      </c>
      <c r="Z218">
        <v>6896932.7167508844</v>
      </c>
      <c r="AA218">
        <v>50.976937708677717</v>
      </c>
      <c r="AB218">
        <v>91.762081880122423</v>
      </c>
      <c r="AC218">
        <v>63.869348162750747</v>
      </c>
      <c r="AD218">
        <v>0.50708187692823437</v>
      </c>
    </row>
    <row r="219" spans="1:30" x14ac:dyDescent="0.3">
      <c r="A219">
        <v>50</v>
      </c>
      <c r="B219" t="s">
        <v>850</v>
      </c>
      <c r="C219">
        <v>52.531702218687002</v>
      </c>
      <c r="D219">
        <v>13.470499636057999</v>
      </c>
      <c r="E219">
        <v>1.8381334589794001</v>
      </c>
      <c r="F219" t="s">
        <v>851</v>
      </c>
      <c r="G219" t="s">
        <v>886</v>
      </c>
      <c r="H219">
        <v>67.242704683531002</v>
      </c>
      <c r="I219">
        <v>1.2723795160522999</v>
      </c>
      <c r="J219">
        <v>-0.87130178525784996</v>
      </c>
      <c r="K219">
        <v>0.92312452799051004</v>
      </c>
      <c r="L219">
        <v>0.51207107152356002</v>
      </c>
      <c r="M219">
        <v>-0.18556150965543999</v>
      </c>
      <c r="N219">
        <v>2.6744797549554999E-2</v>
      </c>
      <c r="O219">
        <v>3888</v>
      </c>
      <c r="P219">
        <v>5184</v>
      </c>
      <c r="Q219">
        <v>1</v>
      </c>
      <c r="R219">
        <v>0.99126502628593005</v>
      </c>
      <c r="S219" t="s">
        <v>809</v>
      </c>
      <c r="T219" t="s">
        <v>798</v>
      </c>
      <c r="U219" t="s">
        <v>799</v>
      </c>
      <c r="V219"/>
      <c r="W219" t="s">
        <v>889</v>
      </c>
      <c r="X219">
        <v>50</v>
      </c>
      <c r="Y219">
        <v>1499641.582970157</v>
      </c>
      <c r="Z219">
        <v>6896990.2869599564</v>
      </c>
      <c r="AA219">
        <v>112.4227532041259</v>
      </c>
      <c r="AB219">
        <v>149.3322909520939</v>
      </c>
      <c r="AC219">
        <v>113.7661060157933</v>
      </c>
      <c r="AD219">
        <v>0.64531380168350694</v>
      </c>
    </row>
    <row r="220" spans="1:30" x14ac:dyDescent="0.3">
      <c r="A220">
        <v>50</v>
      </c>
      <c r="B220" t="s">
        <v>850</v>
      </c>
      <c r="C220">
        <v>52.531702218687002</v>
      </c>
      <c r="D220">
        <v>13.470499636057999</v>
      </c>
      <c r="E220">
        <v>1.8381334589794001</v>
      </c>
      <c r="F220" t="s">
        <v>851</v>
      </c>
      <c r="G220" t="s">
        <v>886</v>
      </c>
      <c r="H220">
        <v>67.242704683531002</v>
      </c>
      <c r="I220">
        <v>1.2723795160522999</v>
      </c>
      <c r="J220">
        <v>-0.87130178525784996</v>
      </c>
      <c r="K220">
        <v>0.92312452799051004</v>
      </c>
      <c r="L220">
        <v>0.51207107152356002</v>
      </c>
      <c r="M220">
        <v>-0.18556150965543999</v>
      </c>
      <c r="N220">
        <v>2.6744797549554999E-2</v>
      </c>
      <c r="O220">
        <v>3888</v>
      </c>
      <c r="P220">
        <v>5184</v>
      </c>
      <c r="Q220">
        <v>1</v>
      </c>
      <c r="R220">
        <v>0.99126502628593005</v>
      </c>
      <c r="S220" t="s">
        <v>809</v>
      </c>
      <c r="T220" t="s">
        <v>798</v>
      </c>
      <c r="U220" t="s">
        <v>799</v>
      </c>
      <c r="V220"/>
      <c r="W220" t="s">
        <v>890</v>
      </c>
      <c r="X220">
        <v>50</v>
      </c>
      <c r="Y220">
        <v>1499648.8239992531</v>
      </c>
      <c r="Z220">
        <v>6896969.1367105739</v>
      </c>
      <c r="AA220">
        <v>119.66378229949621</v>
      </c>
      <c r="AB220">
        <v>128.18204156961289</v>
      </c>
      <c r="AC220">
        <v>106.75632335936891</v>
      </c>
      <c r="AD220">
        <v>0.75104250037507425</v>
      </c>
    </row>
    <row r="221" spans="1:30" x14ac:dyDescent="0.3">
      <c r="A221">
        <v>50</v>
      </c>
      <c r="B221" t="s">
        <v>850</v>
      </c>
      <c r="C221">
        <v>52.531702218687002</v>
      </c>
      <c r="D221">
        <v>13.470499636057999</v>
      </c>
      <c r="E221">
        <v>1.8381334589794001</v>
      </c>
      <c r="F221" t="s">
        <v>851</v>
      </c>
      <c r="G221" t="s">
        <v>886</v>
      </c>
      <c r="H221">
        <v>67.242704683531002</v>
      </c>
      <c r="I221">
        <v>1.2723795160522999</v>
      </c>
      <c r="J221">
        <v>-0.87130178525784996</v>
      </c>
      <c r="K221">
        <v>0.92312452799051004</v>
      </c>
      <c r="L221">
        <v>0.51207107152356002</v>
      </c>
      <c r="M221">
        <v>-0.18556150965543999</v>
      </c>
      <c r="N221">
        <v>2.6744797549554999E-2</v>
      </c>
      <c r="O221">
        <v>3888</v>
      </c>
      <c r="P221">
        <v>5184</v>
      </c>
      <c r="Q221">
        <v>1</v>
      </c>
      <c r="R221">
        <v>0.99126502628593005</v>
      </c>
      <c r="S221" t="s">
        <v>809</v>
      </c>
      <c r="T221" t="s">
        <v>798</v>
      </c>
      <c r="U221" t="s">
        <v>799</v>
      </c>
      <c r="V221"/>
      <c r="W221" t="s">
        <v>891</v>
      </c>
      <c r="X221">
        <v>50</v>
      </c>
      <c r="Y221">
        <v>1499673.3486218981</v>
      </c>
      <c r="Z221">
        <v>6896977.9619944887</v>
      </c>
      <c r="AA221">
        <v>144.1884049444925</v>
      </c>
      <c r="AB221">
        <v>137.00732548441741</v>
      </c>
      <c r="AC221">
        <v>121.1073361062963</v>
      </c>
      <c r="AD221">
        <v>0.81093026859874351</v>
      </c>
    </row>
    <row r="222" spans="1:30" x14ac:dyDescent="0.3">
      <c r="A222">
        <v>50</v>
      </c>
      <c r="B222" t="s">
        <v>850</v>
      </c>
      <c r="C222">
        <v>52.531702218687002</v>
      </c>
      <c r="D222">
        <v>13.470499636057999</v>
      </c>
      <c r="E222">
        <v>1.8381334589794001</v>
      </c>
      <c r="F222" t="s">
        <v>851</v>
      </c>
      <c r="G222" t="s">
        <v>886</v>
      </c>
      <c r="H222">
        <v>67.242704683531002</v>
      </c>
      <c r="I222">
        <v>1.2723795160522999</v>
      </c>
      <c r="J222">
        <v>-0.87130178525784996</v>
      </c>
      <c r="K222">
        <v>0.92312452799051004</v>
      </c>
      <c r="L222">
        <v>0.51207107152356002</v>
      </c>
      <c r="M222">
        <v>-0.18556150965543999</v>
      </c>
      <c r="N222">
        <v>2.6744797549554999E-2</v>
      </c>
      <c r="O222">
        <v>3888</v>
      </c>
      <c r="P222">
        <v>5184</v>
      </c>
      <c r="Q222">
        <v>1</v>
      </c>
      <c r="R222">
        <v>0.99126502628593005</v>
      </c>
      <c r="S222" t="s">
        <v>809</v>
      </c>
      <c r="T222" t="s">
        <v>798</v>
      </c>
      <c r="U222" t="s">
        <v>799</v>
      </c>
      <c r="V222"/>
      <c r="W222" t="s">
        <v>892</v>
      </c>
      <c r="X222">
        <v>50</v>
      </c>
      <c r="Y222">
        <v>1499716.812697652</v>
      </c>
      <c r="Z222">
        <v>6896993.4107166361</v>
      </c>
      <c r="AA222">
        <v>187.65248069865629</v>
      </c>
      <c r="AB222">
        <v>152.4560476318002</v>
      </c>
      <c r="AC222">
        <v>147.24261717011751</v>
      </c>
      <c r="AD222">
        <v>0.88851698565759585</v>
      </c>
    </row>
    <row r="223" spans="1:30" x14ac:dyDescent="0.3">
      <c r="A223">
        <v>50</v>
      </c>
      <c r="B223" t="s">
        <v>850</v>
      </c>
      <c r="C223">
        <v>52.531702218687002</v>
      </c>
      <c r="D223">
        <v>13.470499636057999</v>
      </c>
      <c r="E223">
        <v>1.8381334589794001</v>
      </c>
      <c r="F223" t="s">
        <v>851</v>
      </c>
      <c r="G223" t="s">
        <v>886</v>
      </c>
      <c r="H223">
        <v>67.242704683531002</v>
      </c>
      <c r="I223">
        <v>1.2723795160522999</v>
      </c>
      <c r="J223">
        <v>-0.87130178525784996</v>
      </c>
      <c r="K223">
        <v>0.92312452799051004</v>
      </c>
      <c r="L223">
        <v>0.51207107152356002</v>
      </c>
      <c r="M223">
        <v>-0.18556150965543999</v>
      </c>
      <c r="N223">
        <v>2.6744797549554999E-2</v>
      </c>
      <c r="O223">
        <v>3888</v>
      </c>
      <c r="P223">
        <v>5184</v>
      </c>
      <c r="Q223">
        <v>1</v>
      </c>
      <c r="R223">
        <v>0.99126502628593005</v>
      </c>
      <c r="S223" t="s">
        <v>809</v>
      </c>
      <c r="T223" t="s">
        <v>798</v>
      </c>
      <c r="U223" t="s">
        <v>799</v>
      </c>
      <c r="V223"/>
      <c r="W223" t="s">
        <v>893</v>
      </c>
      <c r="X223">
        <v>50</v>
      </c>
      <c r="Y223">
        <v>1499735.9848661569</v>
      </c>
      <c r="Z223">
        <v>6896996.5971274627</v>
      </c>
      <c r="AA223">
        <v>206.82464920333589</v>
      </c>
      <c r="AB223">
        <v>155.64245845843109</v>
      </c>
      <c r="AC223">
        <v>157.65125655942131</v>
      </c>
      <c r="AD223">
        <v>0.92567580652586923</v>
      </c>
    </row>
    <row r="224" spans="1:30" x14ac:dyDescent="0.3">
      <c r="A224">
        <v>50</v>
      </c>
      <c r="B224" t="s">
        <v>850</v>
      </c>
      <c r="C224">
        <v>52.531702218687002</v>
      </c>
      <c r="D224">
        <v>13.470499636057999</v>
      </c>
      <c r="E224">
        <v>1.8381334589794001</v>
      </c>
      <c r="F224" t="s">
        <v>851</v>
      </c>
      <c r="G224" t="s">
        <v>886</v>
      </c>
      <c r="H224">
        <v>67.242704683531002</v>
      </c>
      <c r="I224">
        <v>1.2723795160522999</v>
      </c>
      <c r="J224">
        <v>-0.87130178525784996</v>
      </c>
      <c r="K224">
        <v>0.92312452799051004</v>
      </c>
      <c r="L224">
        <v>0.51207107152356002</v>
      </c>
      <c r="M224">
        <v>-0.18556150965543999</v>
      </c>
      <c r="N224">
        <v>2.6744797549554999E-2</v>
      </c>
      <c r="O224">
        <v>3888</v>
      </c>
      <c r="P224">
        <v>5184</v>
      </c>
      <c r="Q224">
        <v>1</v>
      </c>
      <c r="R224">
        <v>0.99126502628593005</v>
      </c>
      <c r="S224" t="s">
        <v>809</v>
      </c>
      <c r="T224" t="s">
        <v>798</v>
      </c>
      <c r="U224" t="s">
        <v>799</v>
      </c>
      <c r="V224"/>
      <c r="W224" t="s">
        <v>894</v>
      </c>
      <c r="X224">
        <v>50</v>
      </c>
      <c r="Y224">
        <v>1499708.6676587439</v>
      </c>
      <c r="Z224">
        <v>6896839.2904694444</v>
      </c>
      <c r="AA224">
        <v>179.5074417903088</v>
      </c>
      <c r="AB224">
        <v>1.664199559949338</v>
      </c>
      <c r="AC224">
        <v>109.4340626363953</v>
      </c>
      <c r="AD224">
        <v>1.58006698357933</v>
      </c>
    </row>
    <row r="225" spans="1:30" x14ac:dyDescent="0.3">
      <c r="A225">
        <v>50</v>
      </c>
      <c r="B225" t="s">
        <v>850</v>
      </c>
      <c r="C225">
        <v>52.531702218687002</v>
      </c>
      <c r="D225">
        <v>13.470499636057999</v>
      </c>
      <c r="E225">
        <v>1.8381334589794001</v>
      </c>
      <c r="F225" t="s">
        <v>851</v>
      </c>
      <c r="G225" t="s">
        <v>886</v>
      </c>
      <c r="H225">
        <v>67.242704683531002</v>
      </c>
      <c r="I225">
        <v>1.2723795160522999</v>
      </c>
      <c r="J225">
        <v>-0.87130178525784996</v>
      </c>
      <c r="K225">
        <v>0.92312452799051004</v>
      </c>
      <c r="L225">
        <v>0.51207107152356002</v>
      </c>
      <c r="M225">
        <v>-0.18556150965543999</v>
      </c>
      <c r="N225">
        <v>2.6744797549554999E-2</v>
      </c>
      <c r="O225">
        <v>3888</v>
      </c>
      <c r="P225">
        <v>5184</v>
      </c>
      <c r="Q225">
        <v>1</v>
      </c>
      <c r="R225">
        <v>0.99126502628593005</v>
      </c>
      <c r="S225" t="s">
        <v>809</v>
      </c>
      <c r="T225" t="s">
        <v>798</v>
      </c>
      <c r="U225" t="s">
        <v>799</v>
      </c>
      <c r="V225"/>
      <c r="W225" t="s">
        <v>895</v>
      </c>
      <c r="X225">
        <v>50</v>
      </c>
      <c r="Y225">
        <v>1499723.7404560191</v>
      </c>
      <c r="Z225">
        <v>6896783.4924776312</v>
      </c>
      <c r="AA225">
        <v>194.5802390659228</v>
      </c>
      <c r="AB225">
        <v>57.462191373109818</v>
      </c>
      <c r="AC225">
        <v>123.6579089529622</v>
      </c>
      <c r="AD225">
        <v>1.857948147879964</v>
      </c>
    </row>
    <row r="226" spans="1:30" x14ac:dyDescent="0.3">
      <c r="A226">
        <v>51</v>
      </c>
      <c r="B226" t="s">
        <v>852</v>
      </c>
      <c r="C226">
        <v>52.533317375682998</v>
      </c>
      <c r="D226">
        <v>13.482538276370001</v>
      </c>
      <c r="E226">
        <v>2.1125423219055</v>
      </c>
      <c r="F226" t="s">
        <v>853</v>
      </c>
      <c r="G226" t="s">
        <v>896</v>
      </c>
      <c r="H226">
        <v>90.106491008087005</v>
      </c>
      <c r="I226">
        <v>1.1713022368824999</v>
      </c>
      <c r="J226">
        <v>-1.1458524631144</v>
      </c>
      <c r="K226">
        <v>1.2623070179360001</v>
      </c>
      <c r="L226">
        <v>0.50924399437666001</v>
      </c>
      <c r="M226">
        <v>-0.18142532936969</v>
      </c>
      <c r="N226">
        <v>2.5172156627914E-2</v>
      </c>
      <c r="O226">
        <v>3888</v>
      </c>
      <c r="P226">
        <v>5184</v>
      </c>
      <c r="Q226">
        <v>1</v>
      </c>
      <c r="R226">
        <v>0.99232756820651002</v>
      </c>
      <c r="S226" t="s">
        <v>809</v>
      </c>
      <c r="T226" t="s">
        <v>798</v>
      </c>
      <c r="U226" t="s">
        <v>799</v>
      </c>
      <c r="V226"/>
      <c r="W226" t="s">
        <v>897</v>
      </c>
      <c r="X226">
        <v>51</v>
      </c>
      <c r="Y226">
        <v>1500986.428401056</v>
      </c>
      <c r="Z226">
        <v>6897317.3057196364</v>
      </c>
      <c r="AA226">
        <v>117.1328747272491</v>
      </c>
      <c r="AB226">
        <v>180.78118394128981</v>
      </c>
      <c r="AC226">
        <v>131.08030986117171</v>
      </c>
      <c r="AD226">
        <v>0.57491601873892939</v>
      </c>
    </row>
    <row r="227" spans="1:30" x14ac:dyDescent="0.3">
      <c r="A227">
        <v>51</v>
      </c>
      <c r="B227" t="s">
        <v>852</v>
      </c>
      <c r="C227">
        <v>52.533317375682998</v>
      </c>
      <c r="D227">
        <v>13.482538276370001</v>
      </c>
      <c r="E227">
        <v>2.1125423219055</v>
      </c>
      <c r="F227" t="s">
        <v>853</v>
      </c>
      <c r="G227" t="s">
        <v>896</v>
      </c>
      <c r="H227">
        <v>90.106491008087005</v>
      </c>
      <c r="I227">
        <v>1.1713022368824999</v>
      </c>
      <c r="J227">
        <v>-1.1458524631144</v>
      </c>
      <c r="K227">
        <v>1.2623070179360001</v>
      </c>
      <c r="L227">
        <v>0.50924399437666001</v>
      </c>
      <c r="M227">
        <v>-0.18142532936969</v>
      </c>
      <c r="N227">
        <v>2.5172156627914E-2</v>
      </c>
      <c r="O227">
        <v>3888</v>
      </c>
      <c r="P227">
        <v>5184</v>
      </c>
      <c r="Q227">
        <v>1</v>
      </c>
      <c r="R227">
        <v>0.99232756820651002</v>
      </c>
      <c r="S227" t="s">
        <v>809</v>
      </c>
      <c r="T227" t="s">
        <v>798</v>
      </c>
      <c r="U227" t="s">
        <v>799</v>
      </c>
      <c r="V227"/>
      <c r="W227" t="s">
        <v>898</v>
      </c>
      <c r="X227">
        <v>51</v>
      </c>
      <c r="Y227">
        <v>1500999.1024396201</v>
      </c>
      <c r="Z227">
        <v>6897318.308185963</v>
      </c>
      <c r="AA227">
        <v>129.806913291337</v>
      </c>
      <c r="AB227">
        <v>181.78365026786921</v>
      </c>
      <c r="AC227">
        <v>135.93894997279739</v>
      </c>
      <c r="AD227">
        <v>0.6201090459761629</v>
      </c>
    </row>
    <row r="228" spans="1:30" x14ac:dyDescent="0.3">
      <c r="A228">
        <v>51</v>
      </c>
      <c r="B228" t="s">
        <v>852</v>
      </c>
      <c r="C228">
        <v>52.533317375682998</v>
      </c>
      <c r="D228">
        <v>13.482538276370001</v>
      </c>
      <c r="E228">
        <v>2.1125423219055</v>
      </c>
      <c r="F228" t="s">
        <v>853</v>
      </c>
      <c r="G228" t="s">
        <v>896</v>
      </c>
      <c r="H228">
        <v>90.106491008087005</v>
      </c>
      <c r="I228">
        <v>1.1713022368824999</v>
      </c>
      <c r="J228">
        <v>-1.1458524631144</v>
      </c>
      <c r="K228">
        <v>1.2623070179360001</v>
      </c>
      <c r="L228">
        <v>0.50924399437666001</v>
      </c>
      <c r="M228">
        <v>-0.18142532936969</v>
      </c>
      <c r="N228">
        <v>2.5172156627914E-2</v>
      </c>
      <c r="O228">
        <v>3888</v>
      </c>
      <c r="P228">
        <v>5184</v>
      </c>
      <c r="Q228">
        <v>1</v>
      </c>
      <c r="R228">
        <v>0.99232756820651002</v>
      </c>
      <c r="S228" t="s">
        <v>809</v>
      </c>
      <c r="T228" t="s">
        <v>798</v>
      </c>
      <c r="U228" t="s">
        <v>799</v>
      </c>
      <c r="V228"/>
      <c r="W228" t="s">
        <v>899</v>
      </c>
      <c r="X228">
        <v>51</v>
      </c>
      <c r="Y228">
        <v>1501003.68514283</v>
      </c>
      <c r="Z228">
        <v>6897318.5946049141</v>
      </c>
      <c r="AA228">
        <v>134.3896165008191</v>
      </c>
      <c r="AB228">
        <v>182.07006921898571</v>
      </c>
      <c r="AC228">
        <v>137.7237225307552</v>
      </c>
      <c r="AD228">
        <v>0.63585465537887553</v>
      </c>
    </row>
    <row r="229" spans="1:30" x14ac:dyDescent="0.3">
      <c r="A229">
        <v>51</v>
      </c>
      <c r="B229" t="s">
        <v>852</v>
      </c>
      <c r="C229">
        <v>52.533317375682998</v>
      </c>
      <c r="D229">
        <v>13.482538276370001</v>
      </c>
      <c r="E229">
        <v>2.1125423219055</v>
      </c>
      <c r="F229" t="s">
        <v>853</v>
      </c>
      <c r="G229" t="s">
        <v>896</v>
      </c>
      <c r="H229">
        <v>90.106491008087005</v>
      </c>
      <c r="I229">
        <v>1.1713022368824999</v>
      </c>
      <c r="J229">
        <v>-1.1458524631144</v>
      </c>
      <c r="K229">
        <v>1.2623070179360001</v>
      </c>
      <c r="L229">
        <v>0.50924399437666001</v>
      </c>
      <c r="M229">
        <v>-0.18142532936969</v>
      </c>
      <c r="N229">
        <v>2.5172156627914E-2</v>
      </c>
      <c r="O229">
        <v>3888</v>
      </c>
      <c r="P229">
        <v>5184</v>
      </c>
      <c r="Q229">
        <v>1</v>
      </c>
      <c r="R229">
        <v>0.99232756820651002</v>
      </c>
      <c r="S229" t="s">
        <v>809</v>
      </c>
      <c r="T229" t="s">
        <v>798</v>
      </c>
      <c r="U229" t="s">
        <v>799</v>
      </c>
      <c r="V229"/>
      <c r="W229" t="s">
        <v>900</v>
      </c>
      <c r="X229">
        <v>51</v>
      </c>
      <c r="Y229">
        <v>1501017.3705983141</v>
      </c>
      <c r="Z229">
        <v>6897319.7850336777</v>
      </c>
      <c r="AA229">
        <v>148.075071984902</v>
      </c>
      <c r="AB229">
        <v>183.26049798261371</v>
      </c>
      <c r="AC229">
        <v>143.4052012174626</v>
      </c>
      <c r="AD229">
        <v>0.67960193700687843</v>
      </c>
    </row>
    <row r="230" spans="1:30" x14ac:dyDescent="0.3">
      <c r="A230">
        <v>51</v>
      </c>
      <c r="B230" t="s">
        <v>852</v>
      </c>
      <c r="C230">
        <v>52.533317375682998</v>
      </c>
      <c r="D230">
        <v>13.482538276370001</v>
      </c>
      <c r="E230">
        <v>2.1125423219055</v>
      </c>
      <c r="F230" t="s">
        <v>853</v>
      </c>
      <c r="G230" t="s">
        <v>896</v>
      </c>
      <c r="H230">
        <v>90.106491008087005</v>
      </c>
      <c r="I230">
        <v>1.1713022368824999</v>
      </c>
      <c r="J230">
        <v>-1.1458524631144</v>
      </c>
      <c r="K230">
        <v>1.2623070179360001</v>
      </c>
      <c r="L230">
        <v>0.50924399437666001</v>
      </c>
      <c r="M230">
        <v>-0.18142532936969</v>
      </c>
      <c r="N230">
        <v>2.5172156627914E-2</v>
      </c>
      <c r="O230">
        <v>3888</v>
      </c>
      <c r="P230">
        <v>5184</v>
      </c>
      <c r="Q230">
        <v>1</v>
      </c>
      <c r="R230">
        <v>0.99232756820651002</v>
      </c>
      <c r="S230" t="s">
        <v>809</v>
      </c>
      <c r="T230" t="s">
        <v>798</v>
      </c>
      <c r="U230" t="s">
        <v>799</v>
      </c>
      <c r="V230"/>
      <c r="W230" t="s">
        <v>901</v>
      </c>
      <c r="X230">
        <v>51</v>
      </c>
      <c r="Y230">
        <v>1501197.6265747549</v>
      </c>
      <c r="Z230">
        <v>6897370.337978458</v>
      </c>
      <c r="AA230">
        <v>328.3310484259855</v>
      </c>
      <c r="AB230">
        <v>233.81344276294109</v>
      </c>
      <c r="AC230">
        <v>245.50053558659241</v>
      </c>
      <c r="AD230">
        <v>0.95197764242300842</v>
      </c>
    </row>
    <row r="231" spans="1:30" x14ac:dyDescent="0.3">
      <c r="A231">
        <v>51</v>
      </c>
      <c r="B231" t="s">
        <v>852</v>
      </c>
      <c r="C231">
        <v>52.533317375682998</v>
      </c>
      <c r="D231">
        <v>13.482538276370001</v>
      </c>
      <c r="E231">
        <v>2.1125423219055</v>
      </c>
      <c r="F231" t="s">
        <v>853</v>
      </c>
      <c r="G231" t="s">
        <v>896</v>
      </c>
      <c r="H231">
        <v>90.106491008087005</v>
      </c>
      <c r="I231">
        <v>1.1713022368824999</v>
      </c>
      <c r="J231">
        <v>-1.1458524631144</v>
      </c>
      <c r="K231">
        <v>1.2623070179360001</v>
      </c>
      <c r="L231">
        <v>0.50924399437666001</v>
      </c>
      <c r="M231">
        <v>-0.18142532936969</v>
      </c>
      <c r="N231">
        <v>2.5172156627914E-2</v>
      </c>
      <c r="O231">
        <v>3888</v>
      </c>
      <c r="P231">
        <v>5184</v>
      </c>
      <c r="Q231">
        <v>1</v>
      </c>
      <c r="R231">
        <v>0.99232756820651002</v>
      </c>
      <c r="S231" t="s">
        <v>809</v>
      </c>
      <c r="T231" t="s">
        <v>798</v>
      </c>
      <c r="U231" t="s">
        <v>799</v>
      </c>
      <c r="V231"/>
      <c r="W231" t="s">
        <v>902</v>
      </c>
      <c r="X231">
        <v>51</v>
      </c>
      <c r="Y231">
        <v>1501228.8730921459</v>
      </c>
      <c r="Z231">
        <v>6897373.3274762537</v>
      </c>
      <c r="AA231">
        <v>359.57756581739523</v>
      </c>
      <c r="AB231">
        <v>236.80294055864209</v>
      </c>
      <c r="AC231">
        <v>262.25523117550642</v>
      </c>
      <c r="AD231">
        <v>0.9884279434686879</v>
      </c>
    </row>
    <row r="232" spans="1:30" x14ac:dyDescent="0.3">
      <c r="A232">
        <v>51</v>
      </c>
      <c r="B232" t="s">
        <v>852</v>
      </c>
      <c r="C232">
        <v>52.533317375682998</v>
      </c>
      <c r="D232">
        <v>13.482538276370001</v>
      </c>
      <c r="E232">
        <v>2.1125423219055</v>
      </c>
      <c r="F232" t="s">
        <v>853</v>
      </c>
      <c r="G232" t="s">
        <v>896</v>
      </c>
      <c r="H232">
        <v>90.106491008087005</v>
      </c>
      <c r="I232">
        <v>1.1713022368824999</v>
      </c>
      <c r="J232">
        <v>-1.1458524631144</v>
      </c>
      <c r="K232">
        <v>1.2623070179360001</v>
      </c>
      <c r="L232">
        <v>0.50924399437666001</v>
      </c>
      <c r="M232">
        <v>-0.18142532936969</v>
      </c>
      <c r="N232">
        <v>2.5172156627914E-2</v>
      </c>
      <c r="O232">
        <v>3888</v>
      </c>
      <c r="P232">
        <v>5184</v>
      </c>
      <c r="Q232">
        <v>1</v>
      </c>
      <c r="R232">
        <v>0.99232756820651002</v>
      </c>
      <c r="S232" t="s">
        <v>809</v>
      </c>
      <c r="T232" t="s">
        <v>798</v>
      </c>
      <c r="U232" t="s">
        <v>799</v>
      </c>
      <c r="V232"/>
      <c r="W232" t="s">
        <v>903</v>
      </c>
      <c r="X232">
        <v>51</v>
      </c>
      <c r="Y232">
        <v>1501274.4405570689</v>
      </c>
      <c r="Z232">
        <v>6897277.6008926099</v>
      </c>
      <c r="AA232">
        <v>405.14503074018279</v>
      </c>
      <c r="AB232">
        <v>141.07635691482571</v>
      </c>
      <c r="AC232">
        <v>261.44302036538278</v>
      </c>
      <c r="AD232">
        <v>1.2357152776113851</v>
      </c>
    </row>
    <row r="233" spans="1:30" x14ac:dyDescent="0.3">
      <c r="A233">
        <v>51</v>
      </c>
      <c r="B233" t="s">
        <v>852</v>
      </c>
      <c r="C233">
        <v>52.533317375682998</v>
      </c>
      <c r="D233">
        <v>13.482538276370001</v>
      </c>
      <c r="E233">
        <v>2.1125423219055</v>
      </c>
      <c r="F233" t="s">
        <v>853</v>
      </c>
      <c r="G233" t="s">
        <v>896</v>
      </c>
      <c r="H233">
        <v>90.106491008087005</v>
      </c>
      <c r="I233">
        <v>1.1713022368824999</v>
      </c>
      <c r="J233">
        <v>-1.1458524631144</v>
      </c>
      <c r="K233">
        <v>1.2623070179360001</v>
      </c>
      <c r="L233">
        <v>0.50924399437666001</v>
      </c>
      <c r="M233">
        <v>-0.18142532936969</v>
      </c>
      <c r="N233">
        <v>2.5172156627914E-2</v>
      </c>
      <c r="O233">
        <v>3888</v>
      </c>
      <c r="P233">
        <v>5184</v>
      </c>
      <c r="Q233">
        <v>1</v>
      </c>
      <c r="R233">
        <v>0.99232756820651002</v>
      </c>
      <c r="S233" t="s">
        <v>809</v>
      </c>
      <c r="T233" t="s">
        <v>798</v>
      </c>
      <c r="U233" t="s">
        <v>799</v>
      </c>
      <c r="V233"/>
      <c r="W233" t="s">
        <v>904</v>
      </c>
      <c r="X233">
        <v>51</v>
      </c>
      <c r="Y233">
        <v>1501062.150411122</v>
      </c>
      <c r="Z233">
        <v>6897063.3416163791</v>
      </c>
      <c r="AA233">
        <v>192.85488479305059</v>
      </c>
      <c r="AB233">
        <v>73.182919315993786</v>
      </c>
      <c r="AC233">
        <v>125.70281693447031</v>
      </c>
      <c r="AD233">
        <v>1.9334813822943</v>
      </c>
    </row>
    <row r="234" spans="1:30" x14ac:dyDescent="0.3">
      <c r="A234">
        <v>51</v>
      </c>
      <c r="B234" t="s">
        <v>852</v>
      </c>
      <c r="C234">
        <v>52.533317375682998</v>
      </c>
      <c r="D234">
        <v>13.482538276370001</v>
      </c>
      <c r="E234">
        <v>2.1125423219055</v>
      </c>
      <c r="F234" t="s">
        <v>853</v>
      </c>
      <c r="G234" t="s">
        <v>896</v>
      </c>
      <c r="H234">
        <v>90.106491008087005</v>
      </c>
      <c r="I234">
        <v>1.1713022368824999</v>
      </c>
      <c r="J234">
        <v>-1.1458524631144</v>
      </c>
      <c r="K234">
        <v>1.2623070179360001</v>
      </c>
      <c r="L234">
        <v>0.50924399437666001</v>
      </c>
      <c r="M234">
        <v>-0.18142532936969</v>
      </c>
      <c r="N234">
        <v>2.5172156627914E-2</v>
      </c>
      <c r="O234">
        <v>3888</v>
      </c>
      <c r="P234">
        <v>5184</v>
      </c>
      <c r="Q234">
        <v>1</v>
      </c>
      <c r="R234">
        <v>0.99232756820651002</v>
      </c>
      <c r="S234" t="s">
        <v>809</v>
      </c>
      <c r="T234" t="s">
        <v>798</v>
      </c>
      <c r="U234" t="s">
        <v>799</v>
      </c>
      <c r="V234"/>
      <c r="W234" t="s">
        <v>905</v>
      </c>
      <c r="X234">
        <v>51</v>
      </c>
      <c r="Y234">
        <v>1501018.659483592</v>
      </c>
      <c r="Z234">
        <v>6897059.3586028498</v>
      </c>
      <c r="AA234">
        <v>149.3639572635293</v>
      </c>
      <c r="AB234">
        <v>77.165932845324278</v>
      </c>
      <c r="AC234">
        <v>102.4302643817617</v>
      </c>
      <c r="AD234">
        <v>2.0476594200209051</v>
      </c>
    </row>
    <row r="235" spans="1:30" x14ac:dyDescent="0.3">
      <c r="A235">
        <v>51</v>
      </c>
      <c r="B235" t="s">
        <v>852</v>
      </c>
      <c r="C235">
        <v>52.533317375682998</v>
      </c>
      <c r="D235">
        <v>13.482538276370001</v>
      </c>
      <c r="E235">
        <v>2.1125423219055</v>
      </c>
      <c r="F235" t="s">
        <v>853</v>
      </c>
      <c r="G235" t="s">
        <v>896</v>
      </c>
      <c r="H235">
        <v>90.106491008087005</v>
      </c>
      <c r="I235">
        <v>1.1713022368824999</v>
      </c>
      <c r="J235">
        <v>-1.1458524631144</v>
      </c>
      <c r="K235">
        <v>1.2623070179360001</v>
      </c>
      <c r="L235">
        <v>0.50924399437666001</v>
      </c>
      <c r="M235">
        <v>-0.18142532936969</v>
      </c>
      <c r="N235">
        <v>2.5172156627914E-2</v>
      </c>
      <c r="O235">
        <v>3888</v>
      </c>
      <c r="P235">
        <v>5184</v>
      </c>
      <c r="Q235">
        <v>1</v>
      </c>
      <c r="R235">
        <v>0.99232756820651002</v>
      </c>
      <c r="S235" t="s">
        <v>809</v>
      </c>
      <c r="T235" t="s">
        <v>798</v>
      </c>
      <c r="U235" t="s">
        <v>799</v>
      </c>
      <c r="V235"/>
      <c r="W235" t="s">
        <v>906</v>
      </c>
      <c r="X235">
        <v>51</v>
      </c>
      <c r="Y235">
        <v>1501009.310590033</v>
      </c>
      <c r="Z235">
        <v>6897058.2934823772</v>
      </c>
      <c r="AA235">
        <v>140.0150637042243</v>
      </c>
      <c r="AB235">
        <v>78.231053317897022</v>
      </c>
      <c r="AC235">
        <v>97.713074327892045</v>
      </c>
      <c r="AD235">
        <v>2.0803196938431801</v>
      </c>
    </row>
    <row r="236" spans="1:30" x14ac:dyDescent="0.3">
      <c r="A236">
        <v>51</v>
      </c>
      <c r="B236" t="s">
        <v>852</v>
      </c>
      <c r="C236">
        <v>52.533317375682998</v>
      </c>
      <c r="D236">
        <v>13.482538276370001</v>
      </c>
      <c r="E236">
        <v>2.1125423219055</v>
      </c>
      <c r="F236" t="s">
        <v>853</v>
      </c>
      <c r="G236" t="s">
        <v>896</v>
      </c>
      <c r="H236">
        <v>90.106491008087005</v>
      </c>
      <c r="I236">
        <v>1.1713022368824999</v>
      </c>
      <c r="J236">
        <v>-1.1458524631144</v>
      </c>
      <c r="K236">
        <v>1.2623070179360001</v>
      </c>
      <c r="L236">
        <v>0.50924399437666001</v>
      </c>
      <c r="M236">
        <v>-0.18142532936969</v>
      </c>
      <c r="N236">
        <v>2.5172156627914E-2</v>
      </c>
      <c r="O236">
        <v>3888</v>
      </c>
      <c r="P236">
        <v>5184</v>
      </c>
      <c r="Q236">
        <v>1</v>
      </c>
      <c r="R236">
        <v>0.99232756820651002</v>
      </c>
      <c r="S236" t="s">
        <v>809</v>
      </c>
      <c r="T236" t="s">
        <v>798</v>
      </c>
      <c r="U236" t="s">
        <v>799</v>
      </c>
      <c r="V236"/>
      <c r="W236" t="s">
        <v>907</v>
      </c>
      <c r="X236">
        <v>51</v>
      </c>
      <c r="Y236">
        <v>1500980.646318492</v>
      </c>
      <c r="Z236">
        <v>6897055.5904035326</v>
      </c>
      <c r="AA236">
        <v>111.3507921635173</v>
      </c>
      <c r="AB236">
        <v>80.934132162481546</v>
      </c>
      <c r="AC236">
        <v>83.841945017157357</v>
      </c>
      <c r="AD236">
        <v>2.1993090718450601</v>
      </c>
    </row>
    <row r="237" spans="1:30" x14ac:dyDescent="0.3">
      <c r="A237">
        <v>51</v>
      </c>
      <c r="B237" t="s">
        <v>852</v>
      </c>
      <c r="C237">
        <v>52.533317375682998</v>
      </c>
      <c r="D237">
        <v>13.482538276370001</v>
      </c>
      <c r="E237">
        <v>2.1125423219055</v>
      </c>
      <c r="F237" t="s">
        <v>853</v>
      </c>
      <c r="G237" t="s">
        <v>896</v>
      </c>
      <c r="H237">
        <v>90.106491008087005</v>
      </c>
      <c r="I237">
        <v>1.1713022368824999</v>
      </c>
      <c r="J237">
        <v>-1.1458524631144</v>
      </c>
      <c r="K237">
        <v>1.2623070179360001</v>
      </c>
      <c r="L237">
        <v>0.50924399437666001</v>
      </c>
      <c r="M237">
        <v>-0.18142532936969</v>
      </c>
      <c r="N237">
        <v>2.5172156627914E-2</v>
      </c>
      <c r="O237">
        <v>3888</v>
      </c>
      <c r="P237">
        <v>5184</v>
      </c>
      <c r="Q237">
        <v>1</v>
      </c>
      <c r="R237">
        <v>0.99232756820651002</v>
      </c>
      <c r="S237" t="s">
        <v>809</v>
      </c>
      <c r="T237" t="s">
        <v>798</v>
      </c>
      <c r="U237" t="s">
        <v>799</v>
      </c>
      <c r="V237"/>
      <c r="W237" t="s">
        <v>908</v>
      </c>
      <c r="X237">
        <v>51</v>
      </c>
      <c r="Y237">
        <v>1500943.465558467</v>
      </c>
      <c r="Z237">
        <v>6897068.5508610494</v>
      </c>
      <c r="AA237">
        <v>74.170032138703391</v>
      </c>
      <c r="AB237">
        <v>67.973674646578729</v>
      </c>
      <c r="AC237">
        <v>61.25888876890059</v>
      </c>
      <c r="AD237">
        <v>2.312629867019262</v>
      </c>
    </row>
    <row r="238" spans="1:30" x14ac:dyDescent="0.3">
      <c r="A238">
        <v>51</v>
      </c>
      <c r="B238" t="s">
        <v>852</v>
      </c>
      <c r="C238">
        <v>52.533317375682998</v>
      </c>
      <c r="D238">
        <v>13.482538276370001</v>
      </c>
      <c r="E238">
        <v>2.1125423219055</v>
      </c>
      <c r="F238" t="s">
        <v>853</v>
      </c>
      <c r="G238" t="s">
        <v>896</v>
      </c>
      <c r="H238">
        <v>90.106491008087005</v>
      </c>
      <c r="I238">
        <v>1.1713022368824999</v>
      </c>
      <c r="J238">
        <v>-1.1458524631144</v>
      </c>
      <c r="K238">
        <v>1.2623070179360001</v>
      </c>
      <c r="L238">
        <v>0.50924399437666001</v>
      </c>
      <c r="M238">
        <v>-0.18142532936969</v>
      </c>
      <c r="N238">
        <v>2.5172156627914E-2</v>
      </c>
      <c r="O238">
        <v>3888</v>
      </c>
      <c r="P238">
        <v>5184</v>
      </c>
      <c r="Q238">
        <v>1</v>
      </c>
      <c r="R238">
        <v>0.99232756820651002</v>
      </c>
      <c r="S238" t="s">
        <v>809</v>
      </c>
      <c r="T238" t="s">
        <v>798</v>
      </c>
      <c r="U238" t="s">
        <v>799</v>
      </c>
      <c r="V238"/>
      <c r="W238" t="s">
        <v>909</v>
      </c>
      <c r="X238">
        <v>51</v>
      </c>
      <c r="Y238">
        <v>1500922.700184549</v>
      </c>
      <c r="Z238">
        <v>6897066.5459283944</v>
      </c>
      <c r="AA238">
        <v>53.40465822070837</v>
      </c>
      <c r="AB238">
        <v>69.978607300668955</v>
      </c>
      <c r="AC238">
        <v>53.577080060704539</v>
      </c>
      <c r="AD238">
        <v>2.4897241570077342</v>
      </c>
    </row>
    <row r="239" spans="1:30" x14ac:dyDescent="0.3">
      <c r="A239">
        <v>51</v>
      </c>
      <c r="B239" t="s">
        <v>852</v>
      </c>
      <c r="C239">
        <v>52.533317375682998</v>
      </c>
      <c r="D239">
        <v>13.482538276370001</v>
      </c>
      <c r="E239">
        <v>2.1125423219055</v>
      </c>
      <c r="F239" t="s">
        <v>853</v>
      </c>
      <c r="G239" t="s">
        <v>896</v>
      </c>
      <c r="H239">
        <v>90.106491008087005</v>
      </c>
      <c r="I239">
        <v>1.1713022368824999</v>
      </c>
      <c r="J239">
        <v>-1.1458524631144</v>
      </c>
      <c r="K239">
        <v>1.2623070179360001</v>
      </c>
      <c r="L239">
        <v>0.50924399437666001</v>
      </c>
      <c r="M239">
        <v>-0.18142532936969</v>
      </c>
      <c r="N239">
        <v>2.5172156627914E-2</v>
      </c>
      <c r="O239">
        <v>3888</v>
      </c>
      <c r="P239">
        <v>5184</v>
      </c>
      <c r="Q239">
        <v>1</v>
      </c>
      <c r="R239">
        <v>0.99232756820651002</v>
      </c>
      <c r="S239" t="s">
        <v>809</v>
      </c>
      <c r="T239" t="s">
        <v>798</v>
      </c>
      <c r="U239" t="s">
        <v>799</v>
      </c>
      <c r="V239"/>
      <c r="W239" t="s">
        <v>910</v>
      </c>
      <c r="X239">
        <v>51</v>
      </c>
      <c r="Y239">
        <v>1500912.4249046971</v>
      </c>
      <c r="Z239">
        <v>6897065.2928454857</v>
      </c>
      <c r="AA239">
        <v>43.129378367913887</v>
      </c>
      <c r="AB239">
        <v>71.231690209358931</v>
      </c>
      <c r="AC239">
        <v>50.668890085469108</v>
      </c>
      <c r="AD239">
        <v>2.597153331629559</v>
      </c>
    </row>
    <row r="240" spans="1:30" x14ac:dyDescent="0.3">
      <c r="A240">
        <v>52</v>
      </c>
      <c r="B240" t="s">
        <v>854</v>
      </c>
      <c r="C240">
        <v>52.534481802956002</v>
      </c>
      <c r="D240">
        <v>13.504573121466001</v>
      </c>
      <c r="E240">
        <v>1.9473374960944001</v>
      </c>
      <c r="F240" t="s">
        <v>855</v>
      </c>
      <c r="G240" t="s">
        <v>911</v>
      </c>
      <c r="H240">
        <v>84.712739705724999</v>
      </c>
      <c r="I240">
        <v>1.1776523590490999</v>
      </c>
      <c r="J240">
        <v>-1.0520564748092001</v>
      </c>
      <c r="K240">
        <v>1.2047123166552001</v>
      </c>
      <c r="L240">
        <v>0.49477467291318999</v>
      </c>
      <c r="M240">
        <v>-0.18835427897859999</v>
      </c>
      <c r="N240">
        <v>2.9634292002738E-2</v>
      </c>
      <c r="O240">
        <v>3888</v>
      </c>
      <c r="P240">
        <v>5184</v>
      </c>
      <c r="Q240">
        <v>1</v>
      </c>
      <c r="R240">
        <v>1.0037037019949999</v>
      </c>
      <c r="S240" t="s">
        <v>809</v>
      </c>
      <c r="T240" t="s">
        <v>798</v>
      </c>
      <c r="U240" t="s">
        <v>799</v>
      </c>
      <c r="V240"/>
      <c r="W240" t="s">
        <v>912</v>
      </c>
      <c r="X240">
        <v>52</v>
      </c>
      <c r="Y240">
        <v>1503406.8509700119</v>
      </c>
      <c r="Z240">
        <v>6897499.3653175589</v>
      </c>
      <c r="AA240">
        <v>84.647707887459546</v>
      </c>
      <c r="AB240">
        <v>149.7466320823878</v>
      </c>
      <c r="AC240">
        <v>104.65694305604779</v>
      </c>
      <c r="AD240">
        <v>0.51449335518498462</v>
      </c>
    </row>
    <row r="241" spans="1:30" x14ac:dyDescent="0.3">
      <c r="A241">
        <v>52</v>
      </c>
      <c r="B241" t="s">
        <v>854</v>
      </c>
      <c r="C241">
        <v>52.534481802956002</v>
      </c>
      <c r="D241">
        <v>13.504573121466001</v>
      </c>
      <c r="E241">
        <v>1.9473374960944001</v>
      </c>
      <c r="F241" t="s">
        <v>855</v>
      </c>
      <c r="G241" t="s">
        <v>911</v>
      </c>
      <c r="H241">
        <v>84.712739705724999</v>
      </c>
      <c r="I241">
        <v>1.1776523590490999</v>
      </c>
      <c r="J241">
        <v>-1.0520564748092001</v>
      </c>
      <c r="K241">
        <v>1.2047123166552001</v>
      </c>
      <c r="L241">
        <v>0.49477467291318999</v>
      </c>
      <c r="M241">
        <v>-0.18835427897859999</v>
      </c>
      <c r="N241">
        <v>2.9634292002738E-2</v>
      </c>
      <c r="O241">
        <v>3888</v>
      </c>
      <c r="P241">
        <v>5184</v>
      </c>
      <c r="Q241">
        <v>1</v>
      </c>
      <c r="R241">
        <v>1.0037037019949999</v>
      </c>
      <c r="S241" t="s">
        <v>809</v>
      </c>
      <c r="T241" t="s">
        <v>798</v>
      </c>
      <c r="U241" t="s">
        <v>799</v>
      </c>
      <c r="V241"/>
      <c r="W241" t="s">
        <v>913</v>
      </c>
      <c r="X241">
        <v>52</v>
      </c>
      <c r="Y241">
        <v>1503599.8973427161</v>
      </c>
      <c r="Z241">
        <v>6897568.9651225554</v>
      </c>
      <c r="AA241">
        <v>277.69408059143461</v>
      </c>
      <c r="AB241">
        <v>219.34643707890061</v>
      </c>
      <c r="AC241">
        <v>215.50231467546169</v>
      </c>
      <c r="AD241">
        <v>0.90225346432240361</v>
      </c>
    </row>
    <row r="242" spans="1:30" x14ac:dyDescent="0.3">
      <c r="A242">
        <v>52</v>
      </c>
      <c r="B242" t="s">
        <v>854</v>
      </c>
      <c r="C242">
        <v>52.534481802956002</v>
      </c>
      <c r="D242">
        <v>13.504573121466001</v>
      </c>
      <c r="E242">
        <v>1.9473374960944001</v>
      </c>
      <c r="F242" t="s">
        <v>855</v>
      </c>
      <c r="G242" t="s">
        <v>911</v>
      </c>
      <c r="H242">
        <v>84.712739705724999</v>
      </c>
      <c r="I242">
        <v>1.1776523590490999</v>
      </c>
      <c r="J242">
        <v>-1.0520564748092001</v>
      </c>
      <c r="K242">
        <v>1.2047123166552001</v>
      </c>
      <c r="L242">
        <v>0.49477467291318999</v>
      </c>
      <c r="M242">
        <v>-0.18835427897859999</v>
      </c>
      <c r="N242">
        <v>2.9634292002738E-2</v>
      </c>
      <c r="O242">
        <v>3888</v>
      </c>
      <c r="P242">
        <v>5184</v>
      </c>
      <c r="Q242">
        <v>1</v>
      </c>
      <c r="R242">
        <v>1.0037037019949999</v>
      </c>
      <c r="S242" t="s">
        <v>809</v>
      </c>
      <c r="T242" t="s">
        <v>798</v>
      </c>
      <c r="U242" t="s">
        <v>799</v>
      </c>
      <c r="V242"/>
      <c r="W242" t="s">
        <v>914</v>
      </c>
      <c r="X242">
        <v>52</v>
      </c>
      <c r="Y242">
        <v>1503610.781262839</v>
      </c>
      <c r="Z242">
        <v>6897472.1555172531</v>
      </c>
      <c r="AA242">
        <v>288.57800071430393</v>
      </c>
      <c r="AB242">
        <v>122.53683177661151</v>
      </c>
      <c r="AC242">
        <v>191.03639592382549</v>
      </c>
      <c r="AD242">
        <v>1.169245117362292</v>
      </c>
    </row>
    <row r="243" spans="1:30" x14ac:dyDescent="0.3">
      <c r="A243">
        <v>52</v>
      </c>
      <c r="B243" t="s">
        <v>854</v>
      </c>
      <c r="C243">
        <v>52.534481802956002</v>
      </c>
      <c r="D243">
        <v>13.504573121466001</v>
      </c>
      <c r="E243">
        <v>1.9473374960944001</v>
      </c>
      <c r="F243" t="s">
        <v>855</v>
      </c>
      <c r="G243" t="s">
        <v>911</v>
      </c>
      <c r="H243">
        <v>84.712739705724999</v>
      </c>
      <c r="I243">
        <v>1.1776523590490999</v>
      </c>
      <c r="J243">
        <v>-1.0520564748092001</v>
      </c>
      <c r="K243">
        <v>1.2047123166552001</v>
      </c>
      <c r="L243">
        <v>0.49477467291318999</v>
      </c>
      <c r="M243">
        <v>-0.18835427897859999</v>
      </c>
      <c r="N243">
        <v>2.9634292002738E-2</v>
      </c>
      <c r="O243">
        <v>3888</v>
      </c>
      <c r="P243">
        <v>5184</v>
      </c>
      <c r="Q243">
        <v>1</v>
      </c>
      <c r="R243">
        <v>1.0037037019949999</v>
      </c>
      <c r="S243" t="s">
        <v>809</v>
      </c>
      <c r="T243" t="s">
        <v>798</v>
      </c>
      <c r="U243" t="s">
        <v>799</v>
      </c>
      <c r="V243"/>
      <c r="W243" t="s">
        <v>915</v>
      </c>
      <c r="X243">
        <v>52</v>
      </c>
      <c r="Y243">
        <v>1503658.3268086379</v>
      </c>
      <c r="Z243">
        <v>6897479.0295720678</v>
      </c>
      <c r="AA243">
        <v>336.12354651349602</v>
      </c>
      <c r="AB243">
        <v>129.4108865913004</v>
      </c>
      <c r="AC243">
        <v>219.4800665397909</v>
      </c>
      <c r="AD243">
        <v>1.203278879323999</v>
      </c>
    </row>
    <row r="244" spans="1:30" x14ac:dyDescent="0.3">
      <c r="A244">
        <v>52</v>
      </c>
      <c r="B244" t="s">
        <v>854</v>
      </c>
      <c r="C244">
        <v>52.534481802956002</v>
      </c>
      <c r="D244">
        <v>13.504573121466001</v>
      </c>
      <c r="E244">
        <v>1.9473374960944001</v>
      </c>
      <c r="F244" t="s">
        <v>855</v>
      </c>
      <c r="G244" t="s">
        <v>911</v>
      </c>
      <c r="H244">
        <v>84.712739705724999</v>
      </c>
      <c r="I244">
        <v>1.1776523590490999</v>
      </c>
      <c r="J244">
        <v>-1.0520564748092001</v>
      </c>
      <c r="K244">
        <v>1.2047123166552001</v>
      </c>
      <c r="L244">
        <v>0.49477467291318999</v>
      </c>
      <c r="M244">
        <v>-0.18835427897859999</v>
      </c>
      <c r="N244">
        <v>2.9634292002738E-2</v>
      </c>
      <c r="O244">
        <v>3888</v>
      </c>
      <c r="P244">
        <v>5184</v>
      </c>
      <c r="Q244">
        <v>1</v>
      </c>
      <c r="R244">
        <v>1.0037037019949999</v>
      </c>
      <c r="S244" t="s">
        <v>809</v>
      </c>
      <c r="T244" t="s">
        <v>798</v>
      </c>
      <c r="U244" t="s">
        <v>799</v>
      </c>
      <c r="V244"/>
      <c r="W244" t="s">
        <v>916</v>
      </c>
      <c r="X244">
        <v>52</v>
      </c>
      <c r="Y244">
        <v>1504887.3505256569</v>
      </c>
      <c r="Z244">
        <v>6897371.3360466436</v>
      </c>
      <c r="AA244">
        <v>1565.147263532737</v>
      </c>
      <c r="AB244">
        <v>21.71736116707325</v>
      </c>
      <c r="AC244">
        <v>954.15788547623322</v>
      </c>
      <c r="AD244">
        <v>1.5569216147666911</v>
      </c>
    </row>
    <row r="245" spans="1:30" x14ac:dyDescent="0.3">
      <c r="A245">
        <v>52</v>
      </c>
      <c r="B245" t="s">
        <v>854</v>
      </c>
      <c r="C245">
        <v>52.534481802956002</v>
      </c>
      <c r="D245">
        <v>13.504573121466001</v>
      </c>
      <c r="E245">
        <v>1.9473374960944001</v>
      </c>
      <c r="F245" t="s">
        <v>855</v>
      </c>
      <c r="G245" t="s">
        <v>911</v>
      </c>
      <c r="H245">
        <v>84.712739705724999</v>
      </c>
      <c r="I245">
        <v>1.1776523590490999</v>
      </c>
      <c r="J245">
        <v>-1.0520564748092001</v>
      </c>
      <c r="K245">
        <v>1.2047123166552001</v>
      </c>
      <c r="L245">
        <v>0.49477467291318999</v>
      </c>
      <c r="M245">
        <v>-0.18835427897859999</v>
      </c>
      <c r="N245">
        <v>2.9634292002738E-2</v>
      </c>
      <c r="O245">
        <v>3888</v>
      </c>
      <c r="P245">
        <v>5184</v>
      </c>
      <c r="Q245">
        <v>1</v>
      </c>
      <c r="R245">
        <v>1.0037037019949999</v>
      </c>
      <c r="S245" t="s">
        <v>809</v>
      </c>
      <c r="T245" t="s">
        <v>798</v>
      </c>
      <c r="U245" t="s">
        <v>799</v>
      </c>
      <c r="V245"/>
      <c r="W245" t="s">
        <v>917</v>
      </c>
      <c r="X245">
        <v>52</v>
      </c>
      <c r="Y245">
        <v>1504907.399852199</v>
      </c>
      <c r="Z245">
        <v>6897337.9682388986</v>
      </c>
      <c r="AA245">
        <v>1585.1965900745711</v>
      </c>
      <c r="AB245">
        <v>11.65044657699764</v>
      </c>
      <c r="AC245">
        <v>966.31593432664704</v>
      </c>
      <c r="AD245">
        <v>1.5781457223766651</v>
      </c>
    </row>
    <row r="246" spans="1:30" x14ac:dyDescent="0.3">
      <c r="A246">
        <v>53</v>
      </c>
      <c r="B246" t="s">
        <v>856</v>
      </c>
      <c r="C246">
        <v>52.537031481143998</v>
      </c>
      <c r="D246">
        <v>13.526996739151</v>
      </c>
      <c r="E246">
        <v>2.1605549594386999</v>
      </c>
      <c r="F246" t="s">
        <v>857</v>
      </c>
      <c r="G246" t="s">
        <v>918</v>
      </c>
      <c r="H246">
        <v>65.478838912784994</v>
      </c>
      <c r="I246">
        <v>1.2905763135221</v>
      </c>
      <c r="J246">
        <v>-0.8040430525633</v>
      </c>
      <c r="K246">
        <v>0.95046534334235999</v>
      </c>
      <c r="L246">
        <v>0.49320463409916998</v>
      </c>
      <c r="M246">
        <v>-0.19185947375583001</v>
      </c>
      <c r="N246">
        <v>2.8937077681032999E-2</v>
      </c>
      <c r="O246">
        <v>3888</v>
      </c>
      <c r="P246">
        <v>5184</v>
      </c>
      <c r="Q246">
        <v>1</v>
      </c>
      <c r="R246">
        <v>0.99603826011055996</v>
      </c>
      <c r="S246" t="s">
        <v>809</v>
      </c>
      <c r="T246" t="s">
        <v>798</v>
      </c>
      <c r="U246" t="s">
        <v>799</v>
      </c>
      <c r="V246"/>
      <c r="W246" t="s">
        <v>919</v>
      </c>
      <c r="X246">
        <v>53</v>
      </c>
      <c r="Y246">
        <v>1505952.6142076741</v>
      </c>
      <c r="Z246">
        <v>6897802.5397767685</v>
      </c>
      <c r="AA246">
        <v>134.22524311253801</v>
      </c>
      <c r="AB246">
        <v>13.69841993879527</v>
      </c>
      <c r="AC246">
        <v>82.237950745038617</v>
      </c>
      <c r="AD246">
        <v>1.6724996787487181</v>
      </c>
    </row>
    <row r="247" spans="1:30" x14ac:dyDescent="0.3">
      <c r="A247">
        <v>53</v>
      </c>
      <c r="B247" t="s">
        <v>856</v>
      </c>
      <c r="C247">
        <v>52.537031481143998</v>
      </c>
      <c r="D247">
        <v>13.526996739151</v>
      </c>
      <c r="E247">
        <v>2.1605549594386999</v>
      </c>
      <c r="F247" t="s">
        <v>857</v>
      </c>
      <c r="G247" t="s">
        <v>918</v>
      </c>
      <c r="H247">
        <v>65.478838912784994</v>
      </c>
      <c r="I247">
        <v>1.2905763135221</v>
      </c>
      <c r="J247">
        <v>-0.8040430525633</v>
      </c>
      <c r="K247">
        <v>0.95046534334235999</v>
      </c>
      <c r="L247">
        <v>0.49320463409916998</v>
      </c>
      <c r="M247">
        <v>-0.19185947375583001</v>
      </c>
      <c r="N247">
        <v>2.8937077681032999E-2</v>
      </c>
      <c r="O247">
        <v>3888</v>
      </c>
      <c r="P247">
        <v>5184</v>
      </c>
      <c r="Q247">
        <v>1</v>
      </c>
      <c r="R247">
        <v>0.99603826011055996</v>
      </c>
      <c r="S247" t="s">
        <v>809</v>
      </c>
      <c r="T247" t="s">
        <v>798</v>
      </c>
      <c r="U247" t="s">
        <v>799</v>
      </c>
      <c r="V247"/>
      <c r="W247" t="s">
        <v>920</v>
      </c>
      <c r="X247">
        <v>53</v>
      </c>
      <c r="Y247">
        <v>1505903.0637292201</v>
      </c>
      <c r="Z247">
        <v>6897790.6533903209</v>
      </c>
      <c r="AA247">
        <v>84.674764659022912</v>
      </c>
      <c r="AB247">
        <v>25.584806386381391</v>
      </c>
      <c r="AC247">
        <v>53.905708342404843</v>
      </c>
      <c r="AD247">
        <v>1.8642279598611009</v>
      </c>
    </row>
    <row r="248" spans="1:30" x14ac:dyDescent="0.3">
      <c r="A248">
        <v>53</v>
      </c>
      <c r="B248" t="s">
        <v>856</v>
      </c>
      <c r="C248">
        <v>52.537031481143998</v>
      </c>
      <c r="D248">
        <v>13.526996739151</v>
      </c>
      <c r="E248">
        <v>2.1605549594386999</v>
      </c>
      <c r="F248" t="s">
        <v>857</v>
      </c>
      <c r="G248" t="s">
        <v>918</v>
      </c>
      <c r="H248">
        <v>65.478838912784994</v>
      </c>
      <c r="I248">
        <v>1.2905763135221</v>
      </c>
      <c r="J248">
        <v>-0.8040430525633</v>
      </c>
      <c r="K248">
        <v>0.95046534334235999</v>
      </c>
      <c r="L248">
        <v>0.49320463409916998</v>
      </c>
      <c r="M248">
        <v>-0.19185947375583001</v>
      </c>
      <c r="N248">
        <v>2.8937077681032999E-2</v>
      </c>
      <c r="O248">
        <v>3888</v>
      </c>
      <c r="P248">
        <v>5184</v>
      </c>
      <c r="Q248">
        <v>1</v>
      </c>
      <c r="R248">
        <v>0.99603826011055996</v>
      </c>
      <c r="S248" t="s">
        <v>809</v>
      </c>
      <c r="T248" t="s">
        <v>798</v>
      </c>
      <c r="U248" t="s">
        <v>799</v>
      </c>
      <c r="V248"/>
      <c r="W248" t="s">
        <v>921</v>
      </c>
      <c r="X248">
        <v>53</v>
      </c>
      <c r="Y248">
        <v>1505864.182356677</v>
      </c>
      <c r="Z248">
        <v>6897781.631193378</v>
      </c>
      <c r="AA248">
        <v>45.793392115272582</v>
      </c>
      <c r="AB248">
        <v>34.607003329321742</v>
      </c>
      <c r="AC248">
        <v>34.955367115383822</v>
      </c>
      <c r="AD248">
        <v>2.217948488235844</v>
      </c>
    </row>
    <row r="249" spans="1:30" x14ac:dyDescent="0.3">
      <c r="A249">
        <v>54</v>
      </c>
      <c r="B249" t="s">
        <v>858</v>
      </c>
      <c r="C249">
        <v>52.538366546672997</v>
      </c>
      <c r="D249">
        <v>13.534749760464999</v>
      </c>
      <c r="E249">
        <v>2.0213462505490001</v>
      </c>
      <c r="F249" t="s">
        <v>859</v>
      </c>
      <c r="G249" t="s">
        <v>922</v>
      </c>
      <c r="H249">
        <v>71.095768007554</v>
      </c>
      <c r="I249">
        <v>1.2987283947623001</v>
      </c>
      <c r="J249">
        <v>-0.86316256921125001</v>
      </c>
      <c r="K249">
        <v>1.0523656705325</v>
      </c>
      <c r="L249">
        <v>0.50691531744141005</v>
      </c>
      <c r="M249">
        <v>-0.19821880871811001</v>
      </c>
      <c r="N249">
        <v>3.3292289162218998E-2</v>
      </c>
      <c r="O249">
        <v>3888</v>
      </c>
      <c r="P249">
        <v>5184</v>
      </c>
      <c r="Q249">
        <v>1</v>
      </c>
      <c r="R249">
        <v>0.98863058505533996</v>
      </c>
      <c r="S249" t="s">
        <v>809</v>
      </c>
      <c r="T249" t="s">
        <v>798</v>
      </c>
      <c r="U249" t="s">
        <v>799</v>
      </c>
      <c r="V249"/>
      <c r="W249" t="s">
        <v>923</v>
      </c>
      <c r="X249">
        <v>54</v>
      </c>
      <c r="Y249">
        <v>1506691.710409831</v>
      </c>
      <c r="Z249">
        <v>6898046.0002829097</v>
      </c>
      <c r="AA249">
        <v>10.25906048552133</v>
      </c>
      <c r="AB249">
        <v>14.58058711048216</v>
      </c>
      <c r="AC249">
        <v>10.848479583650491</v>
      </c>
      <c r="AD249">
        <v>2.528447353838732</v>
      </c>
    </row>
    <row r="250" spans="1:30" x14ac:dyDescent="0.3">
      <c r="A250">
        <v>54</v>
      </c>
      <c r="B250" t="s">
        <v>858</v>
      </c>
      <c r="C250">
        <v>52.538366546672997</v>
      </c>
      <c r="D250">
        <v>13.534749760464999</v>
      </c>
      <c r="E250">
        <v>2.0213462505490001</v>
      </c>
      <c r="F250" t="s">
        <v>859</v>
      </c>
      <c r="G250" t="s">
        <v>922</v>
      </c>
      <c r="H250">
        <v>71.095768007554</v>
      </c>
      <c r="I250">
        <v>1.2987283947623001</v>
      </c>
      <c r="J250">
        <v>-0.86316256921125001</v>
      </c>
      <c r="K250">
        <v>1.0523656705325</v>
      </c>
      <c r="L250">
        <v>0.50691531744141005</v>
      </c>
      <c r="M250">
        <v>-0.19821880871811001</v>
      </c>
      <c r="N250">
        <v>3.3292289162218998E-2</v>
      </c>
      <c r="O250">
        <v>3888</v>
      </c>
      <c r="P250">
        <v>5184</v>
      </c>
      <c r="Q250">
        <v>1</v>
      </c>
      <c r="R250">
        <v>0.98863058505533996</v>
      </c>
      <c r="S250" t="s">
        <v>809</v>
      </c>
      <c r="T250" t="s">
        <v>798</v>
      </c>
      <c r="U250" t="s">
        <v>799</v>
      </c>
      <c r="V250"/>
      <c r="W250" t="s">
        <v>924</v>
      </c>
      <c r="X250">
        <v>54</v>
      </c>
      <c r="Y250">
        <v>1506718.1683603921</v>
      </c>
      <c r="Z250">
        <v>6898051.8718713978</v>
      </c>
      <c r="AA250">
        <v>36.717011047061533</v>
      </c>
      <c r="AB250">
        <v>8.7089986223727465</v>
      </c>
      <c r="AC250">
        <v>22.99753341194026</v>
      </c>
      <c r="AD250">
        <v>1.8036849998136979</v>
      </c>
    </row>
    <row r="251" spans="1:30" x14ac:dyDescent="0.3">
      <c r="A251">
        <v>54</v>
      </c>
      <c r="B251" t="s">
        <v>858</v>
      </c>
      <c r="C251">
        <v>52.538366546672997</v>
      </c>
      <c r="D251">
        <v>13.534749760464999</v>
      </c>
      <c r="E251">
        <v>2.0213462505490001</v>
      </c>
      <c r="F251" t="s">
        <v>859</v>
      </c>
      <c r="G251" t="s">
        <v>922</v>
      </c>
      <c r="H251">
        <v>71.095768007554</v>
      </c>
      <c r="I251">
        <v>1.2987283947623001</v>
      </c>
      <c r="J251">
        <v>-0.86316256921125001</v>
      </c>
      <c r="K251">
        <v>1.0523656705325</v>
      </c>
      <c r="L251">
        <v>0.50691531744141005</v>
      </c>
      <c r="M251">
        <v>-0.19821880871811001</v>
      </c>
      <c r="N251">
        <v>3.3292289162218998E-2</v>
      </c>
      <c r="O251">
        <v>3888</v>
      </c>
      <c r="P251">
        <v>5184</v>
      </c>
      <c r="Q251">
        <v>1</v>
      </c>
      <c r="R251">
        <v>0.98863058505533996</v>
      </c>
      <c r="S251" t="s">
        <v>809</v>
      </c>
      <c r="T251" t="s">
        <v>798</v>
      </c>
      <c r="U251" t="s">
        <v>799</v>
      </c>
      <c r="V251"/>
      <c r="W251" t="s">
        <v>925</v>
      </c>
      <c r="X251">
        <v>54</v>
      </c>
      <c r="Y251">
        <v>1506985.0392176129</v>
      </c>
      <c r="Z251">
        <v>6898136.1148452414</v>
      </c>
      <c r="AA251">
        <v>303.58786826767027</v>
      </c>
      <c r="AB251">
        <v>75.533975221216679</v>
      </c>
      <c r="AC251">
        <v>190.6547916382529</v>
      </c>
      <c r="AD251">
        <v>1.3269433192612969</v>
      </c>
    </row>
    <row r="252" spans="1:30" x14ac:dyDescent="0.3">
      <c r="A252">
        <v>55</v>
      </c>
      <c r="B252" t="s">
        <v>860</v>
      </c>
      <c r="C252">
        <v>52.544225232335002</v>
      </c>
      <c r="D252">
        <v>13.55672293636</v>
      </c>
      <c r="E252">
        <v>2.0000580344348999</v>
      </c>
      <c r="F252" t="s">
        <v>861</v>
      </c>
      <c r="G252" t="s">
        <v>926</v>
      </c>
      <c r="H252">
        <v>104.86185363091001</v>
      </c>
      <c r="I252">
        <v>1.0274454473026</v>
      </c>
      <c r="J252">
        <v>-1.3056077887651001</v>
      </c>
      <c r="K252">
        <v>1.4687631392475999</v>
      </c>
      <c r="L252">
        <v>0.47451009375865999</v>
      </c>
      <c r="M252">
        <v>-0.20507901439795001</v>
      </c>
      <c r="N252">
        <v>3.5203379793919999E-2</v>
      </c>
      <c r="O252">
        <v>3888</v>
      </c>
      <c r="P252">
        <v>5184</v>
      </c>
      <c r="Q252">
        <v>1</v>
      </c>
      <c r="R252">
        <v>0.99389261895697001</v>
      </c>
      <c r="S252" t="s">
        <v>809</v>
      </c>
      <c r="T252" t="s">
        <v>798</v>
      </c>
      <c r="U252" t="s">
        <v>799</v>
      </c>
      <c r="V252"/>
      <c r="W252" t="s">
        <v>927</v>
      </c>
      <c r="X252">
        <v>55</v>
      </c>
      <c r="Y252">
        <v>1509225.881579845</v>
      </c>
      <c r="Z252">
        <v>6899132.3829643922</v>
      </c>
      <c r="AA252">
        <v>98.387478757416829</v>
      </c>
      <c r="AB252">
        <v>0.53793530818074942</v>
      </c>
      <c r="AC252">
        <v>59.961734491894909</v>
      </c>
      <c r="AD252">
        <v>1.576263790284854</v>
      </c>
    </row>
    <row r="253" spans="1:30" x14ac:dyDescent="0.3">
      <c r="A253">
        <v>55</v>
      </c>
      <c r="B253" t="s">
        <v>860</v>
      </c>
      <c r="C253">
        <v>52.544225232335002</v>
      </c>
      <c r="D253">
        <v>13.55672293636</v>
      </c>
      <c r="E253">
        <v>2.0000580344348999</v>
      </c>
      <c r="F253" t="s">
        <v>861</v>
      </c>
      <c r="G253" t="s">
        <v>926</v>
      </c>
      <c r="H253">
        <v>104.86185363091001</v>
      </c>
      <c r="I253">
        <v>1.0274454473026</v>
      </c>
      <c r="J253">
        <v>-1.3056077887651001</v>
      </c>
      <c r="K253">
        <v>1.4687631392475999</v>
      </c>
      <c r="L253">
        <v>0.47451009375865999</v>
      </c>
      <c r="M253">
        <v>-0.20507901439795001</v>
      </c>
      <c r="N253">
        <v>3.5203379793919999E-2</v>
      </c>
      <c r="O253">
        <v>3888</v>
      </c>
      <c r="P253">
        <v>5184</v>
      </c>
      <c r="Q253">
        <v>1</v>
      </c>
      <c r="R253">
        <v>0.99389261895697001</v>
      </c>
      <c r="S253" t="s">
        <v>809</v>
      </c>
      <c r="T253" t="s">
        <v>798</v>
      </c>
      <c r="U253" t="s">
        <v>799</v>
      </c>
      <c r="V253"/>
      <c r="W253" t="s">
        <v>928</v>
      </c>
      <c r="X253">
        <v>55</v>
      </c>
      <c r="Y253">
        <v>1509160.578059108</v>
      </c>
      <c r="Z253">
        <v>6899095.4349197643</v>
      </c>
      <c r="AA253">
        <v>33.083958020666607</v>
      </c>
      <c r="AB253">
        <v>37.485979936085641</v>
      </c>
      <c r="AC253">
        <v>30.42774842855405</v>
      </c>
      <c r="AD253">
        <v>2.418491919723516</v>
      </c>
    </row>
    <row r="254" spans="1:30" x14ac:dyDescent="0.3">
      <c r="A254">
        <v>55</v>
      </c>
      <c r="B254" t="s">
        <v>860</v>
      </c>
      <c r="C254">
        <v>52.544225232335002</v>
      </c>
      <c r="D254">
        <v>13.55672293636</v>
      </c>
      <c r="E254">
        <v>2.0000580344348999</v>
      </c>
      <c r="F254" t="s">
        <v>861</v>
      </c>
      <c r="G254" t="s">
        <v>926</v>
      </c>
      <c r="H254">
        <v>104.86185363091001</v>
      </c>
      <c r="I254">
        <v>1.0274454473026</v>
      </c>
      <c r="J254">
        <v>-1.3056077887651001</v>
      </c>
      <c r="K254">
        <v>1.4687631392475999</v>
      </c>
      <c r="L254">
        <v>0.47451009375865999</v>
      </c>
      <c r="M254">
        <v>-0.20507901439795001</v>
      </c>
      <c r="N254">
        <v>3.5203379793919999E-2</v>
      </c>
      <c r="O254">
        <v>3888</v>
      </c>
      <c r="P254">
        <v>5184</v>
      </c>
      <c r="Q254">
        <v>1</v>
      </c>
      <c r="R254">
        <v>0.99389261895697001</v>
      </c>
      <c r="S254" t="s">
        <v>809</v>
      </c>
      <c r="T254" t="s">
        <v>798</v>
      </c>
      <c r="U254" t="s">
        <v>799</v>
      </c>
      <c r="V254"/>
      <c r="W254" t="s">
        <v>929</v>
      </c>
      <c r="X254">
        <v>55</v>
      </c>
      <c r="Y254">
        <v>1509136.8052862091</v>
      </c>
      <c r="Z254">
        <v>6899093.14356816</v>
      </c>
      <c r="AA254">
        <v>9.3111851210705936</v>
      </c>
      <c r="AB254">
        <v>39.777331540361047</v>
      </c>
      <c r="AC254">
        <v>24.838404805379781</v>
      </c>
      <c r="AD254">
        <v>2.911650164930828</v>
      </c>
    </row>
    <row r="255" spans="1:30" x14ac:dyDescent="0.3">
      <c r="A255">
        <v>56</v>
      </c>
      <c r="B255" t="s">
        <v>862</v>
      </c>
      <c r="C255">
        <v>52.543526252234003</v>
      </c>
      <c r="D255">
        <v>13.562074500995999</v>
      </c>
      <c r="E255">
        <v>2.0251730326563</v>
      </c>
      <c r="F255" t="s">
        <v>863</v>
      </c>
      <c r="G255" t="s">
        <v>930</v>
      </c>
      <c r="H255">
        <v>26.931620817237999</v>
      </c>
      <c r="I255">
        <v>1.4731556062993001</v>
      </c>
      <c r="J255">
        <v>-0.29377737027597001</v>
      </c>
      <c r="K255">
        <v>0.44099555311334998</v>
      </c>
      <c r="L255">
        <v>0.47565261672070003</v>
      </c>
      <c r="M255">
        <v>-0.21231909431528001</v>
      </c>
      <c r="N255">
        <v>3.7521638055399001E-2</v>
      </c>
      <c r="O255">
        <v>3888</v>
      </c>
      <c r="P255">
        <v>5184</v>
      </c>
      <c r="Q255">
        <v>1</v>
      </c>
      <c r="R255">
        <v>0.91671954872105998</v>
      </c>
      <c r="S255" t="s">
        <v>809</v>
      </c>
      <c r="T255" t="s">
        <v>798</v>
      </c>
      <c r="U255" t="s">
        <v>799</v>
      </c>
      <c r="V255"/>
      <c r="W255" t="s">
        <v>931</v>
      </c>
      <c r="X255">
        <v>56</v>
      </c>
      <c r="Y255">
        <v>1509723.007472303</v>
      </c>
      <c r="Z255">
        <v>6899003.606241866</v>
      </c>
      <c r="AA255">
        <v>9.3914524919819087</v>
      </c>
      <c r="AB255">
        <v>9.5170506024733186</v>
      </c>
      <c r="AC255">
        <v>8.1384131796204908</v>
      </c>
      <c r="AD255">
        <v>5.5044294603480539</v>
      </c>
    </row>
    <row r="256" spans="1:30" x14ac:dyDescent="0.3">
      <c r="A256">
        <v>56</v>
      </c>
      <c r="B256" t="s">
        <v>862</v>
      </c>
      <c r="C256">
        <v>52.543526252234003</v>
      </c>
      <c r="D256">
        <v>13.562074500995999</v>
      </c>
      <c r="E256">
        <v>2.0251730326563</v>
      </c>
      <c r="F256" t="s">
        <v>863</v>
      </c>
      <c r="G256" t="s">
        <v>930</v>
      </c>
      <c r="H256">
        <v>26.931620817237999</v>
      </c>
      <c r="I256">
        <v>1.4731556062993001</v>
      </c>
      <c r="J256">
        <v>-0.29377737027597001</v>
      </c>
      <c r="K256">
        <v>0.44099555311334998</v>
      </c>
      <c r="L256">
        <v>0.47565261672070003</v>
      </c>
      <c r="M256">
        <v>-0.21231909431528001</v>
      </c>
      <c r="N256">
        <v>3.7521638055399001E-2</v>
      </c>
      <c r="O256">
        <v>3888</v>
      </c>
      <c r="P256">
        <v>5184</v>
      </c>
      <c r="Q256">
        <v>1</v>
      </c>
      <c r="R256">
        <v>0.91671954872105998</v>
      </c>
      <c r="S256" t="s">
        <v>809</v>
      </c>
      <c r="T256" t="s">
        <v>798</v>
      </c>
      <c r="U256" t="s">
        <v>799</v>
      </c>
      <c r="V256"/>
      <c r="W256" t="s">
        <v>932</v>
      </c>
      <c r="X256">
        <v>56</v>
      </c>
      <c r="Y256">
        <v>1509727.8765944641</v>
      </c>
      <c r="Z256">
        <v>6899010.641407338</v>
      </c>
      <c r="AA256">
        <v>4.522330331383273</v>
      </c>
      <c r="AB256">
        <v>16.552216074429449</v>
      </c>
      <c r="AC256">
        <v>10.433212648317451</v>
      </c>
      <c r="AD256">
        <v>6.0164784185599638</v>
      </c>
    </row>
    <row r="257" spans="1:30" x14ac:dyDescent="0.3">
      <c r="A257">
        <v>56</v>
      </c>
      <c r="B257" t="s">
        <v>862</v>
      </c>
      <c r="C257">
        <v>52.543526252234003</v>
      </c>
      <c r="D257">
        <v>13.562074500995999</v>
      </c>
      <c r="E257">
        <v>2.0251730326563</v>
      </c>
      <c r="F257" t="s">
        <v>863</v>
      </c>
      <c r="G257" t="s">
        <v>930</v>
      </c>
      <c r="H257">
        <v>26.931620817237999</v>
      </c>
      <c r="I257">
        <v>1.4731556062993001</v>
      </c>
      <c r="J257">
        <v>-0.29377737027597001</v>
      </c>
      <c r="K257">
        <v>0.44099555311334998</v>
      </c>
      <c r="L257">
        <v>0.47565261672070003</v>
      </c>
      <c r="M257">
        <v>-0.21231909431528001</v>
      </c>
      <c r="N257">
        <v>3.7521638055399001E-2</v>
      </c>
      <c r="O257">
        <v>3888</v>
      </c>
      <c r="P257">
        <v>5184</v>
      </c>
      <c r="Q257">
        <v>1</v>
      </c>
      <c r="R257">
        <v>0.91671954872105998</v>
      </c>
      <c r="S257" t="s">
        <v>809</v>
      </c>
      <c r="T257" t="s">
        <v>798</v>
      </c>
      <c r="U257" t="s">
        <v>799</v>
      </c>
      <c r="V257"/>
      <c r="W257" t="s">
        <v>933</v>
      </c>
      <c r="X257">
        <v>56</v>
      </c>
      <c r="Y257">
        <v>1509753.242572776</v>
      </c>
      <c r="Z257">
        <v>6899007.7235142784</v>
      </c>
      <c r="AA257">
        <v>20.843647980829701</v>
      </c>
      <c r="AB257">
        <v>13.63432301487774</v>
      </c>
      <c r="AC257">
        <v>15.168087135420031</v>
      </c>
      <c r="AD257">
        <v>0.9915276937895342</v>
      </c>
    </row>
    <row r="258" spans="1:30" x14ac:dyDescent="0.3">
      <c r="A258">
        <v>57</v>
      </c>
      <c r="B258" t="s">
        <v>864</v>
      </c>
      <c r="C258">
        <v>52.541323421996999</v>
      </c>
      <c r="D258">
        <v>13.567016864953001</v>
      </c>
      <c r="E258">
        <v>1.9576872866601001</v>
      </c>
      <c r="F258" t="s">
        <v>865</v>
      </c>
      <c r="G258" t="s">
        <v>934</v>
      </c>
      <c r="H258">
        <v>181.64560554937</v>
      </c>
      <c r="I258">
        <v>-7.4082197352876994E-2</v>
      </c>
      <c r="J258">
        <v>-2.0867012581415998</v>
      </c>
      <c r="K258">
        <v>2.3337804619978999</v>
      </c>
      <c r="L258">
        <v>0.50350136753684005</v>
      </c>
      <c r="M258">
        <v>-0.19863523788706999</v>
      </c>
      <c r="N258">
        <v>2.8585713074798999E-2</v>
      </c>
      <c r="O258">
        <v>3888</v>
      </c>
      <c r="P258">
        <v>5184</v>
      </c>
      <c r="Q258">
        <v>1</v>
      </c>
      <c r="R258">
        <v>1.0044795083233</v>
      </c>
      <c r="S258" t="s">
        <v>809</v>
      </c>
      <c r="T258" t="s">
        <v>798</v>
      </c>
      <c r="U258" t="s">
        <v>799</v>
      </c>
      <c r="V258"/>
      <c r="W258" t="s">
        <v>935</v>
      </c>
      <c r="X258">
        <v>57</v>
      </c>
      <c r="Y258">
        <v>1510296.2906870691</v>
      </c>
      <c r="Z258">
        <v>6898580.1976860054</v>
      </c>
      <c r="AA258">
        <v>22.88169674645178</v>
      </c>
      <c r="AB258">
        <v>21.574700057506561</v>
      </c>
      <c r="AC258">
        <v>19.145016677879958</v>
      </c>
      <c r="AD258">
        <v>2.3268034369699691</v>
      </c>
    </row>
    <row r="259" spans="1:30" x14ac:dyDescent="0.3">
      <c r="A259">
        <v>57</v>
      </c>
      <c r="B259" t="s">
        <v>864</v>
      </c>
      <c r="C259">
        <v>52.541323421996999</v>
      </c>
      <c r="D259">
        <v>13.567016864953001</v>
      </c>
      <c r="E259">
        <v>1.9576872866601001</v>
      </c>
      <c r="F259" t="s">
        <v>865</v>
      </c>
      <c r="G259" t="s">
        <v>934</v>
      </c>
      <c r="H259">
        <v>181.64560554937</v>
      </c>
      <c r="I259">
        <v>-7.4082197352876994E-2</v>
      </c>
      <c r="J259">
        <v>-2.0867012581415998</v>
      </c>
      <c r="K259">
        <v>2.3337804619978999</v>
      </c>
      <c r="L259">
        <v>0.50350136753684005</v>
      </c>
      <c r="M259">
        <v>-0.19863523788706999</v>
      </c>
      <c r="N259">
        <v>2.8585713074798999E-2</v>
      </c>
      <c r="O259">
        <v>3888</v>
      </c>
      <c r="P259">
        <v>5184</v>
      </c>
      <c r="Q259">
        <v>1</v>
      </c>
      <c r="R259">
        <v>1.0044795083233</v>
      </c>
      <c r="S259" t="s">
        <v>809</v>
      </c>
      <c r="T259" t="s">
        <v>798</v>
      </c>
      <c r="U259" t="s">
        <v>799</v>
      </c>
      <c r="V259"/>
      <c r="W259" t="s">
        <v>936</v>
      </c>
      <c r="X259">
        <v>57</v>
      </c>
      <c r="Y259">
        <v>1510287.1879347949</v>
      </c>
      <c r="Z259">
        <v>6898580.2066365983</v>
      </c>
      <c r="AA259">
        <v>13.77894447278231</v>
      </c>
      <c r="AB259">
        <v>21.565749464556571</v>
      </c>
      <c r="AC259">
        <v>15.570080169514069</v>
      </c>
      <c r="AD259">
        <v>2.5730408820352562</v>
      </c>
    </row>
    <row r="260" spans="1:30" x14ac:dyDescent="0.3">
      <c r="A260">
        <v>57</v>
      </c>
      <c r="B260" t="s">
        <v>864</v>
      </c>
      <c r="C260">
        <v>52.541323421996999</v>
      </c>
      <c r="D260">
        <v>13.567016864953001</v>
      </c>
      <c r="E260">
        <v>1.9576872866601001</v>
      </c>
      <c r="F260" t="s">
        <v>865</v>
      </c>
      <c r="G260" t="s">
        <v>934</v>
      </c>
      <c r="H260">
        <v>181.64560554937</v>
      </c>
      <c r="I260">
        <v>-7.4082197352876994E-2</v>
      </c>
      <c r="J260">
        <v>-2.0867012581415998</v>
      </c>
      <c r="K260">
        <v>2.3337804619978999</v>
      </c>
      <c r="L260">
        <v>0.50350136753684005</v>
      </c>
      <c r="M260">
        <v>-0.19863523788706999</v>
      </c>
      <c r="N260">
        <v>2.8585713074798999E-2</v>
      </c>
      <c r="O260">
        <v>3888</v>
      </c>
      <c r="P260">
        <v>5184</v>
      </c>
      <c r="Q260">
        <v>1</v>
      </c>
      <c r="R260">
        <v>1.0044795083233</v>
      </c>
      <c r="S260" t="s">
        <v>809</v>
      </c>
      <c r="T260" t="s">
        <v>798</v>
      </c>
      <c r="U260" t="s">
        <v>799</v>
      </c>
      <c r="V260"/>
      <c r="W260" t="s">
        <v>937</v>
      </c>
      <c r="X260">
        <v>57</v>
      </c>
      <c r="Y260">
        <v>1510287.1834594989</v>
      </c>
      <c r="Z260">
        <v>6898557.7831654744</v>
      </c>
      <c r="AA260">
        <v>13.77446917677298</v>
      </c>
      <c r="AB260">
        <v>43.989220588468022</v>
      </c>
      <c r="AC260">
        <v>28.030505213899641</v>
      </c>
      <c r="AD260">
        <v>2.8381313598122371</v>
      </c>
    </row>
    <row r="261" spans="1:30" x14ac:dyDescent="0.3">
      <c r="A261">
        <v>57</v>
      </c>
      <c r="B261" t="s">
        <v>864</v>
      </c>
      <c r="C261">
        <v>52.541323421996999</v>
      </c>
      <c r="D261">
        <v>13.567016864953001</v>
      </c>
      <c r="E261">
        <v>1.9576872866601001</v>
      </c>
      <c r="F261" t="s">
        <v>865</v>
      </c>
      <c r="G261" t="s">
        <v>934</v>
      </c>
      <c r="H261">
        <v>181.64560554937</v>
      </c>
      <c r="I261">
        <v>-7.4082197352876994E-2</v>
      </c>
      <c r="J261">
        <v>-2.0867012581415998</v>
      </c>
      <c r="K261">
        <v>2.3337804619978999</v>
      </c>
      <c r="L261">
        <v>0.50350136753684005</v>
      </c>
      <c r="M261">
        <v>-0.19863523788706999</v>
      </c>
      <c r="N261">
        <v>2.8585713074798999E-2</v>
      </c>
      <c r="O261">
        <v>3888</v>
      </c>
      <c r="P261">
        <v>5184</v>
      </c>
      <c r="Q261">
        <v>1</v>
      </c>
      <c r="R261">
        <v>1.0044795083233</v>
      </c>
      <c r="S261" t="s">
        <v>809</v>
      </c>
      <c r="T261" t="s">
        <v>798</v>
      </c>
      <c r="U261" t="s">
        <v>799</v>
      </c>
      <c r="V261"/>
      <c r="W261" t="s">
        <v>938</v>
      </c>
      <c r="X261">
        <v>57</v>
      </c>
      <c r="Y261">
        <v>1510315.61725329</v>
      </c>
      <c r="Z261">
        <v>6898348.1871477878</v>
      </c>
      <c r="AA261">
        <v>42.208262967178598</v>
      </c>
      <c r="AB261">
        <v>253.5852382751182</v>
      </c>
      <c r="AC261">
        <v>156.30371161790671</v>
      </c>
      <c r="AD261">
        <v>2.9766586313134731</v>
      </c>
    </row>
    <row r="262" spans="1:30" x14ac:dyDescent="0.3">
      <c r="A262">
        <v>57</v>
      </c>
      <c r="B262" t="s">
        <v>864</v>
      </c>
      <c r="C262">
        <v>52.541323421996999</v>
      </c>
      <c r="D262">
        <v>13.567016864953001</v>
      </c>
      <c r="E262">
        <v>1.9576872866601001</v>
      </c>
      <c r="F262" t="s">
        <v>865</v>
      </c>
      <c r="G262" t="s">
        <v>934</v>
      </c>
      <c r="H262">
        <v>181.64560554937</v>
      </c>
      <c r="I262">
        <v>-7.4082197352876994E-2</v>
      </c>
      <c r="J262">
        <v>-2.0867012581415998</v>
      </c>
      <c r="K262">
        <v>2.3337804619978999</v>
      </c>
      <c r="L262">
        <v>0.50350136753684005</v>
      </c>
      <c r="M262">
        <v>-0.19863523788706999</v>
      </c>
      <c r="N262">
        <v>2.8585713074798999E-2</v>
      </c>
      <c r="O262">
        <v>3888</v>
      </c>
      <c r="P262">
        <v>5184</v>
      </c>
      <c r="Q262">
        <v>1</v>
      </c>
      <c r="R262">
        <v>1.0044795083233</v>
      </c>
      <c r="S262" t="s">
        <v>809</v>
      </c>
      <c r="T262" t="s">
        <v>798</v>
      </c>
      <c r="U262" t="s">
        <v>799</v>
      </c>
      <c r="V262"/>
      <c r="W262" t="s">
        <v>939</v>
      </c>
      <c r="X262">
        <v>57</v>
      </c>
      <c r="Y262">
        <v>1510259.9982733219</v>
      </c>
      <c r="Z262">
        <v>6898371.5302922623</v>
      </c>
      <c r="AA262">
        <v>13.41071700071916</v>
      </c>
      <c r="AB262">
        <v>230.24209380056709</v>
      </c>
      <c r="AC262">
        <v>140.21847255481941</v>
      </c>
      <c r="AD262">
        <v>3.199773074803494</v>
      </c>
    </row>
    <row r="263" spans="1:30" x14ac:dyDescent="0.3">
      <c r="A263">
        <v>58</v>
      </c>
      <c r="B263" t="s">
        <v>866</v>
      </c>
      <c r="C263">
        <v>52.541535511391999</v>
      </c>
      <c r="D263">
        <v>13.574494974683001</v>
      </c>
      <c r="E263">
        <v>1.873610123992</v>
      </c>
      <c r="F263" t="s">
        <v>867</v>
      </c>
      <c r="G263" t="s">
        <v>940</v>
      </c>
      <c r="H263">
        <v>114.48711879163</v>
      </c>
      <c r="I263">
        <v>0.77397761452342995</v>
      </c>
      <c r="J263">
        <v>-1.4648964759353</v>
      </c>
      <c r="K263">
        <v>1.4492921212628</v>
      </c>
      <c r="L263">
        <v>0.47462657870470998</v>
      </c>
      <c r="M263">
        <v>-0.20159019564071001</v>
      </c>
      <c r="N263">
        <v>3.1874472136884997E-2</v>
      </c>
      <c r="O263">
        <v>3888</v>
      </c>
      <c r="P263">
        <v>5184</v>
      </c>
      <c r="Q263">
        <v>1</v>
      </c>
      <c r="R263">
        <v>1.0000722581964001</v>
      </c>
      <c r="S263" t="s">
        <v>809</v>
      </c>
      <c r="T263" t="s">
        <v>798</v>
      </c>
      <c r="U263" t="s">
        <v>799</v>
      </c>
      <c r="V263"/>
      <c r="W263" t="s">
        <v>941</v>
      </c>
      <c r="X263">
        <v>58</v>
      </c>
      <c r="Y263">
        <v>1511146.267990791</v>
      </c>
      <c r="Z263">
        <v>6898679.460545118</v>
      </c>
      <c r="AA263">
        <v>40.399633228080347</v>
      </c>
      <c r="AB263">
        <v>38.868421513587244</v>
      </c>
      <c r="AC263">
        <v>34.127030452305142</v>
      </c>
      <c r="AD263">
        <v>0.8047126439785488</v>
      </c>
    </row>
    <row r="264" spans="1:30" x14ac:dyDescent="0.3">
      <c r="A264">
        <v>58</v>
      </c>
      <c r="B264" t="s">
        <v>866</v>
      </c>
      <c r="C264">
        <v>52.541535511391999</v>
      </c>
      <c r="D264">
        <v>13.574494974683001</v>
      </c>
      <c r="E264">
        <v>1.873610123992</v>
      </c>
      <c r="F264" t="s">
        <v>867</v>
      </c>
      <c r="G264" t="s">
        <v>940</v>
      </c>
      <c r="H264">
        <v>114.48711879163</v>
      </c>
      <c r="I264">
        <v>0.77397761452342995</v>
      </c>
      <c r="J264">
        <v>-1.4648964759353</v>
      </c>
      <c r="K264">
        <v>1.4492921212628</v>
      </c>
      <c r="L264">
        <v>0.47462657870470998</v>
      </c>
      <c r="M264">
        <v>-0.20159019564071001</v>
      </c>
      <c r="N264">
        <v>3.1874472136884997E-2</v>
      </c>
      <c r="O264">
        <v>3888</v>
      </c>
      <c r="P264">
        <v>5184</v>
      </c>
      <c r="Q264">
        <v>1</v>
      </c>
      <c r="R264">
        <v>1.0000722581964001</v>
      </c>
      <c r="S264" t="s">
        <v>809</v>
      </c>
      <c r="T264" t="s">
        <v>798</v>
      </c>
      <c r="U264" t="s">
        <v>799</v>
      </c>
      <c r="V264"/>
      <c r="W264" t="s">
        <v>942</v>
      </c>
      <c r="X264">
        <v>58</v>
      </c>
      <c r="Y264">
        <v>1511145.328178609</v>
      </c>
      <c r="Z264">
        <v>6898674.4929664433</v>
      </c>
      <c r="AA264">
        <v>39.459821046562872</v>
      </c>
      <c r="AB264">
        <v>33.900842838920653</v>
      </c>
      <c r="AC264">
        <v>31.672806139302729</v>
      </c>
      <c r="AD264">
        <v>0.86102963304725777</v>
      </c>
    </row>
    <row r="265" spans="1:30" x14ac:dyDescent="0.3">
      <c r="A265">
        <v>58</v>
      </c>
      <c r="B265" t="s">
        <v>866</v>
      </c>
      <c r="C265">
        <v>52.541535511391999</v>
      </c>
      <c r="D265">
        <v>13.574494974683001</v>
      </c>
      <c r="E265">
        <v>1.873610123992</v>
      </c>
      <c r="F265" t="s">
        <v>867</v>
      </c>
      <c r="G265" t="s">
        <v>940</v>
      </c>
      <c r="H265">
        <v>114.48711879163</v>
      </c>
      <c r="I265">
        <v>0.77397761452342995</v>
      </c>
      <c r="J265">
        <v>-1.4648964759353</v>
      </c>
      <c r="K265">
        <v>1.4492921212628</v>
      </c>
      <c r="L265">
        <v>0.47462657870470998</v>
      </c>
      <c r="M265">
        <v>-0.20159019564071001</v>
      </c>
      <c r="N265">
        <v>3.1874472136884997E-2</v>
      </c>
      <c r="O265">
        <v>3888</v>
      </c>
      <c r="P265">
        <v>5184</v>
      </c>
      <c r="Q265">
        <v>1</v>
      </c>
      <c r="R265">
        <v>1.0000722581964001</v>
      </c>
      <c r="S265" t="s">
        <v>809</v>
      </c>
      <c r="T265" t="s">
        <v>798</v>
      </c>
      <c r="U265" t="s">
        <v>799</v>
      </c>
      <c r="V265"/>
      <c r="W265" t="s">
        <v>943</v>
      </c>
      <c r="X265">
        <v>58</v>
      </c>
      <c r="Y265">
        <v>1511144.357039355</v>
      </c>
      <c r="Z265">
        <v>6898669.6730725402</v>
      </c>
      <c r="AA265">
        <v>38.488681792048737</v>
      </c>
      <c r="AB265">
        <v>29.080948935821649</v>
      </c>
      <c r="AC265">
        <v>29.37426323659318</v>
      </c>
      <c r="AD265">
        <v>0.92373901825575144</v>
      </c>
    </row>
    <row r="266" spans="1:30" x14ac:dyDescent="0.3">
      <c r="A266">
        <v>58</v>
      </c>
      <c r="B266" t="s">
        <v>866</v>
      </c>
      <c r="C266">
        <v>52.541535511391999</v>
      </c>
      <c r="D266">
        <v>13.574494974683001</v>
      </c>
      <c r="E266">
        <v>1.873610123992</v>
      </c>
      <c r="F266" t="s">
        <v>867</v>
      </c>
      <c r="G266" t="s">
        <v>940</v>
      </c>
      <c r="H266">
        <v>114.48711879163</v>
      </c>
      <c r="I266">
        <v>0.77397761452342995</v>
      </c>
      <c r="J266">
        <v>-1.4648964759353</v>
      </c>
      <c r="K266">
        <v>1.4492921212628</v>
      </c>
      <c r="L266">
        <v>0.47462657870470998</v>
      </c>
      <c r="M266">
        <v>-0.20159019564071001</v>
      </c>
      <c r="N266">
        <v>3.1874472136884997E-2</v>
      </c>
      <c r="O266">
        <v>3888</v>
      </c>
      <c r="P266">
        <v>5184</v>
      </c>
      <c r="Q266">
        <v>1</v>
      </c>
      <c r="R266">
        <v>1.0000722581964001</v>
      </c>
      <c r="S266" t="s">
        <v>809</v>
      </c>
      <c r="T266" t="s">
        <v>798</v>
      </c>
      <c r="U266" t="s">
        <v>799</v>
      </c>
      <c r="V266"/>
      <c r="W266" t="s">
        <v>944</v>
      </c>
      <c r="X266">
        <v>58</v>
      </c>
      <c r="Y266">
        <v>1511143.394850692</v>
      </c>
      <c r="Z266">
        <v>6898665.0411410742</v>
      </c>
      <c r="AA266">
        <v>37.526493130018928</v>
      </c>
      <c r="AB266">
        <v>24.44901746977121</v>
      </c>
      <c r="AC266">
        <v>27.277008318541551</v>
      </c>
      <c r="AD266">
        <v>0.99335785904076301</v>
      </c>
    </row>
    <row r="267" spans="1:30" x14ac:dyDescent="0.3">
      <c r="A267">
        <v>58</v>
      </c>
      <c r="B267" t="s">
        <v>866</v>
      </c>
      <c r="C267">
        <v>52.541535511391999</v>
      </c>
      <c r="D267">
        <v>13.574494974683001</v>
      </c>
      <c r="E267">
        <v>1.873610123992</v>
      </c>
      <c r="F267" t="s">
        <v>867</v>
      </c>
      <c r="G267" t="s">
        <v>940</v>
      </c>
      <c r="H267">
        <v>114.48711879163</v>
      </c>
      <c r="I267">
        <v>0.77397761452342995</v>
      </c>
      <c r="J267">
        <v>-1.4648964759353</v>
      </c>
      <c r="K267">
        <v>1.4492921212628</v>
      </c>
      <c r="L267">
        <v>0.47462657870470998</v>
      </c>
      <c r="M267">
        <v>-0.20159019564071001</v>
      </c>
      <c r="N267">
        <v>3.1874472136884997E-2</v>
      </c>
      <c r="O267">
        <v>3888</v>
      </c>
      <c r="P267">
        <v>5184</v>
      </c>
      <c r="Q267">
        <v>1</v>
      </c>
      <c r="R267">
        <v>1.0000722581964001</v>
      </c>
      <c r="S267" t="s">
        <v>809</v>
      </c>
      <c r="T267" t="s">
        <v>798</v>
      </c>
      <c r="U267" t="s">
        <v>799</v>
      </c>
      <c r="V267"/>
      <c r="W267" t="s">
        <v>945</v>
      </c>
      <c r="X267">
        <v>58</v>
      </c>
      <c r="Y267">
        <v>1511142.2491748901</v>
      </c>
      <c r="Z267">
        <v>6898658.225265108</v>
      </c>
      <c r="AA267">
        <v>36.380817327648401</v>
      </c>
      <c r="AB267">
        <v>17.633141503669322</v>
      </c>
      <c r="AC267">
        <v>24.628616272306751</v>
      </c>
      <c r="AD267">
        <v>1.1194777250189869</v>
      </c>
    </row>
    <row r="268" spans="1:30" x14ac:dyDescent="0.3">
      <c r="A268">
        <v>58</v>
      </c>
      <c r="B268" t="s">
        <v>866</v>
      </c>
      <c r="C268">
        <v>52.541535511391999</v>
      </c>
      <c r="D268">
        <v>13.574494974683001</v>
      </c>
      <c r="E268">
        <v>1.873610123992</v>
      </c>
      <c r="F268" t="s">
        <v>867</v>
      </c>
      <c r="G268" t="s">
        <v>940</v>
      </c>
      <c r="H268">
        <v>114.48711879163</v>
      </c>
      <c r="I268">
        <v>0.77397761452342995</v>
      </c>
      <c r="J268">
        <v>-1.4648964759353</v>
      </c>
      <c r="K268">
        <v>1.4492921212628</v>
      </c>
      <c r="L268">
        <v>0.47462657870470998</v>
      </c>
      <c r="M268">
        <v>-0.20159019564071001</v>
      </c>
      <c r="N268">
        <v>3.1874472136884997E-2</v>
      </c>
      <c r="O268">
        <v>3888</v>
      </c>
      <c r="P268">
        <v>5184</v>
      </c>
      <c r="Q268">
        <v>1</v>
      </c>
      <c r="R268">
        <v>1.0000722581964001</v>
      </c>
      <c r="S268" t="s">
        <v>809</v>
      </c>
      <c r="T268" t="s">
        <v>798</v>
      </c>
      <c r="U268" t="s">
        <v>799</v>
      </c>
      <c r="V268"/>
      <c r="W268" t="s">
        <v>946</v>
      </c>
      <c r="X268">
        <v>58</v>
      </c>
      <c r="Y268">
        <v>1511187.333307832</v>
      </c>
      <c r="Z268">
        <v>6898650.0488991281</v>
      </c>
      <c r="AA268">
        <v>81.464950270019472</v>
      </c>
      <c r="AB268">
        <v>9.4567755237221718</v>
      </c>
      <c r="AC268">
        <v>49.982416791272087</v>
      </c>
      <c r="AD268">
        <v>1.4552296021871021</v>
      </c>
    </row>
    <row r="269" spans="1:30" x14ac:dyDescent="0.3">
      <c r="A269">
        <v>58</v>
      </c>
      <c r="B269" t="s">
        <v>866</v>
      </c>
      <c r="C269">
        <v>52.541535511391999</v>
      </c>
      <c r="D269">
        <v>13.574494974683001</v>
      </c>
      <c r="E269">
        <v>1.873610123992</v>
      </c>
      <c r="F269" t="s">
        <v>867</v>
      </c>
      <c r="G269" t="s">
        <v>940</v>
      </c>
      <c r="H269">
        <v>114.48711879163</v>
      </c>
      <c r="I269">
        <v>0.77397761452342995</v>
      </c>
      <c r="J269">
        <v>-1.4648964759353</v>
      </c>
      <c r="K269">
        <v>1.4492921212628</v>
      </c>
      <c r="L269">
        <v>0.47462657870470998</v>
      </c>
      <c r="M269">
        <v>-0.20159019564071001</v>
      </c>
      <c r="N269">
        <v>3.1874472136884997E-2</v>
      </c>
      <c r="O269">
        <v>3888</v>
      </c>
      <c r="P269">
        <v>5184</v>
      </c>
      <c r="Q269">
        <v>1</v>
      </c>
      <c r="R269">
        <v>1.0000722581964001</v>
      </c>
      <c r="S269" t="s">
        <v>809</v>
      </c>
      <c r="T269" t="s">
        <v>798</v>
      </c>
      <c r="U269" t="s">
        <v>799</v>
      </c>
      <c r="V269"/>
      <c r="W269" t="s">
        <v>947</v>
      </c>
      <c r="X269">
        <v>58</v>
      </c>
      <c r="Y269">
        <v>1511148.514589435</v>
      </c>
      <c r="Z269">
        <v>6898611.3733902061</v>
      </c>
      <c r="AA269">
        <v>42.646231872728087</v>
      </c>
      <c r="AB269">
        <v>29.218733398243781</v>
      </c>
      <c r="AC269">
        <v>31.482120905306299</v>
      </c>
      <c r="AD269">
        <v>2.171480861852856</v>
      </c>
    </row>
    <row r="270" spans="1:30" x14ac:dyDescent="0.3">
      <c r="A270">
        <v>58</v>
      </c>
      <c r="B270" t="s">
        <v>866</v>
      </c>
      <c r="C270">
        <v>52.541535511391999</v>
      </c>
      <c r="D270">
        <v>13.574494974683001</v>
      </c>
      <c r="E270">
        <v>1.873610123992</v>
      </c>
      <c r="F270" t="s">
        <v>867</v>
      </c>
      <c r="G270" t="s">
        <v>940</v>
      </c>
      <c r="H270">
        <v>114.48711879163</v>
      </c>
      <c r="I270">
        <v>0.77397761452342995</v>
      </c>
      <c r="J270">
        <v>-1.4648964759353</v>
      </c>
      <c r="K270">
        <v>1.4492921212628</v>
      </c>
      <c r="L270">
        <v>0.47462657870470998</v>
      </c>
      <c r="M270">
        <v>-0.20159019564071001</v>
      </c>
      <c r="N270">
        <v>3.1874472136884997E-2</v>
      </c>
      <c r="O270">
        <v>3888</v>
      </c>
      <c r="P270">
        <v>5184</v>
      </c>
      <c r="Q270">
        <v>1</v>
      </c>
      <c r="R270">
        <v>1.0000722581964001</v>
      </c>
      <c r="S270" t="s">
        <v>809</v>
      </c>
      <c r="T270" t="s">
        <v>798</v>
      </c>
      <c r="U270" t="s">
        <v>799</v>
      </c>
      <c r="V270"/>
      <c r="W270" t="s">
        <v>948</v>
      </c>
      <c r="X270">
        <v>58</v>
      </c>
      <c r="Y270">
        <v>1511133.0300649181</v>
      </c>
      <c r="Z270">
        <v>6898614.0764690517</v>
      </c>
      <c r="AA270">
        <v>27.161707355873659</v>
      </c>
      <c r="AB270">
        <v>26.515654552727941</v>
      </c>
      <c r="AC270">
        <v>23.10658673856484</v>
      </c>
      <c r="AD270">
        <v>2.344159218957417</v>
      </c>
    </row>
    <row r="271" spans="1:30" x14ac:dyDescent="0.3">
      <c r="A271">
        <v>58</v>
      </c>
      <c r="B271" t="s">
        <v>866</v>
      </c>
      <c r="C271">
        <v>52.541535511391999</v>
      </c>
      <c r="D271">
        <v>13.574494974683001</v>
      </c>
      <c r="E271">
        <v>1.873610123992</v>
      </c>
      <c r="F271" t="s">
        <v>867</v>
      </c>
      <c r="G271" t="s">
        <v>940</v>
      </c>
      <c r="H271">
        <v>114.48711879163</v>
      </c>
      <c r="I271">
        <v>0.77397761452342995</v>
      </c>
      <c r="J271">
        <v>-1.4648964759353</v>
      </c>
      <c r="K271">
        <v>1.4492921212628</v>
      </c>
      <c r="L271">
        <v>0.47462657870470998</v>
      </c>
      <c r="M271">
        <v>-0.20159019564071001</v>
      </c>
      <c r="N271">
        <v>3.1874472136884997E-2</v>
      </c>
      <c r="O271">
        <v>3888</v>
      </c>
      <c r="P271">
        <v>5184</v>
      </c>
      <c r="Q271">
        <v>1</v>
      </c>
      <c r="R271">
        <v>1.0000722581964001</v>
      </c>
      <c r="S271" t="s">
        <v>809</v>
      </c>
      <c r="T271" t="s">
        <v>798</v>
      </c>
      <c r="U271" t="s">
        <v>799</v>
      </c>
      <c r="V271"/>
      <c r="W271" t="s">
        <v>949</v>
      </c>
      <c r="X271">
        <v>58</v>
      </c>
      <c r="Y271">
        <v>1511131.025132264</v>
      </c>
      <c r="Z271">
        <v>6898604.123410522</v>
      </c>
      <c r="AA271">
        <v>25.156774701550599</v>
      </c>
      <c r="AB271">
        <v>36.468713082373142</v>
      </c>
      <c r="AC271">
        <v>26.95657537136951</v>
      </c>
      <c r="AD271">
        <v>2.537732984068656</v>
      </c>
    </row>
    <row r="272" spans="1:30" x14ac:dyDescent="0.3">
      <c r="A272">
        <v>59</v>
      </c>
      <c r="B272" t="s">
        <v>868</v>
      </c>
      <c r="C272">
        <v>52.528808865873003</v>
      </c>
      <c r="D272">
        <v>13.596013986872</v>
      </c>
      <c r="E272">
        <v>1.9180843178183</v>
      </c>
      <c r="F272" t="s">
        <v>869</v>
      </c>
      <c r="G272" t="s">
        <v>950</v>
      </c>
      <c r="H272">
        <v>279.28144452491</v>
      </c>
      <c r="I272">
        <v>1.301112767215</v>
      </c>
      <c r="J272">
        <v>1.1400359273117999</v>
      </c>
      <c r="K272">
        <v>-1.0449366732231999</v>
      </c>
      <c r="L272">
        <v>0.38387887529467002</v>
      </c>
      <c r="M272">
        <v>-6.7381144590027003E-3</v>
      </c>
      <c r="N272">
        <v>-1.5787813050648001E-2</v>
      </c>
      <c r="O272">
        <v>3000</v>
      </c>
      <c r="P272">
        <v>4000</v>
      </c>
      <c r="Q272">
        <v>1</v>
      </c>
      <c r="R272">
        <v>0.99567598647059996</v>
      </c>
      <c r="S272" t="s">
        <v>809</v>
      </c>
      <c r="T272" t="s">
        <v>842</v>
      </c>
      <c r="U272" t="s">
        <v>870</v>
      </c>
      <c r="V272"/>
      <c r="W272" t="s">
        <v>951</v>
      </c>
      <c r="X272">
        <v>59</v>
      </c>
      <c r="Y272">
        <v>1513415.475852065</v>
      </c>
      <c r="Z272">
        <v>6896256.6843657838</v>
      </c>
      <c r="AA272">
        <v>85.877984751015902</v>
      </c>
      <c r="AB272">
        <v>54.820837872102857</v>
      </c>
      <c r="AC272">
        <v>62.069012174311737</v>
      </c>
      <c r="AD272">
        <v>4.1442420296239542</v>
      </c>
    </row>
    <row r="273" spans="1:30" x14ac:dyDescent="0.3">
      <c r="A273">
        <v>59</v>
      </c>
      <c r="B273" t="s">
        <v>868</v>
      </c>
      <c r="C273">
        <v>52.528808865873003</v>
      </c>
      <c r="D273">
        <v>13.596013986872</v>
      </c>
      <c r="E273">
        <v>1.9180843178183</v>
      </c>
      <c r="F273" t="s">
        <v>869</v>
      </c>
      <c r="G273" t="s">
        <v>950</v>
      </c>
      <c r="H273">
        <v>279.28144452491</v>
      </c>
      <c r="I273">
        <v>1.301112767215</v>
      </c>
      <c r="J273">
        <v>1.1400359273117999</v>
      </c>
      <c r="K273">
        <v>-1.0449366732231999</v>
      </c>
      <c r="L273">
        <v>0.38387887529467002</v>
      </c>
      <c r="M273">
        <v>-6.7381144590027003E-3</v>
      </c>
      <c r="N273">
        <v>-1.5787813050648001E-2</v>
      </c>
      <c r="O273">
        <v>3000</v>
      </c>
      <c r="P273">
        <v>4000</v>
      </c>
      <c r="Q273">
        <v>1</v>
      </c>
      <c r="R273">
        <v>0.99567598647059996</v>
      </c>
      <c r="S273" t="s">
        <v>809</v>
      </c>
      <c r="T273" t="s">
        <v>842</v>
      </c>
      <c r="U273" t="s">
        <v>870</v>
      </c>
      <c r="V273"/>
      <c r="W273" t="s">
        <v>952</v>
      </c>
      <c r="X273">
        <v>59</v>
      </c>
      <c r="Y273">
        <v>1513396.42899185</v>
      </c>
      <c r="Z273">
        <v>6896260.479416878</v>
      </c>
      <c r="AA273">
        <v>104.92484496627</v>
      </c>
      <c r="AB273">
        <v>51.025786777958267</v>
      </c>
      <c r="AC273">
        <v>71.096700100251638</v>
      </c>
      <c r="AD273">
        <v>4.2597548835474051</v>
      </c>
    </row>
    <row r="274" spans="1:30" x14ac:dyDescent="0.3">
      <c r="A274">
        <v>59</v>
      </c>
      <c r="B274" t="s">
        <v>868</v>
      </c>
      <c r="C274">
        <v>52.528808865873003</v>
      </c>
      <c r="D274">
        <v>13.596013986872</v>
      </c>
      <c r="E274">
        <v>1.9180843178183</v>
      </c>
      <c r="F274" t="s">
        <v>869</v>
      </c>
      <c r="G274" t="s">
        <v>950</v>
      </c>
      <c r="H274">
        <v>279.28144452491</v>
      </c>
      <c r="I274">
        <v>1.301112767215</v>
      </c>
      <c r="J274">
        <v>1.1400359273117999</v>
      </c>
      <c r="K274">
        <v>-1.0449366732231999</v>
      </c>
      <c r="L274">
        <v>0.38387887529467002</v>
      </c>
      <c r="M274">
        <v>-6.7381144590027003E-3</v>
      </c>
      <c r="N274">
        <v>-1.5787813050648001E-2</v>
      </c>
      <c r="O274">
        <v>3000</v>
      </c>
      <c r="P274">
        <v>4000</v>
      </c>
      <c r="Q274">
        <v>1</v>
      </c>
      <c r="R274">
        <v>0.99567598647059996</v>
      </c>
      <c r="S274" t="s">
        <v>809</v>
      </c>
      <c r="T274" t="s">
        <v>842</v>
      </c>
      <c r="U274" t="s">
        <v>870</v>
      </c>
      <c r="V274"/>
      <c r="W274" t="s">
        <v>953</v>
      </c>
      <c r="X274">
        <v>59</v>
      </c>
      <c r="Y274">
        <v>1513389.483332298</v>
      </c>
      <c r="Z274">
        <v>6896261.9831163688</v>
      </c>
      <c r="AA274">
        <v>111.8705045182724</v>
      </c>
      <c r="AB274">
        <v>49.522087287157767</v>
      </c>
      <c r="AC274">
        <v>74.555258849285309</v>
      </c>
      <c r="AD274">
        <v>4.2956446054165216</v>
      </c>
    </row>
    <row r="275" spans="1:30" x14ac:dyDescent="0.3">
      <c r="A275">
        <v>59</v>
      </c>
      <c r="B275" t="s">
        <v>868</v>
      </c>
      <c r="C275">
        <v>52.528808865873003</v>
      </c>
      <c r="D275">
        <v>13.596013986872</v>
      </c>
      <c r="E275">
        <v>1.9180843178183</v>
      </c>
      <c r="F275" t="s">
        <v>869</v>
      </c>
      <c r="G275" t="s">
        <v>950</v>
      </c>
      <c r="H275">
        <v>279.28144452491</v>
      </c>
      <c r="I275">
        <v>1.301112767215</v>
      </c>
      <c r="J275">
        <v>1.1400359273117999</v>
      </c>
      <c r="K275">
        <v>-1.0449366732231999</v>
      </c>
      <c r="L275">
        <v>0.38387887529467002</v>
      </c>
      <c r="M275">
        <v>-6.7381144590027003E-3</v>
      </c>
      <c r="N275">
        <v>-1.5787813050648001E-2</v>
      </c>
      <c r="O275">
        <v>3000</v>
      </c>
      <c r="P275">
        <v>4000</v>
      </c>
      <c r="Q275">
        <v>1</v>
      </c>
      <c r="R275">
        <v>0.99567598647059996</v>
      </c>
      <c r="S275" t="s">
        <v>809</v>
      </c>
      <c r="T275" t="s">
        <v>842</v>
      </c>
      <c r="U275" t="s">
        <v>870</v>
      </c>
      <c r="V275"/>
      <c r="W275" t="s">
        <v>954</v>
      </c>
      <c r="X275">
        <v>59</v>
      </c>
      <c r="Y275">
        <v>1513383.3969295979</v>
      </c>
      <c r="Z275">
        <v>6896263.2003969084</v>
      </c>
      <c r="AA275">
        <v>117.956907218555</v>
      </c>
      <c r="AB275">
        <v>48.304806747473783</v>
      </c>
      <c r="AC275">
        <v>77.68109206407992</v>
      </c>
      <c r="AD275">
        <v>4.3237093191943963</v>
      </c>
    </row>
    <row r="276" spans="1:30" x14ac:dyDescent="0.3">
      <c r="A276">
        <v>59</v>
      </c>
      <c r="B276" t="s">
        <v>868</v>
      </c>
      <c r="C276">
        <v>52.528808865873003</v>
      </c>
      <c r="D276">
        <v>13.596013986872</v>
      </c>
      <c r="E276">
        <v>1.9180843178183</v>
      </c>
      <c r="F276" t="s">
        <v>869</v>
      </c>
      <c r="G276" t="s">
        <v>950</v>
      </c>
      <c r="H276">
        <v>279.28144452491</v>
      </c>
      <c r="I276">
        <v>1.301112767215</v>
      </c>
      <c r="J276">
        <v>1.1400359273117999</v>
      </c>
      <c r="K276">
        <v>-1.0449366732231999</v>
      </c>
      <c r="L276">
        <v>0.38387887529467002</v>
      </c>
      <c r="M276">
        <v>-6.7381144590027003E-3</v>
      </c>
      <c r="N276">
        <v>-1.5787813050648001E-2</v>
      </c>
      <c r="O276">
        <v>3000</v>
      </c>
      <c r="P276">
        <v>4000</v>
      </c>
      <c r="Q276">
        <v>1</v>
      </c>
      <c r="R276">
        <v>0.99567598647059996</v>
      </c>
      <c r="S276" t="s">
        <v>809</v>
      </c>
      <c r="T276" t="s">
        <v>842</v>
      </c>
      <c r="U276" t="s">
        <v>870</v>
      </c>
      <c r="V276"/>
      <c r="W276" t="s">
        <v>955</v>
      </c>
      <c r="X276">
        <v>59</v>
      </c>
      <c r="Y276">
        <v>1513322.962531022</v>
      </c>
      <c r="Z276">
        <v>6896370.8939223345</v>
      </c>
      <c r="AA276">
        <v>178.3913057947066</v>
      </c>
      <c r="AB276">
        <v>59.388718678615987</v>
      </c>
      <c r="AC276">
        <v>114.5957024100581</v>
      </c>
      <c r="AD276">
        <v>5.0337608534878227</v>
      </c>
    </row>
    <row r="277" spans="1:30" x14ac:dyDescent="0.3">
      <c r="A277">
        <v>59</v>
      </c>
      <c r="B277" t="s">
        <v>868</v>
      </c>
      <c r="C277">
        <v>52.528808865873003</v>
      </c>
      <c r="D277">
        <v>13.596013986872</v>
      </c>
      <c r="E277">
        <v>1.9180843178183</v>
      </c>
      <c r="F277" t="s">
        <v>869</v>
      </c>
      <c r="G277" t="s">
        <v>950</v>
      </c>
      <c r="H277">
        <v>279.28144452491</v>
      </c>
      <c r="I277">
        <v>1.301112767215</v>
      </c>
      <c r="J277">
        <v>1.1400359273117999</v>
      </c>
      <c r="K277">
        <v>-1.0449366732231999</v>
      </c>
      <c r="L277">
        <v>0.38387887529467002</v>
      </c>
      <c r="M277">
        <v>-6.7381144590027003E-3</v>
      </c>
      <c r="N277">
        <v>-1.5787813050648001E-2</v>
      </c>
      <c r="O277">
        <v>3000</v>
      </c>
      <c r="P277">
        <v>4000</v>
      </c>
      <c r="Q277">
        <v>1</v>
      </c>
      <c r="R277">
        <v>0.99567598647059996</v>
      </c>
      <c r="S277" t="s">
        <v>809</v>
      </c>
      <c r="T277" t="s">
        <v>842</v>
      </c>
      <c r="U277" t="s">
        <v>870</v>
      </c>
      <c r="V277"/>
      <c r="W277" t="s">
        <v>956</v>
      </c>
      <c r="X277">
        <v>59</v>
      </c>
      <c r="Y277">
        <v>1513327.079803437</v>
      </c>
      <c r="Z277">
        <v>6896392.8407744272</v>
      </c>
      <c r="AA277">
        <v>174.27403337927541</v>
      </c>
      <c r="AB277">
        <v>81.335570771247149</v>
      </c>
      <c r="AC277">
        <v>117.19490497642261</v>
      </c>
      <c r="AD277">
        <v>5.1490523674264619</v>
      </c>
    </row>
    <row r="278" spans="1:30" x14ac:dyDescent="0.3">
      <c r="A278">
        <v>59</v>
      </c>
      <c r="B278" t="s">
        <v>868</v>
      </c>
      <c r="C278">
        <v>52.528808865873003</v>
      </c>
      <c r="D278">
        <v>13.596013986872</v>
      </c>
      <c r="E278">
        <v>1.9180843178183</v>
      </c>
      <c r="F278" t="s">
        <v>869</v>
      </c>
      <c r="G278" t="s">
        <v>950</v>
      </c>
      <c r="H278">
        <v>279.28144452491</v>
      </c>
      <c r="I278">
        <v>1.301112767215</v>
      </c>
      <c r="J278">
        <v>1.1400359273117999</v>
      </c>
      <c r="K278">
        <v>-1.0449366732231999</v>
      </c>
      <c r="L278">
        <v>0.38387887529467002</v>
      </c>
      <c r="M278">
        <v>-6.7381144590027003E-3</v>
      </c>
      <c r="N278">
        <v>-1.5787813050648001E-2</v>
      </c>
      <c r="O278">
        <v>3000</v>
      </c>
      <c r="P278">
        <v>4000</v>
      </c>
      <c r="Q278">
        <v>1</v>
      </c>
      <c r="R278">
        <v>0.99567598647059996</v>
      </c>
      <c r="S278" t="s">
        <v>809</v>
      </c>
      <c r="T278" t="s">
        <v>842</v>
      </c>
      <c r="U278" t="s">
        <v>870</v>
      </c>
      <c r="V278"/>
      <c r="W278" t="s">
        <v>957</v>
      </c>
      <c r="X278">
        <v>59</v>
      </c>
      <c r="Y278">
        <v>1513401.8530507269</v>
      </c>
      <c r="Z278">
        <v>6896350.8624969814</v>
      </c>
      <c r="AA278">
        <v>99.500786089105532</v>
      </c>
      <c r="AB278">
        <v>39.357293325476348</v>
      </c>
      <c r="AC278">
        <v>65.211515388974206</v>
      </c>
      <c r="AD278">
        <v>5.0890511654525001</v>
      </c>
    </row>
    <row r="279" spans="1:30" x14ac:dyDescent="0.3">
      <c r="A279">
        <v>59</v>
      </c>
      <c r="B279" t="s">
        <v>868</v>
      </c>
      <c r="C279">
        <v>52.528808865873003</v>
      </c>
      <c r="D279">
        <v>13.596013986872</v>
      </c>
      <c r="E279">
        <v>1.9180843178183</v>
      </c>
      <c r="F279" t="s">
        <v>869</v>
      </c>
      <c r="G279" t="s">
        <v>950</v>
      </c>
      <c r="H279">
        <v>279.28144452491</v>
      </c>
      <c r="I279">
        <v>1.301112767215</v>
      </c>
      <c r="J279">
        <v>1.1400359273117999</v>
      </c>
      <c r="K279">
        <v>-1.0449366732231999</v>
      </c>
      <c r="L279">
        <v>0.38387887529467002</v>
      </c>
      <c r="M279">
        <v>-6.7381144590027003E-3</v>
      </c>
      <c r="N279">
        <v>-1.5787813050648001E-2</v>
      </c>
      <c r="O279">
        <v>3000</v>
      </c>
      <c r="P279">
        <v>4000</v>
      </c>
      <c r="Q279">
        <v>1</v>
      </c>
      <c r="R279">
        <v>0.99567598647059996</v>
      </c>
      <c r="S279" t="s">
        <v>809</v>
      </c>
      <c r="T279" t="s">
        <v>842</v>
      </c>
      <c r="U279" t="s">
        <v>870</v>
      </c>
      <c r="V279"/>
      <c r="W279" t="s">
        <v>1190</v>
      </c>
      <c r="X279">
        <v>59</v>
      </c>
      <c r="Y279">
        <v>1513410.9289512241</v>
      </c>
      <c r="Z279">
        <v>6896348.8933666972</v>
      </c>
      <c r="AA279">
        <v>90.424885591957718</v>
      </c>
      <c r="AB279">
        <v>37.388163041323423</v>
      </c>
      <c r="AC279">
        <v>59.632112945242582</v>
      </c>
      <c r="AD279">
        <v>5.1044549779163839</v>
      </c>
    </row>
    <row r="280" spans="1:30" x14ac:dyDescent="0.3">
      <c r="A280">
        <v>59</v>
      </c>
      <c r="B280" t="s">
        <v>868</v>
      </c>
      <c r="C280">
        <v>52.528808865873003</v>
      </c>
      <c r="D280">
        <v>13.596013986872</v>
      </c>
      <c r="E280">
        <v>1.9180843178183</v>
      </c>
      <c r="F280" t="s">
        <v>869</v>
      </c>
      <c r="G280" t="s">
        <v>950</v>
      </c>
      <c r="H280">
        <v>279.28144452491</v>
      </c>
      <c r="I280">
        <v>1.301112767215</v>
      </c>
      <c r="J280">
        <v>1.1400359273117999</v>
      </c>
      <c r="K280">
        <v>-1.0449366732231999</v>
      </c>
      <c r="L280">
        <v>0.38387887529467002</v>
      </c>
      <c r="M280">
        <v>-6.7381144590027003E-3</v>
      </c>
      <c r="N280">
        <v>-1.5787813050648001E-2</v>
      </c>
      <c r="O280">
        <v>3000</v>
      </c>
      <c r="P280">
        <v>4000</v>
      </c>
      <c r="Q280">
        <v>1</v>
      </c>
      <c r="R280">
        <v>0.99567598647059996</v>
      </c>
      <c r="S280" t="s">
        <v>809</v>
      </c>
      <c r="T280" t="s">
        <v>842</v>
      </c>
      <c r="U280" t="s">
        <v>870</v>
      </c>
      <c r="V280"/>
      <c r="W280" t="s">
        <v>958</v>
      </c>
      <c r="X280">
        <v>59</v>
      </c>
      <c r="Y280">
        <v>1513412.8488532531</v>
      </c>
      <c r="Z280">
        <v>6896358.4212720999</v>
      </c>
      <c r="AA280">
        <v>88.504983563441783</v>
      </c>
      <c r="AB280">
        <v>46.916068444028497</v>
      </c>
      <c r="AC280">
        <v>61.035753156818842</v>
      </c>
      <c r="AD280">
        <v>5.1998218927666056</v>
      </c>
    </row>
    <row r="281" spans="1:30" x14ac:dyDescent="0.3">
      <c r="A281">
        <v>59</v>
      </c>
      <c r="B281" t="s">
        <v>868</v>
      </c>
      <c r="C281">
        <v>52.528808865873003</v>
      </c>
      <c r="D281">
        <v>13.596013986872</v>
      </c>
      <c r="E281">
        <v>1.9180843178183</v>
      </c>
      <c r="F281" t="s">
        <v>869</v>
      </c>
      <c r="G281" t="s">
        <v>950</v>
      </c>
      <c r="H281">
        <v>279.28144452491</v>
      </c>
      <c r="I281">
        <v>1.301112767215</v>
      </c>
      <c r="J281">
        <v>1.1400359273117999</v>
      </c>
      <c r="K281">
        <v>-1.0449366732231999</v>
      </c>
      <c r="L281">
        <v>0.38387887529467002</v>
      </c>
      <c r="M281">
        <v>-6.7381144590027003E-3</v>
      </c>
      <c r="N281">
        <v>-1.5787813050648001E-2</v>
      </c>
      <c r="O281">
        <v>3000</v>
      </c>
      <c r="P281">
        <v>4000</v>
      </c>
      <c r="Q281">
        <v>1</v>
      </c>
      <c r="R281">
        <v>0.99567598647059996</v>
      </c>
      <c r="S281" t="s">
        <v>809</v>
      </c>
      <c r="T281" t="s">
        <v>842</v>
      </c>
      <c r="U281" t="s">
        <v>870</v>
      </c>
      <c r="V281"/>
      <c r="W281" t="s">
        <v>959</v>
      </c>
      <c r="X281">
        <v>59</v>
      </c>
      <c r="Y281">
        <v>1513429.0180980731</v>
      </c>
      <c r="Z281">
        <v>6896336.7742648488</v>
      </c>
      <c r="AA281">
        <v>72.335738742956892</v>
      </c>
      <c r="AB281">
        <v>25.26906119287014</v>
      </c>
      <c r="AC281">
        <v>46.700052710768631</v>
      </c>
      <c r="AD281">
        <v>5.0484670097365747</v>
      </c>
    </row>
    <row r="282" spans="1:30" x14ac:dyDescent="0.3">
      <c r="A282">
        <v>60</v>
      </c>
      <c r="B282" t="s">
        <v>871</v>
      </c>
      <c r="C282">
        <v>52.549161067855998</v>
      </c>
      <c r="D282">
        <v>13.593578554435</v>
      </c>
      <c r="E282">
        <v>1.6678830329329</v>
      </c>
      <c r="F282" t="s">
        <v>872</v>
      </c>
      <c r="G282" t="s">
        <v>960</v>
      </c>
      <c r="H282">
        <v>239.42968469559</v>
      </c>
      <c r="I282">
        <v>0.76939827921562998</v>
      </c>
      <c r="J282">
        <v>1.56011866686</v>
      </c>
      <c r="K282">
        <v>-1.5404114525599999</v>
      </c>
      <c r="L282">
        <v>0.49518542413567002</v>
      </c>
      <c r="M282">
        <v>-0.20928090121595</v>
      </c>
      <c r="N282">
        <v>3.8095051415474999E-2</v>
      </c>
      <c r="O282">
        <v>3888</v>
      </c>
      <c r="P282">
        <v>5184</v>
      </c>
      <c r="Q282">
        <v>1</v>
      </c>
      <c r="R282">
        <v>1.0062458568401</v>
      </c>
      <c r="S282" t="s">
        <v>809</v>
      </c>
      <c r="T282" t="s">
        <v>798</v>
      </c>
      <c r="U282" t="s">
        <v>799</v>
      </c>
      <c r="V282"/>
      <c r="W282" t="s">
        <v>961</v>
      </c>
      <c r="X282">
        <v>60</v>
      </c>
      <c r="Y282">
        <v>1513174.0952091131</v>
      </c>
      <c r="Z282">
        <v>6899672.4258957701</v>
      </c>
      <c r="AA282">
        <v>56.147528955014423</v>
      </c>
      <c r="AB282">
        <v>364.03295789752161</v>
      </c>
      <c r="AC282">
        <v>223.91292618817079</v>
      </c>
      <c r="AD282">
        <v>3.294624245395116</v>
      </c>
    </row>
    <row r="283" spans="1:30" x14ac:dyDescent="0.3">
      <c r="A283">
        <v>60</v>
      </c>
      <c r="B283" t="s">
        <v>871</v>
      </c>
      <c r="C283">
        <v>52.549161067855998</v>
      </c>
      <c r="D283">
        <v>13.593578554435</v>
      </c>
      <c r="E283">
        <v>1.6678830329329</v>
      </c>
      <c r="F283" t="s">
        <v>872</v>
      </c>
      <c r="G283" t="s">
        <v>960</v>
      </c>
      <c r="H283">
        <v>239.42968469559</v>
      </c>
      <c r="I283">
        <v>0.76939827921562998</v>
      </c>
      <c r="J283">
        <v>1.56011866686</v>
      </c>
      <c r="K283">
        <v>-1.5404114525599999</v>
      </c>
      <c r="L283">
        <v>0.49518542413567002</v>
      </c>
      <c r="M283">
        <v>-0.20928090121595</v>
      </c>
      <c r="N283">
        <v>3.8095051415474999E-2</v>
      </c>
      <c r="O283">
        <v>3888</v>
      </c>
      <c r="P283">
        <v>5184</v>
      </c>
      <c r="Q283">
        <v>1</v>
      </c>
      <c r="R283">
        <v>1.0062458568401</v>
      </c>
      <c r="S283" t="s">
        <v>809</v>
      </c>
      <c r="T283" t="s">
        <v>798</v>
      </c>
      <c r="U283" t="s">
        <v>799</v>
      </c>
      <c r="V283"/>
      <c r="W283" t="s">
        <v>962</v>
      </c>
      <c r="X283">
        <v>60</v>
      </c>
      <c r="Y283">
        <v>1513155.477977324</v>
      </c>
      <c r="Z283">
        <v>6899676.4357610783</v>
      </c>
      <c r="AA283">
        <v>74.764760743826628</v>
      </c>
      <c r="AB283">
        <v>360.0230925893411</v>
      </c>
      <c r="AC283">
        <v>223.5379778916018</v>
      </c>
      <c r="AD283">
        <v>3.3463489299873168</v>
      </c>
    </row>
    <row r="284" spans="1:30" x14ac:dyDescent="0.3">
      <c r="A284">
        <v>60</v>
      </c>
      <c r="B284" t="s">
        <v>871</v>
      </c>
      <c r="C284">
        <v>52.549161067855998</v>
      </c>
      <c r="D284">
        <v>13.593578554435</v>
      </c>
      <c r="E284">
        <v>1.6678830329329</v>
      </c>
      <c r="F284" t="s">
        <v>872</v>
      </c>
      <c r="G284" t="s">
        <v>960</v>
      </c>
      <c r="H284">
        <v>239.42968469559</v>
      </c>
      <c r="I284">
        <v>0.76939827921562998</v>
      </c>
      <c r="J284">
        <v>1.56011866686</v>
      </c>
      <c r="K284">
        <v>-1.5404114525599999</v>
      </c>
      <c r="L284">
        <v>0.49518542413567002</v>
      </c>
      <c r="M284">
        <v>-0.20928090121595</v>
      </c>
      <c r="N284">
        <v>3.8095051415474999E-2</v>
      </c>
      <c r="O284">
        <v>3888</v>
      </c>
      <c r="P284">
        <v>5184</v>
      </c>
      <c r="Q284">
        <v>1</v>
      </c>
      <c r="R284">
        <v>1.0062458568401</v>
      </c>
      <c r="S284" t="s">
        <v>809</v>
      </c>
      <c r="T284" t="s">
        <v>798</v>
      </c>
      <c r="U284" t="s">
        <v>799</v>
      </c>
      <c r="V284"/>
      <c r="W284" t="s">
        <v>963</v>
      </c>
      <c r="X284">
        <v>60</v>
      </c>
      <c r="Y284">
        <v>1512980.1895795581</v>
      </c>
      <c r="Z284">
        <v>6899522.9868082926</v>
      </c>
      <c r="AA284">
        <v>250.05315851047641</v>
      </c>
      <c r="AB284">
        <v>513.47204537410289</v>
      </c>
      <c r="AC284">
        <v>347.3348818755432</v>
      </c>
      <c r="AD284">
        <v>3.594774116066747</v>
      </c>
    </row>
    <row r="285" spans="1:30" x14ac:dyDescent="0.3">
      <c r="A285">
        <v>60</v>
      </c>
      <c r="B285" t="s">
        <v>871</v>
      </c>
      <c r="C285">
        <v>52.549161067855998</v>
      </c>
      <c r="D285">
        <v>13.593578554435</v>
      </c>
      <c r="E285">
        <v>1.6678830329329</v>
      </c>
      <c r="F285" t="s">
        <v>872</v>
      </c>
      <c r="G285" t="s">
        <v>960</v>
      </c>
      <c r="H285">
        <v>239.42968469559</v>
      </c>
      <c r="I285">
        <v>0.76939827921562998</v>
      </c>
      <c r="J285">
        <v>1.56011866686</v>
      </c>
      <c r="K285">
        <v>-1.5404114525599999</v>
      </c>
      <c r="L285">
        <v>0.49518542413567002</v>
      </c>
      <c r="M285">
        <v>-0.20928090121595</v>
      </c>
      <c r="N285">
        <v>3.8095051415474999E-2</v>
      </c>
      <c r="O285">
        <v>3888</v>
      </c>
      <c r="P285">
        <v>5184</v>
      </c>
      <c r="Q285">
        <v>1</v>
      </c>
      <c r="R285">
        <v>1.0062458568401</v>
      </c>
      <c r="S285" t="s">
        <v>809</v>
      </c>
      <c r="T285" t="s">
        <v>798</v>
      </c>
      <c r="U285" t="s">
        <v>799</v>
      </c>
      <c r="V285"/>
      <c r="W285" t="s">
        <v>964</v>
      </c>
      <c r="X285">
        <v>60</v>
      </c>
      <c r="Y285">
        <v>1512996.3722502659</v>
      </c>
      <c r="Z285">
        <v>6899519.4781761486</v>
      </c>
      <c r="AA285">
        <v>233.8704878017306</v>
      </c>
      <c r="AB285">
        <v>516.98067751899362</v>
      </c>
      <c r="AC285">
        <v>345.06433621735943</v>
      </c>
      <c r="AD285">
        <v>3.5664220491450771</v>
      </c>
    </row>
    <row r="286" spans="1:30" x14ac:dyDescent="0.3">
      <c r="A286">
        <v>60</v>
      </c>
      <c r="B286" t="s">
        <v>871</v>
      </c>
      <c r="C286">
        <v>52.549161067855998</v>
      </c>
      <c r="D286">
        <v>13.593578554435</v>
      </c>
      <c r="E286">
        <v>1.6678830329329</v>
      </c>
      <c r="F286" t="s">
        <v>872</v>
      </c>
      <c r="G286" t="s">
        <v>960</v>
      </c>
      <c r="H286">
        <v>239.42968469559</v>
      </c>
      <c r="I286">
        <v>0.76939827921562998</v>
      </c>
      <c r="J286">
        <v>1.56011866686</v>
      </c>
      <c r="K286">
        <v>-1.5404114525599999</v>
      </c>
      <c r="L286">
        <v>0.49518542413567002</v>
      </c>
      <c r="M286">
        <v>-0.20928090121595</v>
      </c>
      <c r="N286">
        <v>3.8095051415474999E-2</v>
      </c>
      <c r="O286">
        <v>3888</v>
      </c>
      <c r="P286">
        <v>5184</v>
      </c>
      <c r="Q286">
        <v>1</v>
      </c>
      <c r="R286">
        <v>1.0062458568401</v>
      </c>
      <c r="S286" t="s">
        <v>809</v>
      </c>
      <c r="T286" t="s">
        <v>798</v>
      </c>
      <c r="U286" t="s">
        <v>799</v>
      </c>
      <c r="V286"/>
      <c r="W286" t="s">
        <v>965</v>
      </c>
      <c r="X286">
        <v>60</v>
      </c>
      <c r="Y286">
        <v>1513057.7196092471</v>
      </c>
      <c r="Z286">
        <v>6899783.1984249158</v>
      </c>
      <c r="AA286">
        <v>172.52312882081611</v>
      </c>
      <c r="AB286">
        <v>253.26042875181881</v>
      </c>
      <c r="AC286">
        <v>186.42011521738101</v>
      </c>
      <c r="AD286">
        <v>3.7395951532666132</v>
      </c>
    </row>
    <row r="287" spans="1:30" x14ac:dyDescent="0.3">
      <c r="A287">
        <v>60</v>
      </c>
      <c r="B287" t="s">
        <v>871</v>
      </c>
      <c r="C287">
        <v>52.549161067855998</v>
      </c>
      <c r="D287">
        <v>13.593578554435</v>
      </c>
      <c r="E287">
        <v>1.6678830329329</v>
      </c>
      <c r="F287" t="s">
        <v>872</v>
      </c>
      <c r="G287" t="s">
        <v>960</v>
      </c>
      <c r="H287">
        <v>239.42968469559</v>
      </c>
      <c r="I287">
        <v>0.76939827921562998</v>
      </c>
      <c r="J287">
        <v>1.56011866686</v>
      </c>
      <c r="K287">
        <v>-1.5404114525599999</v>
      </c>
      <c r="L287">
        <v>0.49518542413567002</v>
      </c>
      <c r="M287">
        <v>-0.20928090121595</v>
      </c>
      <c r="N287">
        <v>3.8095051415474999E-2</v>
      </c>
      <c r="O287">
        <v>3888</v>
      </c>
      <c r="P287">
        <v>5184</v>
      </c>
      <c r="Q287">
        <v>1</v>
      </c>
      <c r="R287">
        <v>1.0062458568401</v>
      </c>
      <c r="S287" t="s">
        <v>809</v>
      </c>
      <c r="T287" t="s">
        <v>798</v>
      </c>
      <c r="U287" t="s">
        <v>799</v>
      </c>
      <c r="V287"/>
      <c r="W287" t="s">
        <v>966</v>
      </c>
      <c r="X287">
        <v>60</v>
      </c>
      <c r="Y287">
        <v>1513039.0307727221</v>
      </c>
      <c r="Z287">
        <v>6899787.4231044399</v>
      </c>
      <c r="AA287">
        <v>191.2119653462432</v>
      </c>
      <c r="AB287">
        <v>249.0357492277399</v>
      </c>
      <c r="AC287">
        <v>191.03048301232101</v>
      </c>
      <c r="AD287">
        <v>3.7963946268295352</v>
      </c>
    </row>
    <row r="288" spans="1:30" x14ac:dyDescent="0.3">
      <c r="A288">
        <v>60</v>
      </c>
      <c r="B288" t="s">
        <v>871</v>
      </c>
      <c r="C288">
        <v>52.549161067855998</v>
      </c>
      <c r="D288">
        <v>13.593578554435</v>
      </c>
      <c r="E288">
        <v>1.6678830329329</v>
      </c>
      <c r="F288" t="s">
        <v>872</v>
      </c>
      <c r="G288" t="s">
        <v>960</v>
      </c>
      <c r="H288">
        <v>239.42968469559</v>
      </c>
      <c r="I288">
        <v>0.76939827921562998</v>
      </c>
      <c r="J288">
        <v>1.56011866686</v>
      </c>
      <c r="K288">
        <v>-1.5404114525599999</v>
      </c>
      <c r="L288">
        <v>0.49518542413567002</v>
      </c>
      <c r="M288">
        <v>-0.20928090121595</v>
      </c>
      <c r="N288">
        <v>3.8095051415474999E-2</v>
      </c>
      <c r="O288">
        <v>3888</v>
      </c>
      <c r="P288">
        <v>5184</v>
      </c>
      <c r="Q288">
        <v>1</v>
      </c>
      <c r="R288">
        <v>1.0062458568401</v>
      </c>
      <c r="S288" t="s">
        <v>809</v>
      </c>
      <c r="T288" t="s">
        <v>798</v>
      </c>
      <c r="U288" t="s">
        <v>799</v>
      </c>
      <c r="V288"/>
      <c r="W288" t="s">
        <v>967</v>
      </c>
      <c r="X288">
        <v>60</v>
      </c>
      <c r="Y288">
        <v>1513042.8258238181</v>
      </c>
      <c r="Z288">
        <v>6899807.5082333544</v>
      </c>
      <c r="AA288">
        <v>187.4169142500032</v>
      </c>
      <c r="AB288">
        <v>228.95062031317499</v>
      </c>
      <c r="AC288">
        <v>180.03239592920389</v>
      </c>
      <c r="AD288">
        <v>3.8275672115075752</v>
      </c>
    </row>
    <row r="289" spans="1:30" x14ac:dyDescent="0.3">
      <c r="A289">
        <v>60</v>
      </c>
      <c r="B289" t="s">
        <v>871</v>
      </c>
      <c r="C289">
        <v>52.549161067855998</v>
      </c>
      <c r="D289">
        <v>13.593578554435</v>
      </c>
      <c r="E289">
        <v>1.6678830329329</v>
      </c>
      <c r="F289" t="s">
        <v>872</v>
      </c>
      <c r="G289" t="s">
        <v>960</v>
      </c>
      <c r="H289">
        <v>239.42968469559</v>
      </c>
      <c r="I289">
        <v>0.76939827921562998</v>
      </c>
      <c r="J289">
        <v>1.56011866686</v>
      </c>
      <c r="K289">
        <v>-1.5404114525599999</v>
      </c>
      <c r="L289">
        <v>0.49518542413567002</v>
      </c>
      <c r="M289">
        <v>-0.20928090121595</v>
      </c>
      <c r="N289">
        <v>3.8095051415474999E-2</v>
      </c>
      <c r="O289">
        <v>3888</v>
      </c>
      <c r="P289">
        <v>5184</v>
      </c>
      <c r="Q289">
        <v>1</v>
      </c>
      <c r="R289">
        <v>1.0062458568401</v>
      </c>
      <c r="S289" t="s">
        <v>809</v>
      </c>
      <c r="T289" t="s">
        <v>798</v>
      </c>
      <c r="U289" t="s">
        <v>799</v>
      </c>
      <c r="V289"/>
      <c r="W289" t="s">
        <v>968</v>
      </c>
      <c r="X289">
        <v>60</v>
      </c>
      <c r="Y289">
        <v>1513163.837830445</v>
      </c>
      <c r="Z289">
        <v>6899982.4386074338</v>
      </c>
      <c r="AA289">
        <v>66.404907622607425</v>
      </c>
      <c r="AB289">
        <v>54.020246233791113</v>
      </c>
      <c r="AC289">
        <v>52.111979249679109</v>
      </c>
      <c r="AD289">
        <v>4.0294716914164397</v>
      </c>
    </row>
    <row r="290" spans="1:30" x14ac:dyDescent="0.3">
      <c r="A290">
        <v>60</v>
      </c>
      <c r="B290" t="s">
        <v>871</v>
      </c>
      <c r="C290">
        <v>52.549161067855998</v>
      </c>
      <c r="D290">
        <v>13.593578554435</v>
      </c>
      <c r="E290">
        <v>1.6678830329329</v>
      </c>
      <c r="F290" t="s">
        <v>872</v>
      </c>
      <c r="G290" t="s">
        <v>960</v>
      </c>
      <c r="H290">
        <v>239.42968469559</v>
      </c>
      <c r="I290">
        <v>0.76939827921562998</v>
      </c>
      <c r="J290">
        <v>1.56011866686</v>
      </c>
      <c r="K290">
        <v>-1.5404114525599999</v>
      </c>
      <c r="L290">
        <v>0.49518542413567002</v>
      </c>
      <c r="M290">
        <v>-0.20928090121595</v>
      </c>
      <c r="N290">
        <v>3.8095051415474999E-2</v>
      </c>
      <c r="O290">
        <v>3888</v>
      </c>
      <c r="P290">
        <v>5184</v>
      </c>
      <c r="Q290">
        <v>1</v>
      </c>
      <c r="R290">
        <v>1.0062458568401</v>
      </c>
      <c r="S290" t="s">
        <v>809</v>
      </c>
      <c r="T290" t="s">
        <v>798</v>
      </c>
      <c r="U290" t="s">
        <v>799</v>
      </c>
      <c r="V290"/>
      <c r="W290" t="s">
        <v>969</v>
      </c>
      <c r="X290">
        <v>60</v>
      </c>
      <c r="Y290">
        <v>1513161.904502529</v>
      </c>
      <c r="Z290">
        <v>6900001.8434913373</v>
      </c>
      <c r="AA290">
        <v>68.338235539151356</v>
      </c>
      <c r="AB290">
        <v>34.615362330339849</v>
      </c>
      <c r="AC290">
        <v>46.65706074855779</v>
      </c>
      <c r="AD290">
        <v>4.2435310760208953</v>
      </c>
    </row>
    <row r="291" spans="1:30" x14ac:dyDescent="0.3">
      <c r="A291">
        <v>60</v>
      </c>
      <c r="B291" t="s">
        <v>871</v>
      </c>
      <c r="C291">
        <v>52.549161067855998</v>
      </c>
      <c r="D291">
        <v>13.593578554435</v>
      </c>
      <c r="E291">
        <v>1.6678830329329</v>
      </c>
      <c r="F291" t="s">
        <v>872</v>
      </c>
      <c r="G291" t="s">
        <v>960</v>
      </c>
      <c r="H291">
        <v>239.42968469559</v>
      </c>
      <c r="I291">
        <v>0.76939827921562998</v>
      </c>
      <c r="J291">
        <v>1.56011866686</v>
      </c>
      <c r="K291">
        <v>-1.5404114525599999</v>
      </c>
      <c r="L291">
        <v>0.49518542413567002</v>
      </c>
      <c r="M291">
        <v>-0.20928090121595</v>
      </c>
      <c r="N291">
        <v>3.8095051415474999E-2</v>
      </c>
      <c r="O291">
        <v>3888</v>
      </c>
      <c r="P291">
        <v>5184</v>
      </c>
      <c r="Q291">
        <v>1</v>
      </c>
      <c r="R291">
        <v>1.0062458568401</v>
      </c>
      <c r="S291" t="s">
        <v>809</v>
      </c>
      <c r="T291" t="s">
        <v>798</v>
      </c>
      <c r="U291" t="s">
        <v>799</v>
      </c>
      <c r="V291"/>
      <c r="W291" t="s">
        <v>970</v>
      </c>
      <c r="X291">
        <v>60</v>
      </c>
      <c r="Y291">
        <v>1513187.8254175601</v>
      </c>
      <c r="Z291">
        <v>6900030.2705721864</v>
      </c>
      <c r="AA291">
        <v>42.417320508509867</v>
      </c>
      <c r="AB291">
        <v>6.1882814820855856</v>
      </c>
      <c r="AC291">
        <v>26.120011104871409</v>
      </c>
      <c r="AD291">
        <v>4.5675205667796526</v>
      </c>
    </row>
    <row r="292" spans="1:30" x14ac:dyDescent="0.3">
      <c r="A292">
        <v>61</v>
      </c>
      <c r="B292" t="s">
        <v>873</v>
      </c>
      <c r="C292">
        <v>52.552235654001002</v>
      </c>
      <c r="D292">
        <v>13.570908655173</v>
      </c>
      <c r="E292">
        <v>1.8369533522054999</v>
      </c>
      <c r="F292" t="s">
        <v>874</v>
      </c>
      <c r="G292" t="s">
        <v>971</v>
      </c>
      <c r="H292">
        <v>2.5170484093300001</v>
      </c>
      <c r="I292">
        <v>1.4585013681884</v>
      </c>
      <c r="J292">
        <v>-5.4130029378344997E-2</v>
      </c>
      <c r="K292">
        <v>1.1151591669348E-2</v>
      </c>
      <c r="L292">
        <v>0.47841097327505</v>
      </c>
      <c r="M292">
        <v>-0.20361963784594</v>
      </c>
      <c r="N292">
        <v>3.4416142358979003E-2</v>
      </c>
      <c r="O292">
        <v>3888</v>
      </c>
      <c r="P292">
        <v>5184</v>
      </c>
      <c r="Q292">
        <v>1</v>
      </c>
      <c r="R292">
        <v>1.0384130844385</v>
      </c>
      <c r="S292" t="s">
        <v>809</v>
      </c>
      <c r="T292" t="s">
        <v>798</v>
      </c>
      <c r="U292" t="s">
        <v>799</v>
      </c>
      <c r="V292"/>
      <c r="W292" t="s">
        <v>972</v>
      </c>
      <c r="X292">
        <v>61</v>
      </c>
      <c r="Y292">
        <v>1510679.8157778231</v>
      </c>
      <c r="Z292">
        <v>6900635.3664076664</v>
      </c>
      <c r="AA292">
        <v>26.825318064540621</v>
      </c>
      <c r="AB292">
        <v>36.032475081272423</v>
      </c>
      <c r="AC292">
        <v>27.327939748148399</v>
      </c>
      <c r="AD292">
        <v>5.6432288506524717</v>
      </c>
    </row>
    <row r="293" spans="1:30" x14ac:dyDescent="0.3">
      <c r="A293">
        <v>61</v>
      </c>
      <c r="B293" t="s">
        <v>873</v>
      </c>
      <c r="C293">
        <v>52.552235654001002</v>
      </c>
      <c r="D293">
        <v>13.570908655173</v>
      </c>
      <c r="E293">
        <v>1.8369533522054999</v>
      </c>
      <c r="F293" t="s">
        <v>874</v>
      </c>
      <c r="G293" t="s">
        <v>971</v>
      </c>
      <c r="H293">
        <v>2.5170484093300001</v>
      </c>
      <c r="I293">
        <v>1.4585013681884</v>
      </c>
      <c r="J293">
        <v>-5.4130029378344997E-2</v>
      </c>
      <c r="K293">
        <v>1.1151591669348E-2</v>
      </c>
      <c r="L293">
        <v>0.47841097327505</v>
      </c>
      <c r="M293">
        <v>-0.20361963784594</v>
      </c>
      <c r="N293">
        <v>3.4416142358979003E-2</v>
      </c>
      <c r="O293">
        <v>3888</v>
      </c>
      <c r="P293">
        <v>5184</v>
      </c>
      <c r="Q293">
        <v>1</v>
      </c>
      <c r="R293">
        <v>1.0384130844385</v>
      </c>
      <c r="S293" t="s">
        <v>809</v>
      </c>
      <c r="T293" t="s">
        <v>798</v>
      </c>
      <c r="U293" t="s">
        <v>799</v>
      </c>
      <c r="V293"/>
      <c r="W293" t="s">
        <v>973</v>
      </c>
      <c r="X293">
        <v>61</v>
      </c>
      <c r="Y293">
        <v>1510683.5392241811</v>
      </c>
      <c r="Z293">
        <v>6900658.0651094979</v>
      </c>
      <c r="AA293">
        <v>23.101871706545349</v>
      </c>
      <c r="AB293">
        <v>58.731176912784584</v>
      </c>
      <c r="AC293">
        <v>38.372433561121859</v>
      </c>
      <c r="AD293">
        <v>5.9084253431014204</v>
      </c>
    </row>
    <row r="294" spans="1:30" x14ac:dyDescent="0.3">
      <c r="A294">
        <v>61</v>
      </c>
      <c r="B294" t="s">
        <v>873</v>
      </c>
      <c r="C294">
        <v>52.552235654001002</v>
      </c>
      <c r="D294">
        <v>13.570908655173</v>
      </c>
      <c r="E294">
        <v>1.8369533522054999</v>
      </c>
      <c r="F294" t="s">
        <v>874</v>
      </c>
      <c r="G294" t="s">
        <v>971</v>
      </c>
      <c r="H294">
        <v>2.5170484093300001</v>
      </c>
      <c r="I294">
        <v>1.4585013681884</v>
      </c>
      <c r="J294">
        <v>-5.4130029378344997E-2</v>
      </c>
      <c r="K294">
        <v>1.1151591669348E-2</v>
      </c>
      <c r="L294">
        <v>0.47841097327505</v>
      </c>
      <c r="M294">
        <v>-0.20361963784594</v>
      </c>
      <c r="N294">
        <v>3.4416142358979003E-2</v>
      </c>
      <c r="O294">
        <v>3888</v>
      </c>
      <c r="P294">
        <v>5184</v>
      </c>
      <c r="Q294">
        <v>1</v>
      </c>
      <c r="R294">
        <v>1.0384130844385</v>
      </c>
      <c r="S294" t="s">
        <v>809</v>
      </c>
      <c r="T294" t="s">
        <v>798</v>
      </c>
      <c r="U294" t="s">
        <v>799</v>
      </c>
      <c r="V294"/>
      <c r="W294" t="s">
        <v>974</v>
      </c>
      <c r="X294">
        <v>61</v>
      </c>
      <c r="Y294">
        <v>1510722.062573038</v>
      </c>
      <c r="Z294">
        <v>6900654.9861057829</v>
      </c>
      <c r="AA294">
        <v>15.421477150172</v>
      </c>
      <c r="AB294">
        <v>55.652173197828233</v>
      </c>
      <c r="AC294">
        <v>35.106766351805717</v>
      </c>
      <c r="AD294">
        <v>0.27032185206834292</v>
      </c>
    </row>
    <row r="295" spans="1:30" x14ac:dyDescent="0.3">
      <c r="A295">
        <v>61</v>
      </c>
      <c r="B295" t="s">
        <v>873</v>
      </c>
      <c r="C295">
        <v>52.552235654001002</v>
      </c>
      <c r="D295">
        <v>13.570908655173</v>
      </c>
      <c r="E295">
        <v>1.8369533522054999</v>
      </c>
      <c r="F295" t="s">
        <v>874</v>
      </c>
      <c r="G295" t="s">
        <v>971</v>
      </c>
      <c r="H295">
        <v>2.5170484093300001</v>
      </c>
      <c r="I295">
        <v>1.4585013681884</v>
      </c>
      <c r="J295">
        <v>-5.4130029378344997E-2</v>
      </c>
      <c r="K295">
        <v>1.1151591669348E-2</v>
      </c>
      <c r="L295">
        <v>0.47841097327505</v>
      </c>
      <c r="M295">
        <v>-0.20361963784594</v>
      </c>
      <c r="N295">
        <v>3.4416142358979003E-2</v>
      </c>
      <c r="O295">
        <v>3888</v>
      </c>
      <c r="P295">
        <v>5184</v>
      </c>
      <c r="Q295">
        <v>1</v>
      </c>
      <c r="R295">
        <v>1.0384130844385</v>
      </c>
      <c r="S295" t="s">
        <v>809</v>
      </c>
      <c r="T295" t="s">
        <v>798</v>
      </c>
      <c r="U295" t="s">
        <v>799</v>
      </c>
      <c r="V295"/>
      <c r="W295" t="s">
        <v>975</v>
      </c>
      <c r="X295">
        <v>61</v>
      </c>
      <c r="Y295">
        <v>1510718.697150368</v>
      </c>
      <c r="Z295">
        <v>6900635.0083839782</v>
      </c>
      <c r="AA295">
        <v>12.056054480373859</v>
      </c>
      <c r="AB295">
        <v>35.674451393075287</v>
      </c>
      <c r="AC295">
        <v>22.89383328554246</v>
      </c>
      <c r="AD295">
        <v>0.32589660470604742</v>
      </c>
    </row>
    <row r="296" spans="1:30" x14ac:dyDescent="0.3">
      <c r="A296">
        <v>61</v>
      </c>
      <c r="B296" t="s">
        <v>873</v>
      </c>
      <c r="C296">
        <v>52.552235654001002</v>
      </c>
      <c r="D296">
        <v>13.570908655173</v>
      </c>
      <c r="E296">
        <v>1.8369533522054999</v>
      </c>
      <c r="F296" t="s">
        <v>874</v>
      </c>
      <c r="G296" t="s">
        <v>971</v>
      </c>
      <c r="H296">
        <v>2.5170484093300001</v>
      </c>
      <c r="I296">
        <v>1.4585013681884</v>
      </c>
      <c r="J296">
        <v>-5.4130029378344997E-2</v>
      </c>
      <c r="K296">
        <v>1.1151591669348E-2</v>
      </c>
      <c r="L296">
        <v>0.47841097327505</v>
      </c>
      <c r="M296">
        <v>-0.20361963784594</v>
      </c>
      <c r="N296">
        <v>3.4416142358979003E-2</v>
      </c>
      <c r="O296">
        <v>3888</v>
      </c>
      <c r="P296">
        <v>5184</v>
      </c>
      <c r="Q296">
        <v>1</v>
      </c>
      <c r="R296">
        <v>1.0384130844385</v>
      </c>
      <c r="S296" t="s">
        <v>809</v>
      </c>
      <c r="T296" t="s">
        <v>798</v>
      </c>
      <c r="U296" t="s">
        <v>799</v>
      </c>
      <c r="V296"/>
      <c r="W296" t="s">
        <v>976</v>
      </c>
      <c r="X296">
        <v>61</v>
      </c>
      <c r="Y296">
        <v>1510728.5786041641</v>
      </c>
      <c r="Z296">
        <v>6900633.0034513241</v>
      </c>
      <c r="AA296">
        <v>21.937508276198059</v>
      </c>
      <c r="AB296">
        <v>33.669518738985062</v>
      </c>
      <c r="AC296">
        <v>24.443385498142359</v>
      </c>
      <c r="AD296">
        <v>0.57746685999948966</v>
      </c>
    </row>
    <row r="297" spans="1:30" x14ac:dyDescent="0.3">
      <c r="A297">
        <v>61</v>
      </c>
      <c r="B297" t="s">
        <v>873</v>
      </c>
      <c r="C297">
        <v>52.552235654001002</v>
      </c>
      <c r="D297">
        <v>13.570908655173</v>
      </c>
      <c r="E297">
        <v>1.8369533522054999</v>
      </c>
      <c r="F297" t="s">
        <v>874</v>
      </c>
      <c r="G297" t="s">
        <v>971</v>
      </c>
      <c r="H297">
        <v>2.5170484093300001</v>
      </c>
      <c r="I297">
        <v>1.4585013681884</v>
      </c>
      <c r="J297">
        <v>-5.4130029378344997E-2</v>
      </c>
      <c r="K297">
        <v>1.1151591669348E-2</v>
      </c>
      <c r="L297">
        <v>0.47841097327505</v>
      </c>
      <c r="M297">
        <v>-0.20361963784594</v>
      </c>
      <c r="N297">
        <v>3.4416142358979003E-2</v>
      </c>
      <c r="O297">
        <v>3888</v>
      </c>
      <c r="P297">
        <v>5184</v>
      </c>
      <c r="Q297">
        <v>1</v>
      </c>
      <c r="R297">
        <v>1.0384130844385</v>
      </c>
      <c r="S297" t="s">
        <v>809</v>
      </c>
      <c r="T297" t="s">
        <v>798</v>
      </c>
      <c r="U297" t="s">
        <v>799</v>
      </c>
      <c r="V297"/>
      <c r="W297" t="s">
        <v>977</v>
      </c>
      <c r="X297">
        <v>61</v>
      </c>
      <c r="Y297">
        <v>1510733.376121586</v>
      </c>
      <c r="Z297">
        <v>6900632.2157992106</v>
      </c>
      <c r="AA297">
        <v>26.735025698551912</v>
      </c>
      <c r="AB297">
        <v>32.881866625510163</v>
      </c>
      <c r="AC297">
        <v>25.783895018794539</v>
      </c>
      <c r="AD297">
        <v>0.68265552343367186</v>
      </c>
    </row>
    <row r="298" spans="1:30" x14ac:dyDescent="0.3">
      <c r="A298">
        <v>62</v>
      </c>
      <c r="B298" t="s">
        <v>875</v>
      </c>
      <c r="C298">
        <v>52.553700904868002</v>
      </c>
      <c r="D298">
        <v>13.569679630527</v>
      </c>
      <c r="E298">
        <v>2.2202407354489</v>
      </c>
      <c r="F298" t="s">
        <v>876</v>
      </c>
      <c r="G298" t="s">
        <v>978</v>
      </c>
      <c r="H298">
        <v>27.519749988731999</v>
      </c>
      <c r="I298">
        <v>1.4423710101524001</v>
      </c>
      <c r="J298">
        <v>-0.51206030829016003</v>
      </c>
      <c r="K298">
        <v>0.22195947417861001</v>
      </c>
      <c r="L298">
        <v>0.48775279201789001</v>
      </c>
      <c r="M298">
        <v>-0.21587944900101</v>
      </c>
      <c r="N298">
        <v>4.06910886114E-2</v>
      </c>
      <c r="O298">
        <v>3888</v>
      </c>
      <c r="P298">
        <v>5184</v>
      </c>
      <c r="Q298">
        <v>1</v>
      </c>
      <c r="R298">
        <v>0.98555356501199998</v>
      </c>
      <c r="S298" t="s">
        <v>809</v>
      </c>
      <c r="T298" t="s">
        <v>798</v>
      </c>
      <c r="U298" t="s">
        <v>799</v>
      </c>
      <c r="V298"/>
      <c r="W298" t="s">
        <v>979</v>
      </c>
      <c r="X298">
        <v>62</v>
      </c>
      <c r="Y298">
        <v>1510527.0112676809</v>
      </c>
      <c r="Z298">
        <v>6900925.7236188389</v>
      </c>
      <c r="AA298">
        <v>42.815430441638448</v>
      </c>
      <c r="AB298">
        <v>58.127285520546138</v>
      </c>
      <c r="AC298">
        <v>43.916994476312453</v>
      </c>
      <c r="AD298">
        <v>5.6483280829137641</v>
      </c>
    </row>
    <row r="299" spans="1:30" x14ac:dyDescent="0.3">
      <c r="A299">
        <v>62</v>
      </c>
      <c r="B299" t="s">
        <v>875</v>
      </c>
      <c r="C299">
        <v>52.553700904868002</v>
      </c>
      <c r="D299">
        <v>13.569679630527</v>
      </c>
      <c r="E299">
        <v>2.2202407354489</v>
      </c>
      <c r="F299" t="s">
        <v>876</v>
      </c>
      <c r="G299" t="s">
        <v>978</v>
      </c>
      <c r="H299">
        <v>27.519749988731999</v>
      </c>
      <c r="I299">
        <v>1.4423710101524001</v>
      </c>
      <c r="J299">
        <v>-0.51206030829016003</v>
      </c>
      <c r="K299">
        <v>0.22195947417861001</v>
      </c>
      <c r="L299">
        <v>0.48775279201789001</v>
      </c>
      <c r="M299">
        <v>-0.21587944900101</v>
      </c>
      <c r="N299">
        <v>4.06910886114E-2</v>
      </c>
      <c r="O299">
        <v>3888</v>
      </c>
      <c r="P299">
        <v>5184</v>
      </c>
      <c r="Q299">
        <v>1</v>
      </c>
      <c r="R299">
        <v>0.98555356501199998</v>
      </c>
      <c r="S299" t="s">
        <v>809</v>
      </c>
      <c r="T299" t="s">
        <v>798</v>
      </c>
      <c r="U299" t="s">
        <v>799</v>
      </c>
      <c r="V299"/>
      <c r="W299" t="s">
        <v>980</v>
      </c>
      <c r="X299">
        <v>62</v>
      </c>
      <c r="Y299">
        <v>1510528.908793228</v>
      </c>
      <c r="Z299">
        <v>6900925.5983105479</v>
      </c>
      <c r="AA299">
        <v>40.917904894100502</v>
      </c>
      <c r="AB299">
        <v>58.001977229490883</v>
      </c>
      <c r="AC299">
        <v>43.178009345429743</v>
      </c>
      <c r="AD299">
        <v>5.668806261676858</v>
      </c>
    </row>
    <row r="300" spans="1:30" x14ac:dyDescent="0.3">
      <c r="A300">
        <v>62</v>
      </c>
      <c r="B300" t="s">
        <v>875</v>
      </c>
      <c r="C300">
        <v>52.553700904868002</v>
      </c>
      <c r="D300">
        <v>13.569679630527</v>
      </c>
      <c r="E300">
        <v>2.2202407354489</v>
      </c>
      <c r="F300" t="s">
        <v>876</v>
      </c>
      <c r="G300" t="s">
        <v>978</v>
      </c>
      <c r="H300">
        <v>27.519749988731999</v>
      </c>
      <c r="I300">
        <v>1.4423710101524001</v>
      </c>
      <c r="J300">
        <v>-0.51206030829016003</v>
      </c>
      <c r="K300">
        <v>0.22195947417861001</v>
      </c>
      <c r="L300">
        <v>0.48775279201789001</v>
      </c>
      <c r="M300">
        <v>-0.21587944900101</v>
      </c>
      <c r="N300">
        <v>4.06910886114E-2</v>
      </c>
      <c r="O300">
        <v>3888</v>
      </c>
      <c r="P300">
        <v>5184</v>
      </c>
      <c r="Q300">
        <v>1</v>
      </c>
      <c r="R300">
        <v>0.98555356501199998</v>
      </c>
      <c r="S300" t="s">
        <v>809</v>
      </c>
      <c r="T300" t="s">
        <v>798</v>
      </c>
      <c r="U300" t="s">
        <v>799</v>
      </c>
      <c r="V300"/>
      <c r="W300" t="s">
        <v>981</v>
      </c>
      <c r="X300">
        <v>62</v>
      </c>
      <c r="Y300">
        <v>1510532.9544609061</v>
      </c>
      <c r="Z300">
        <v>6900945.7908465648</v>
      </c>
      <c r="AA300">
        <v>36.872237216681242</v>
      </c>
      <c r="AB300">
        <v>78.194513246417046</v>
      </c>
      <c r="AC300">
        <v>52.568241582075153</v>
      </c>
      <c r="AD300">
        <v>5.8425596556612884</v>
      </c>
    </row>
    <row r="301" spans="1:30" x14ac:dyDescent="0.3">
      <c r="A301">
        <v>62</v>
      </c>
      <c r="B301" t="s">
        <v>875</v>
      </c>
      <c r="C301">
        <v>52.553700904868002</v>
      </c>
      <c r="D301">
        <v>13.569679630527</v>
      </c>
      <c r="E301">
        <v>2.2202407354489</v>
      </c>
      <c r="F301" t="s">
        <v>876</v>
      </c>
      <c r="G301" t="s">
        <v>978</v>
      </c>
      <c r="H301">
        <v>27.519749988731999</v>
      </c>
      <c r="I301">
        <v>1.4423710101524001</v>
      </c>
      <c r="J301">
        <v>-0.51206030829016003</v>
      </c>
      <c r="K301">
        <v>0.22195947417861001</v>
      </c>
      <c r="L301">
        <v>0.48775279201789001</v>
      </c>
      <c r="M301">
        <v>-0.21587944900101</v>
      </c>
      <c r="N301">
        <v>4.06910886114E-2</v>
      </c>
      <c r="O301">
        <v>3888</v>
      </c>
      <c r="P301">
        <v>5184</v>
      </c>
      <c r="Q301">
        <v>1</v>
      </c>
      <c r="R301">
        <v>0.98555356501199998</v>
      </c>
      <c r="S301" t="s">
        <v>809</v>
      </c>
      <c r="T301" t="s">
        <v>798</v>
      </c>
      <c r="U301" t="s">
        <v>799</v>
      </c>
      <c r="V301"/>
      <c r="W301" t="s">
        <v>982</v>
      </c>
      <c r="X301">
        <v>62</v>
      </c>
      <c r="Y301">
        <v>1510622.9616161319</v>
      </c>
      <c r="Z301">
        <v>6901329.9502640571</v>
      </c>
      <c r="AA301">
        <v>53.134918009396642</v>
      </c>
      <c r="AB301">
        <v>462.35393073875463</v>
      </c>
      <c r="AC301">
        <v>282.86489672479053</v>
      </c>
      <c r="AD301">
        <v>0.1144206409802844</v>
      </c>
    </row>
    <row r="302" spans="1:30" x14ac:dyDescent="0.3">
      <c r="A302">
        <v>62</v>
      </c>
      <c r="B302" t="s">
        <v>875</v>
      </c>
      <c r="C302">
        <v>52.553700904868002</v>
      </c>
      <c r="D302">
        <v>13.569679630527</v>
      </c>
      <c r="E302">
        <v>2.2202407354489</v>
      </c>
      <c r="F302" t="s">
        <v>876</v>
      </c>
      <c r="G302" t="s">
        <v>978</v>
      </c>
      <c r="H302">
        <v>27.519749988731999</v>
      </c>
      <c r="I302">
        <v>1.4423710101524001</v>
      </c>
      <c r="J302">
        <v>-0.51206030829016003</v>
      </c>
      <c r="K302">
        <v>0.22195947417861001</v>
      </c>
      <c r="L302">
        <v>0.48775279201789001</v>
      </c>
      <c r="M302">
        <v>-0.21587944900101</v>
      </c>
      <c r="N302">
        <v>4.06910886114E-2</v>
      </c>
      <c r="O302">
        <v>3888</v>
      </c>
      <c r="P302">
        <v>5184</v>
      </c>
      <c r="Q302">
        <v>1</v>
      </c>
      <c r="R302">
        <v>0.98555356501199998</v>
      </c>
      <c r="S302" t="s">
        <v>809</v>
      </c>
      <c r="T302" t="s">
        <v>798</v>
      </c>
      <c r="U302" t="s">
        <v>799</v>
      </c>
      <c r="V302"/>
      <c r="W302" t="s">
        <v>983</v>
      </c>
      <c r="X302">
        <v>62</v>
      </c>
      <c r="Y302">
        <v>1510620.330142024</v>
      </c>
      <c r="Z302">
        <v>6900996.0215700297</v>
      </c>
      <c r="AA302">
        <v>50.50344390119426</v>
      </c>
      <c r="AB302">
        <v>128.42523671127859</v>
      </c>
      <c r="AC302">
        <v>83.90159748097976</v>
      </c>
      <c r="AD302">
        <v>0.37467538267468797</v>
      </c>
    </row>
    <row r="303" spans="1:30" x14ac:dyDescent="0.3">
      <c r="A303">
        <v>62</v>
      </c>
      <c r="B303" t="s">
        <v>875</v>
      </c>
      <c r="C303">
        <v>52.553700904868002</v>
      </c>
      <c r="D303">
        <v>13.569679630527</v>
      </c>
      <c r="E303">
        <v>2.2202407354489</v>
      </c>
      <c r="F303" t="s">
        <v>876</v>
      </c>
      <c r="G303" t="s">
        <v>978</v>
      </c>
      <c r="H303">
        <v>27.519749988731999</v>
      </c>
      <c r="I303">
        <v>1.4423710101524001</v>
      </c>
      <c r="J303">
        <v>-0.51206030829016003</v>
      </c>
      <c r="K303">
        <v>0.22195947417861001</v>
      </c>
      <c r="L303">
        <v>0.48775279201789001</v>
      </c>
      <c r="M303">
        <v>-0.21587944900101</v>
      </c>
      <c r="N303">
        <v>4.06910886114E-2</v>
      </c>
      <c r="O303">
        <v>3888</v>
      </c>
      <c r="P303">
        <v>5184</v>
      </c>
      <c r="Q303">
        <v>1</v>
      </c>
      <c r="R303">
        <v>0.98555356501199998</v>
      </c>
      <c r="S303" t="s">
        <v>809</v>
      </c>
      <c r="T303" t="s">
        <v>798</v>
      </c>
      <c r="U303" t="s">
        <v>799</v>
      </c>
      <c r="V303"/>
      <c r="W303" t="s">
        <v>984</v>
      </c>
      <c r="X303">
        <v>62</v>
      </c>
      <c r="Y303">
        <v>1510613.2233718119</v>
      </c>
      <c r="Z303">
        <v>6900956.6031619497</v>
      </c>
      <c r="AA303">
        <v>43.396673689363517</v>
      </c>
      <c r="AB303">
        <v>89.006828631274402</v>
      </c>
      <c r="AC303">
        <v>60.213492708412133</v>
      </c>
      <c r="AD303">
        <v>0.4536507515542838</v>
      </c>
    </row>
    <row r="304" spans="1:30" x14ac:dyDescent="0.3">
      <c r="A304">
        <v>62</v>
      </c>
      <c r="B304" t="s">
        <v>875</v>
      </c>
      <c r="C304">
        <v>52.553700904868002</v>
      </c>
      <c r="D304">
        <v>13.569679630527</v>
      </c>
      <c r="E304">
        <v>2.2202407354489</v>
      </c>
      <c r="F304" t="s">
        <v>876</v>
      </c>
      <c r="G304" t="s">
        <v>978</v>
      </c>
      <c r="H304">
        <v>27.519749988731999</v>
      </c>
      <c r="I304">
        <v>1.4423710101524001</v>
      </c>
      <c r="J304">
        <v>-0.51206030829016003</v>
      </c>
      <c r="K304">
        <v>0.22195947417861001</v>
      </c>
      <c r="L304">
        <v>0.48775279201789001</v>
      </c>
      <c r="M304">
        <v>-0.21587944900101</v>
      </c>
      <c r="N304">
        <v>4.06910886114E-2</v>
      </c>
      <c r="O304">
        <v>3888</v>
      </c>
      <c r="P304">
        <v>5184</v>
      </c>
      <c r="Q304">
        <v>1</v>
      </c>
      <c r="R304">
        <v>0.98555356501199998</v>
      </c>
      <c r="S304" t="s">
        <v>809</v>
      </c>
      <c r="T304" t="s">
        <v>798</v>
      </c>
      <c r="U304" t="s">
        <v>799</v>
      </c>
      <c r="V304"/>
      <c r="W304" t="s">
        <v>985</v>
      </c>
      <c r="X304">
        <v>62</v>
      </c>
      <c r="Y304">
        <v>1510609.32091361</v>
      </c>
      <c r="Z304">
        <v>6900937.4220428541</v>
      </c>
      <c r="AA304">
        <v>39.494215487502522</v>
      </c>
      <c r="AB304">
        <v>69.825709535740316</v>
      </c>
      <c r="AC304">
        <v>48.786846252333604</v>
      </c>
      <c r="AD304">
        <v>0.51474985388023231</v>
      </c>
    </row>
    <row r="305" spans="1:30" x14ac:dyDescent="0.3">
      <c r="A305">
        <v>62</v>
      </c>
      <c r="B305" t="s">
        <v>875</v>
      </c>
      <c r="C305">
        <v>52.553700904868002</v>
      </c>
      <c r="D305">
        <v>13.569679630527</v>
      </c>
      <c r="E305">
        <v>2.2202407354489</v>
      </c>
      <c r="F305" t="s">
        <v>876</v>
      </c>
      <c r="G305" t="s">
        <v>978</v>
      </c>
      <c r="H305">
        <v>27.519749988731999</v>
      </c>
      <c r="I305">
        <v>1.4423710101524001</v>
      </c>
      <c r="J305">
        <v>-0.51206030829016003</v>
      </c>
      <c r="K305">
        <v>0.22195947417861001</v>
      </c>
      <c r="L305">
        <v>0.48775279201789001</v>
      </c>
      <c r="M305">
        <v>-0.21587944900101</v>
      </c>
      <c r="N305">
        <v>4.06910886114E-2</v>
      </c>
      <c r="O305">
        <v>3888</v>
      </c>
      <c r="P305">
        <v>5184</v>
      </c>
      <c r="Q305">
        <v>1</v>
      </c>
      <c r="R305">
        <v>0.98555356501199998</v>
      </c>
      <c r="S305" t="s">
        <v>809</v>
      </c>
      <c r="T305" t="s">
        <v>798</v>
      </c>
      <c r="U305" t="s">
        <v>799</v>
      </c>
      <c r="V305"/>
      <c r="W305" t="s">
        <v>986</v>
      </c>
      <c r="X305">
        <v>62</v>
      </c>
      <c r="Y305">
        <v>1510627.257900391</v>
      </c>
      <c r="Z305">
        <v>6900934.1461261064</v>
      </c>
      <c r="AA305">
        <v>57.431202268693603</v>
      </c>
      <c r="AB305">
        <v>66.549792787991464</v>
      </c>
      <c r="AC305">
        <v>53.484186048802009</v>
      </c>
      <c r="AD305">
        <v>0.71198205807353754</v>
      </c>
    </row>
    <row r="306" spans="1:30" x14ac:dyDescent="0.3">
      <c r="A306">
        <v>63</v>
      </c>
      <c r="B306" t="s">
        <v>877</v>
      </c>
      <c r="C306">
        <v>52.556776528637997</v>
      </c>
      <c r="D306">
        <v>13.564041691621</v>
      </c>
      <c r="E306">
        <v>1.4351261146367</v>
      </c>
      <c r="F306" t="s">
        <v>878</v>
      </c>
      <c r="G306" t="s">
        <v>987</v>
      </c>
      <c r="H306">
        <v>10.543510226319</v>
      </c>
      <c r="I306">
        <v>1.4790713561689</v>
      </c>
      <c r="J306">
        <v>-0.10799790904886999</v>
      </c>
      <c r="K306">
        <v>0.18004391534771999</v>
      </c>
      <c r="L306">
        <v>0.52262255278734004</v>
      </c>
      <c r="M306">
        <v>-0.18828057678883001</v>
      </c>
      <c r="N306">
        <v>2.8114732610249001E-2</v>
      </c>
      <c r="O306">
        <v>3888</v>
      </c>
      <c r="P306">
        <v>5184</v>
      </c>
      <c r="Q306">
        <v>1</v>
      </c>
      <c r="R306">
        <v>0.99803870734649003</v>
      </c>
      <c r="S306" t="s">
        <v>809</v>
      </c>
      <c r="T306" t="s">
        <v>798</v>
      </c>
      <c r="U306" t="s">
        <v>799</v>
      </c>
      <c r="V306"/>
      <c r="W306" t="s">
        <v>988</v>
      </c>
      <c r="X306">
        <v>63</v>
      </c>
      <c r="Y306">
        <v>1509893.2186682459</v>
      </c>
      <c r="Z306">
        <v>6901483.6444894047</v>
      </c>
      <c r="AA306">
        <v>48.995541736716397</v>
      </c>
      <c r="AB306">
        <v>52.924851715564728</v>
      </c>
      <c r="AC306">
        <v>43.882358217160501</v>
      </c>
      <c r="AD306">
        <v>5.5363207958936469</v>
      </c>
    </row>
    <row r="307" spans="1:30" x14ac:dyDescent="0.3">
      <c r="A307">
        <v>63</v>
      </c>
      <c r="B307" t="s">
        <v>877</v>
      </c>
      <c r="C307">
        <v>52.556776528637997</v>
      </c>
      <c r="D307">
        <v>13.564041691621</v>
      </c>
      <c r="E307">
        <v>1.4351261146367</v>
      </c>
      <c r="F307" t="s">
        <v>878</v>
      </c>
      <c r="G307" t="s">
        <v>987</v>
      </c>
      <c r="H307">
        <v>10.543510226319</v>
      </c>
      <c r="I307">
        <v>1.4790713561689</v>
      </c>
      <c r="J307">
        <v>-0.10799790904886999</v>
      </c>
      <c r="K307">
        <v>0.18004391534771999</v>
      </c>
      <c r="L307">
        <v>0.52262255278734004</v>
      </c>
      <c r="M307">
        <v>-0.18828057678883001</v>
      </c>
      <c r="N307">
        <v>2.8114732610249001E-2</v>
      </c>
      <c r="O307">
        <v>3888</v>
      </c>
      <c r="P307">
        <v>5184</v>
      </c>
      <c r="Q307">
        <v>1</v>
      </c>
      <c r="R307">
        <v>0.99803870734649003</v>
      </c>
      <c r="S307" t="s">
        <v>809</v>
      </c>
      <c r="T307" t="s">
        <v>798</v>
      </c>
      <c r="U307" t="s">
        <v>799</v>
      </c>
      <c r="V307"/>
      <c r="W307" t="s">
        <v>989</v>
      </c>
      <c r="X307">
        <v>63</v>
      </c>
      <c r="Y307">
        <v>1509902.4333029219</v>
      </c>
      <c r="Z307">
        <v>6901501.4248408256</v>
      </c>
      <c r="AA307">
        <v>39.780907060252503</v>
      </c>
      <c r="AB307">
        <v>70.705203136429191</v>
      </c>
      <c r="AC307">
        <v>49.334689917770653</v>
      </c>
      <c r="AD307">
        <v>5.7706966837694917</v>
      </c>
    </row>
    <row r="308" spans="1:30" x14ac:dyDescent="0.3">
      <c r="A308">
        <v>63</v>
      </c>
      <c r="B308" t="s">
        <v>877</v>
      </c>
      <c r="C308">
        <v>52.556776528637997</v>
      </c>
      <c r="D308">
        <v>13.564041691621</v>
      </c>
      <c r="E308">
        <v>1.4351261146367</v>
      </c>
      <c r="F308" t="s">
        <v>878</v>
      </c>
      <c r="G308" t="s">
        <v>987</v>
      </c>
      <c r="H308">
        <v>10.543510226319</v>
      </c>
      <c r="I308">
        <v>1.4790713561689</v>
      </c>
      <c r="J308">
        <v>-0.10799790904886999</v>
      </c>
      <c r="K308">
        <v>0.18004391534771999</v>
      </c>
      <c r="L308">
        <v>0.52262255278734004</v>
      </c>
      <c r="M308">
        <v>-0.18828057678883001</v>
      </c>
      <c r="N308">
        <v>2.8114732610249001E-2</v>
      </c>
      <c r="O308">
        <v>3888</v>
      </c>
      <c r="P308">
        <v>5184</v>
      </c>
      <c r="Q308">
        <v>1</v>
      </c>
      <c r="R308">
        <v>0.99803870734649003</v>
      </c>
      <c r="S308" t="s">
        <v>809</v>
      </c>
      <c r="T308" t="s">
        <v>798</v>
      </c>
      <c r="U308" t="s">
        <v>799</v>
      </c>
      <c r="V308"/>
      <c r="W308" t="s">
        <v>990</v>
      </c>
      <c r="X308">
        <v>63</v>
      </c>
      <c r="Y308">
        <v>1509920.195753156</v>
      </c>
      <c r="Z308">
        <v>6901626.1289667394</v>
      </c>
      <c r="AA308">
        <v>22.018456827150661</v>
      </c>
      <c r="AB308">
        <v>195.40932905022049</v>
      </c>
      <c r="AC308">
        <v>119.51343098286431</v>
      </c>
      <c r="AD308">
        <v>6.1709799440121706</v>
      </c>
    </row>
    <row r="309" spans="1:30" x14ac:dyDescent="0.3">
      <c r="A309">
        <v>63</v>
      </c>
      <c r="B309" t="s">
        <v>877</v>
      </c>
      <c r="C309">
        <v>52.556776528637997</v>
      </c>
      <c r="D309">
        <v>13.564041691621</v>
      </c>
      <c r="E309">
        <v>1.4351261146367</v>
      </c>
      <c r="F309" t="s">
        <v>878</v>
      </c>
      <c r="G309" t="s">
        <v>987</v>
      </c>
      <c r="H309">
        <v>10.543510226319</v>
      </c>
      <c r="I309">
        <v>1.4790713561689</v>
      </c>
      <c r="J309">
        <v>-0.10799790904886999</v>
      </c>
      <c r="K309">
        <v>0.18004391534771999</v>
      </c>
      <c r="L309">
        <v>0.52262255278734004</v>
      </c>
      <c r="M309">
        <v>-0.18828057678883001</v>
      </c>
      <c r="N309">
        <v>2.8114732610249001E-2</v>
      </c>
      <c r="O309">
        <v>3888</v>
      </c>
      <c r="P309">
        <v>5184</v>
      </c>
      <c r="Q309">
        <v>1</v>
      </c>
      <c r="R309">
        <v>0.99803870734649003</v>
      </c>
      <c r="S309" t="s">
        <v>809</v>
      </c>
      <c r="T309" t="s">
        <v>798</v>
      </c>
      <c r="U309" t="s">
        <v>799</v>
      </c>
      <c r="V309"/>
      <c r="W309" t="s">
        <v>991</v>
      </c>
      <c r="X309">
        <v>63</v>
      </c>
      <c r="Y309">
        <v>1509929.450665497</v>
      </c>
      <c r="Z309">
        <v>6901643.7571580894</v>
      </c>
      <c r="AA309">
        <v>12.763544485671449</v>
      </c>
      <c r="AB309">
        <v>213.0375204002485</v>
      </c>
      <c r="AC309">
        <v>129.7047077037449</v>
      </c>
      <c r="AD309">
        <v>6.2233446471316647</v>
      </c>
    </row>
    <row r="310" spans="1:30" x14ac:dyDescent="0.3">
      <c r="A310">
        <v>63</v>
      </c>
      <c r="B310" t="s">
        <v>877</v>
      </c>
      <c r="C310">
        <v>52.556776528637997</v>
      </c>
      <c r="D310">
        <v>13.564041691621</v>
      </c>
      <c r="E310">
        <v>1.4351261146367</v>
      </c>
      <c r="F310" t="s">
        <v>878</v>
      </c>
      <c r="G310" t="s">
        <v>987</v>
      </c>
      <c r="H310">
        <v>10.543510226319</v>
      </c>
      <c r="I310">
        <v>1.4790713561689</v>
      </c>
      <c r="J310">
        <v>-0.10799790904886999</v>
      </c>
      <c r="K310">
        <v>0.18004391534771999</v>
      </c>
      <c r="L310">
        <v>0.52262255278734004</v>
      </c>
      <c r="M310">
        <v>-0.18828057678883001</v>
      </c>
      <c r="N310">
        <v>2.8114732610249001E-2</v>
      </c>
      <c r="O310">
        <v>3888</v>
      </c>
      <c r="P310">
        <v>5184</v>
      </c>
      <c r="Q310">
        <v>1</v>
      </c>
      <c r="R310">
        <v>0.99803870734649003</v>
      </c>
      <c r="S310" t="s">
        <v>809</v>
      </c>
      <c r="T310" t="s">
        <v>798</v>
      </c>
      <c r="U310" t="s">
        <v>799</v>
      </c>
      <c r="V310"/>
      <c r="W310" t="s">
        <v>992</v>
      </c>
      <c r="X310">
        <v>63</v>
      </c>
      <c r="Y310">
        <v>1509976.597909943</v>
      </c>
      <c r="Z310">
        <v>6901480.1000548946</v>
      </c>
      <c r="AA310">
        <v>34.383699960773811</v>
      </c>
      <c r="AB310">
        <v>49.380417205393307</v>
      </c>
      <c r="AC310">
        <v>36.59903726360821</v>
      </c>
      <c r="AD310">
        <v>0.60823999876658563</v>
      </c>
    </row>
    <row r="311" spans="1:30" x14ac:dyDescent="0.3">
      <c r="A311">
        <v>63</v>
      </c>
      <c r="B311" t="s">
        <v>877</v>
      </c>
      <c r="C311">
        <v>52.556776528637997</v>
      </c>
      <c r="D311">
        <v>13.564041691621</v>
      </c>
      <c r="E311">
        <v>1.4351261146367</v>
      </c>
      <c r="F311" t="s">
        <v>878</v>
      </c>
      <c r="G311" t="s">
        <v>987</v>
      </c>
      <c r="H311">
        <v>10.543510226319</v>
      </c>
      <c r="I311">
        <v>1.4790713561689</v>
      </c>
      <c r="J311">
        <v>-0.10799790904886999</v>
      </c>
      <c r="K311">
        <v>0.18004391534771999</v>
      </c>
      <c r="L311">
        <v>0.52262255278734004</v>
      </c>
      <c r="M311">
        <v>-0.18828057678883001</v>
      </c>
      <c r="N311">
        <v>2.8114732610249001E-2</v>
      </c>
      <c r="O311">
        <v>3888</v>
      </c>
      <c r="P311">
        <v>5184</v>
      </c>
      <c r="Q311">
        <v>1</v>
      </c>
      <c r="R311">
        <v>0.99803870734649003</v>
      </c>
      <c r="S311" t="s">
        <v>809</v>
      </c>
      <c r="T311" t="s">
        <v>798</v>
      </c>
      <c r="U311" t="s">
        <v>799</v>
      </c>
      <c r="V311"/>
      <c r="W311" t="s">
        <v>993</v>
      </c>
      <c r="X311">
        <v>63</v>
      </c>
      <c r="Y311">
        <v>1510005.6470569491</v>
      </c>
      <c r="Z311">
        <v>6901474.3448241092</v>
      </c>
      <c r="AA311">
        <v>63.432846965966753</v>
      </c>
      <c r="AB311">
        <v>43.625186420045793</v>
      </c>
      <c r="AC311">
        <v>46.867263516712939</v>
      </c>
      <c r="AD311">
        <v>0.96834730975257832</v>
      </c>
    </row>
    <row r="312" spans="1:30" x14ac:dyDescent="0.3">
      <c r="A312">
        <v>63</v>
      </c>
      <c r="B312" t="s">
        <v>877</v>
      </c>
      <c r="C312">
        <v>52.556776528637997</v>
      </c>
      <c r="D312">
        <v>13.564041691621</v>
      </c>
      <c r="E312">
        <v>1.4351261146367</v>
      </c>
      <c r="F312" t="s">
        <v>878</v>
      </c>
      <c r="G312" t="s">
        <v>987</v>
      </c>
      <c r="H312">
        <v>10.543510226319</v>
      </c>
      <c r="I312">
        <v>1.4790713561689</v>
      </c>
      <c r="J312">
        <v>-0.10799790904886999</v>
      </c>
      <c r="K312">
        <v>0.18004391534771999</v>
      </c>
      <c r="L312">
        <v>0.52262255278734004</v>
      </c>
      <c r="M312">
        <v>-0.18828057678883001</v>
      </c>
      <c r="N312">
        <v>2.8114732610249001E-2</v>
      </c>
      <c r="O312">
        <v>3888</v>
      </c>
      <c r="P312">
        <v>5184</v>
      </c>
      <c r="Q312">
        <v>1</v>
      </c>
      <c r="R312">
        <v>0.99803870734649003</v>
      </c>
      <c r="S312" t="s">
        <v>809</v>
      </c>
      <c r="T312" t="s">
        <v>798</v>
      </c>
      <c r="U312" t="s">
        <v>799</v>
      </c>
      <c r="V312"/>
      <c r="W312" t="s">
        <v>994</v>
      </c>
      <c r="X312">
        <v>63</v>
      </c>
      <c r="Y312">
        <v>1510002.706787409</v>
      </c>
      <c r="Z312">
        <v>6901455.7365429122</v>
      </c>
      <c r="AA312">
        <v>60.492577426368371</v>
      </c>
      <c r="AB312">
        <v>25.016905223019421</v>
      </c>
      <c r="AC312">
        <v>39.868624099140199</v>
      </c>
      <c r="AD312">
        <v>1.1786609429494761</v>
      </c>
    </row>
    <row r="313" spans="1:30" x14ac:dyDescent="0.3">
      <c r="A313">
        <v>64</v>
      </c>
      <c r="B313" t="s">
        <v>1198</v>
      </c>
      <c r="C313">
        <v>52.523157052690998</v>
      </c>
      <c r="D313">
        <v>13.559245209556</v>
      </c>
      <c r="E313">
        <v>1.9800517400727</v>
      </c>
      <c r="F313" t="s">
        <v>1199</v>
      </c>
      <c r="G313" t="s">
        <v>1354</v>
      </c>
      <c r="H313">
        <v>187.63260372107001</v>
      </c>
      <c r="I313">
        <v>8.9146830284926995E-2</v>
      </c>
      <c r="J313">
        <v>2.0277401629066998</v>
      </c>
      <c r="K313">
        <v>-2.2221563413747001</v>
      </c>
      <c r="L313">
        <v>0.48818189511586002</v>
      </c>
      <c r="M313">
        <v>-0.20435145495619</v>
      </c>
      <c r="N313">
        <v>3.3485143372599002E-2</v>
      </c>
      <c r="O313">
        <v>3888</v>
      </c>
      <c r="P313">
        <v>5184</v>
      </c>
      <c r="Q313">
        <v>1</v>
      </c>
      <c r="R313">
        <v>0.99403084999674995</v>
      </c>
      <c r="S313" t="s">
        <v>809</v>
      </c>
      <c r="T313" t="s">
        <v>798</v>
      </c>
      <c r="U313" t="s">
        <v>799</v>
      </c>
      <c r="V313"/>
      <c r="W313" t="s">
        <v>1355</v>
      </c>
      <c r="X313">
        <v>64</v>
      </c>
      <c r="Y313">
        <v>1509417.638353717</v>
      </c>
      <c r="Z313">
        <v>6895208.7504855832</v>
      </c>
      <c r="AA313">
        <v>9.3660848091822118</v>
      </c>
      <c r="AB313">
        <v>68.640118626877666</v>
      </c>
      <c r="AC313">
        <v>42.136567288970198</v>
      </c>
      <c r="AD313">
        <v>3.0059781423204708</v>
      </c>
    </row>
    <row r="314" spans="1:30" x14ac:dyDescent="0.3">
      <c r="A314">
        <v>64</v>
      </c>
      <c r="B314" t="s">
        <v>1198</v>
      </c>
      <c r="C314">
        <v>52.523157052690998</v>
      </c>
      <c r="D314">
        <v>13.559245209556</v>
      </c>
      <c r="E314">
        <v>1.9800517400727</v>
      </c>
      <c r="F314" t="s">
        <v>1199</v>
      </c>
      <c r="G314" t="s">
        <v>1354</v>
      </c>
      <c r="H314">
        <v>187.63260372107001</v>
      </c>
      <c r="I314">
        <v>8.9146830284926995E-2</v>
      </c>
      <c r="J314">
        <v>2.0277401629066998</v>
      </c>
      <c r="K314">
        <v>-2.2221563413747001</v>
      </c>
      <c r="L314">
        <v>0.48818189511586002</v>
      </c>
      <c r="M314">
        <v>-0.20435145495619</v>
      </c>
      <c r="N314">
        <v>3.3485143372599002E-2</v>
      </c>
      <c r="O314">
        <v>3888</v>
      </c>
      <c r="P314">
        <v>5184</v>
      </c>
      <c r="Q314">
        <v>1</v>
      </c>
      <c r="R314">
        <v>0.99403084999674995</v>
      </c>
      <c r="S314" t="s">
        <v>809</v>
      </c>
      <c r="T314" t="s">
        <v>798</v>
      </c>
      <c r="U314" t="s">
        <v>799</v>
      </c>
      <c r="V314"/>
      <c r="W314" t="s">
        <v>1356</v>
      </c>
      <c r="X314">
        <v>64</v>
      </c>
      <c r="Y314">
        <v>1509389.6170330511</v>
      </c>
      <c r="Z314">
        <v>6895235.4351844797</v>
      </c>
      <c r="AA314">
        <v>18.65523585723713</v>
      </c>
      <c r="AB314">
        <v>41.955419730395079</v>
      </c>
      <c r="AC314">
        <v>27.938128549418579</v>
      </c>
      <c r="AD314">
        <v>3.5599838131177179</v>
      </c>
    </row>
    <row r="315" spans="1:30" x14ac:dyDescent="0.3">
      <c r="A315">
        <v>64</v>
      </c>
      <c r="B315" t="s">
        <v>1198</v>
      </c>
      <c r="C315">
        <v>52.523157052690998</v>
      </c>
      <c r="D315">
        <v>13.559245209556</v>
      </c>
      <c r="E315">
        <v>1.9800517400727</v>
      </c>
      <c r="F315" t="s">
        <v>1199</v>
      </c>
      <c r="G315" t="s">
        <v>1354</v>
      </c>
      <c r="H315">
        <v>187.63260372107001</v>
      </c>
      <c r="I315">
        <v>8.9146830284926995E-2</v>
      </c>
      <c r="J315">
        <v>2.0277401629066998</v>
      </c>
      <c r="K315">
        <v>-2.2221563413747001</v>
      </c>
      <c r="L315">
        <v>0.48818189511586002</v>
      </c>
      <c r="M315">
        <v>-0.20435145495619</v>
      </c>
      <c r="N315">
        <v>3.3485143372599002E-2</v>
      </c>
      <c r="O315">
        <v>3888</v>
      </c>
      <c r="P315">
        <v>5184</v>
      </c>
      <c r="Q315">
        <v>1</v>
      </c>
      <c r="R315">
        <v>0.99403084999674995</v>
      </c>
      <c r="S315" t="s">
        <v>809</v>
      </c>
      <c r="T315" t="s">
        <v>798</v>
      </c>
      <c r="U315" t="s">
        <v>799</v>
      </c>
      <c r="V315"/>
      <c r="W315" t="s">
        <v>1357</v>
      </c>
      <c r="X315">
        <v>64</v>
      </c>
      <c r="Y315">
        <v>1509390.9536548201</v>
      </c>
      <c r="Z315">
        <v>6895243.6458610632</v>
      </c>
      <c r="AA315">
        <v>17.31861408776604</v>
      </c>
      <c r="AB315">
        <v>33.744743146933622</v>
      </c>
      <c r="AC315">
        <v>23.0811205112112</v>
      </c>
      <c r="AD315">
        <v>3.6157634564889758</v>
      </c>
    </row>
    <row r="316" spans="1:30" x14ac:dyDescent="0.3">
      <c r="A316">
        <v>64</v>
      </c>
      <c r="B316" t="s">
        <v>1198</v>
      </c>
      <c r="C316">
        <v>52.523157052690998</v>
      </c>
      <c r="D316">
        <v>13.559245209556</v>
      </c>
      <c r="E316">
        <v>1.9800517400727</v>
      </c>
      <c r="F316" t="s">
        <v>1199</v>
      </c>
      <c r="G316" t="s">
        <v>1354</v>
      </c>
      <c r="H316">
        <v>187.63260372107001</v>
      </c>
      <c r="I316">
        <v>8.9146830284926995E-2</v>
      </c>
      <c r="J316">
        <v>2.0277401629066998</v>
      </c>
      <c r="K316">
        <v>-2.2221563413747001</v>
      </c>
      <c r="L316">
        <v>0.48818189511586002</v>
      </c>
      <c r="M316">
        <v>-0.20435145495619</v>
      </c>
      <c r="N316">
        <v>3.3485143372599002E-2</v>
      </c>
      <c r="O316">
        <v>3888</v>
      </c>
      <c r="P316">
        <v>5184</v>
      </c>
      <c r="Q316">
        <v>1</v>
      </c>
      <c r="R316">
        <v>0.99403084999674995</v>
      </c>
      <c r="S316" t="s">
        <v>809</v>
      </c>
      <c r="T316" t="s">
        <v>798</v>
      </c>
      <c r="U316" t="s">
        <v>799</v>
      </c>
      <c r="V316"/>
      <c r="W316" t="s">
        <v>1358</v>
      </c>
      <c r="X316">
        <v>64</v>
      </c>
      <c r="Y316">
        <v>1509393.9133173099</v>
      </c>
      <c r="Z316">
        <v>6895265.2227553446</v>
      </c>
      <c r="AA316">
        <v>14.358951598173009</v>
      </c>
      <c r="AB316">
        <v>12.167848865501581</v>
      </c>
      <c r="AC316">
        <v>11.463857311099209</v>
      </c>
      <c r="AD316">
        <v>4.009403317614094</v>
      </c>
    </row>
    <row r="317" spans="1:30" x14ac:dyDescent="0.3">
      <c r="A317">
        <v>64</v>
      </c>
      <c r="B317" t="s">
        <v>1198</v>
      </c>
      <c r="C317">
        <v>52.523157052690998</v>
      </c>
      <c r="D317">
        <v>13.559245209556</v>
      </c>
      <c r="E317">
        <v>1.9800517400727</v>
      </c>
      <c r="F317" t="s">
        <v>1199</v>
      </c>
      <c r="G317" t="s">
        <v>1354</v>
      </c>
      <c r="H317">
        <v>187.63260372107001</v>
      </c>
      <c r="I317">
        <v>8.9146830284926995E-2</v>
      </c>
      <c r="J317">
        <v>2.0277401629066998</v>
      </c>
      <c r="K317">
        <v>-2.2221563413747001</v>
      </c>
      <c r="L317">
        <v>0.48818189511586002</v>
      </c>
      <c r="M317">
        <v>-0.20435145495619</v>
      </c>
      <c r="N317">
        <v>3.3485143372599002E-2</v>
      </c>
      <c r="O317">
        <v>3888</v>
      </c>
      <c r="P317">
        <v>5184</v>
      </c>
      <c r="Q317">
        <v>1</v>
      </c>
      <c r="R317">
        <v>0.99403084999674995</v>
      </c>
      <c r="S317" t="s">
        <v>809</v>
      </c>
      <c r="T317" t="s">
        <v>798</v>
      </c>
      <c r="U317" t="s">
        <v>799</v>
      </c>
      <c r="V317"/>
      <c r="W317" t="s">
        <v>1359</v>
      </c>
      <c r="X317">
        <v>64</v>
      </c>
      <c r="Y317">
        <v>1509394.5816281941</v>
      </c>
      <c r="Z317">
        <v>6895271.7149182251</v>
      </c>
      <c r="AA317">
        <v>13.690640713553879</v>
      </c>
      <c r="AB317">
        <v>5.6756859850138426</v>
      </c>
      <c r="AC317">
        <v>9.0331703662708112</v>
      </c>
      <c r="AD317">
        <v>4.3193883746666186</v>
      </c>
    </row>
    <row r="318" spans="1:30" x14ac:dyDescent="0.3">
      <c r="A318">
        <v>65</v>
      </c>
      <c r="B318" t="s">
        <v>1200</v>
      </c>
      <c r="C318">
        <v>52.530589143877997</v>
      </c>
      <c r="D318">
        <v>13.560045536546999</v>
      </c>
      <c r="E318">
        <v>1.9589792788028999</v>
      </c>
      <c r="F318" t="s">
        <v>1201</v>
      </c>
      <c r="G318" t="s">
        <v>1360</v>
      </c>
      <c r="H318">
        <v>96.367053973392004</v>
      </c>
      <c r="I318">
        <v>1.1068019135692</v>
      </c>
      <c r="J318">
        <v>-1.2545689034201</v>
      </c>
      <c r="K318">
        <v>1.3069016571590999</v>
      </c>
      <c r="L318">
        <v>0.48287321721623999</v>
      </c>
      <c r="M318">
        <v>-0.19920794907794001</v>
      </c>
      <c r="N318">
        <v>3.051739619017E-2</v>
      </c>
      <c r="O318">
        <v>3888</v>
      </c>
      <c r="P318">
        <v>5184</v>
      </c>
      <c r="Q318">
        <v>1</v>
      </c>
      <c r="R318">
        <v>0.99375732841507003</v>
      </c>
      <c r="S318" t="s">
        <v>809</v>
      </c>
      <c r="T318" t="s">
        <v>798</v>
      </c>
      <c r="U318" t="s">
        <v>799</v>
      </c>
      <c r="V318"/>
      <c r="W318" t="s">
        <v>1361</v>
      </c>
      <c r="X318">
        <v>65</v>
      </c>
      <c r="Y318">
        <v>1509530.732069758</v>
      </c>
      <c r="Z318">
        <v>6896658.5733781662</v>
      </c>
      <c r="AA318">
        <v>33.367807743372403</v>
      </c>
      <c r="AB318">
        <v>21.30240944866091</v>
      </c>
      <c r="AC318">
        <v>24.116363431774591</v>
      </c>
      <c r="AD318">
        <v>1.0026104966080289</v>
      </c>
    </row>
    <row r="319" spans="1:30" x14ac:dyDescent="0.3">
      <c r="A319">
        <v>65</v>
      </c>
      <c r="B319" t="s">
        <v>1200</v>
      </c>
      <c r="C319">
        <v>52.530589143877997</v>
      </c>
      <c r="D319">
        <v>13.560045536546999</v>
      </c>
      <c r="E319">
        <v>1.9589792788028999</v>
      </c>
      <c r="F319" t="s">
        <v>1201</v>
      </c>
      <c r="G319" t="s">
        <v>1360</v>
      </c>
      <c r="H319">
        <v>96.367053973392004</v>
      </c>
      <c r="I319">
        <v>1.1068019135692</v>
      </c>
      <c r="J319">
        <v>-1.2545689034201</v>
      </c>
      <c r="K319">
        <v>1.3069016571590999</v>
      </c>
      <c r="L319">
        <v>0.48287321721623999</v>
      </c>
      <c r="M319">
        <v>-0.19920794907794001</v>
      </c>
      <c r="N319">
        <v>3.051739619017E-2</v>
      </c>
      <c r="O319">
        <v>3888</v>
      </c>
      <c r="P319">
        <v>5184</v>
      </c>
      <c r="Q319">
        <v>1</v>
      </c>
      <c r="R319">
        <v>0.99375732841507003</v>
      </c>
      <c r="S319" t="s">
        <v>809</v>
      </c>
      <c r="T319" t="s">
        <v>798</v>
      </c>
      <c r="U319" t="s">
        <v>799</v>
      </c>
      <c r="V319"/>
      <c r="W319" t="s">
        <v>1362</v>
      </c>
      <c r="X319">
        <v>65</v>
      </c>
      <c r="Y319">
        <v>1509529.1209631611</v>
      </c>
      <c r="Z319">
        <v>6896645.7919324962</v>
      </c>
      <c r="AA319">
        <v>31.75670114648528</v>
      </c>
      <c r="AB319">
        <v>8.520963778719306</v>
      </c>
      <c r="AC319">
        <v>20.041102991701671</v>
      </c>
      <c r="AD319">
        <v>1.308650834675797</v>
      </c>
    </row>
    <row r="320" spans="1:30" x14ac:dyDescent="0.3">
      <c r="A320">
        <v>65</v>
      </c>
      <c r="B320" t="s">
        <v>1200</v>
      </c>
      <c r="C320">
        <v>52.530589143877997</v>
      </c>
      <c r="D320">
        <v>13.560045536546999</v>
      </c>
      <c r="E320">
        <v>1.9589792788028999</v>
      </c>
      <c r="F320" t="s">
        <v>1201</v>
      </c>
      <c r="G320" t="s">
        <v>1360</v>
      </c>
      <c r="H320">
        <v>96.367053973392004</v>
      </c>
      <c r="I320">
        <v>1.1068019135692</v>
      </c>
      <c r="J320">
        <v>-1.2545689034201</v>
      </c>
      <c r="K320">
        <v>1.3069016571590999</v>
      </c>
      <c r="L320">
        <v>0.48287321721623999</v>
      </c>
      <c r="M320">
        <v>-0.19920794907794001</v>
      </c>
      <c r="N320">
        <v>3.051739619017E-2</v>
      </c>
      <c r="O320">
        <v>3888</v>
      </c>
      <c r="P320">
        <v>5184</v>
      </c>
      <c r="Q320">
        <v>1</v>
      </c>
      <c r="R320">
        <v>0.99375732841507003</v>
      </c>
      <c r="S320" t="s">
        <v>809</v>
      </c>
      <c r="T320" t="s">
        <v>798</v>
      </c>
      <c r="U320" t="s">
        <v>799</v>
      </c>
      <c r="V320"/>
      <c r="W320" t="s">
        <v>1363</v>
      </c>
      <c r="X320">
        <v>65</v>
      </c>
      <c r="Y320">
        <v>1509603.756968037</v>
      </c>
      <c r="Z320">
        <v>6896637.9750819737</v>
      </c>
      <c r="AA320">
        <v>106.3927060232963</v>
      </c>
      <c r="AB320">
        <v>0.70411325618624687</v>
      </c>
      <c r="AC320">
        <v>64.861013275212599</v>
      </c>
      <c r="AD320">
        <v>1.5641783639380149</v>
      </c>
    </row>
    <row r="321" spans="1:30" x14ac:dyDescent="0.3">
      <c r="A321">
        <v>65</v>
      </c>
      <c r="B321" t="s">
        <v>1200</v>
      </c>
      <c r="C321">
        <v>52.530589143877997</v>
      </c>
      <c r="D321">
        <v>13.560045536546999</v>
      </c>
      <c r="E321">
        <v>1.9589792788028999</v>
      </c>
      <c r="F321" t="s">
        <v>1201</v>
      </c>
      <c r="G321" t="s">
        <v>1360</v>
      </c>
      <c r="H321">
        <v>96.367053973392004</v>
      </c>
      <c r="I321">
        <v>1.1068019135692</v>
      </c>
      <c r="J321">
        <v>-1.2545689034201</v>
      </c>
      <c r="K321">
        <v>1.3069016571590999</v>
      </c>
      <c r="L321">
        <v>0.48287321721623999</v>
      </c>
      <c r="M321">
        <v>-0.19920794907794001</v>
      </c>
      <c r="N321">
        <v>3.051739619017E-2</v>
      </c>
      <c r="O321">
        <v>3888</v>
      </c>
      <c r="P321">
        <v>5184</v>
      </c>
      <c r="Q321">
        <v>1</v>
      </c>
      <c r="R321">
        <v>0.99375732841507003</v>
      </c>
      <c r="S321" t="s">
        <v>809</v>
      </c>
      <c r="T321" t="s">
        <v>798</v>
      </c>
      <c r="U321" t="s">
        <v>799</v>
      </c>
      <c r="V321"/>
      <c r="W321" t="s">
        <v>1364</v>
      </c>
      <c r="X321">
        <v>65</v>
      </c>
      <c r="Y321">
        <v>1509634.2009156621</v>
      </c>
      <c r="Z321">
        <v>6896595.5075054904</v>
      </c>
      <c r="AA321">
        <v>136.8366536477115</v>
      </c>
      <c r="AB321">
        <v>41.763463228009641</v>
      </c>
      <c r="AC321">
        <v>87.199526500333292</v>
      </c>
      <c r="AD321">
        <v>1.8670230367589531</v>
      </c>
    </row>
    <row r="322" spans="1:30" x14ac:dyDescent="0.3">
      <c r="A322">
        <v>65</v>
      </c>
      <c r="B322" t="s">
        <v>1200</v>
      </c>
      <c r="C322">
        <v>52.530589143877997</v>
      </c>
      <c r="D322">
        <v>13.560045536546999</v>
      </c>
      <c r="E322">
        <v>1.9589792788028999</v>
      </c>
      <c r="F322" t="s">
        <v>1201</v>
      </c>
      <c r="G322" t="s">
        <v>1360</v>
      </c>
      <c r="H322">
        <v>96.367053973392004</v>
      </c>
      <c r="I322">
        <v>1.1068019135692</v>
      </c>
      <c r="J322">
        <v>-1.2545689034201</v>
      </c>
      <c r="K322">
        <v>1.3069016571590999</v>
      </c>
      <c r="L322">
        <v>0.48287321721623999</v>
      </c>
      <c r="M322">
        <v>-0.19920794907794001</v>
      </c>
      <c r="N322">
        <v>3.051739619017E-2</v>
      </c>
      <c r="O322">
        <v>3888</v>
      </c>
      <c r="P322">
        <v>5184</v>
      </c>
      <c r="Q322">
        <v>1</v>
      </c>
      <c r="R322">
        <v>0.99375732841507003</v>
      </c>
      <c r="S322" t="s">
        <v>809</v>
      </c>
      <c r="T322" t="s">
        <v>798</v>
      </c>
      <c r="U322" t="s">
        <v>799</v>
      </c>
      <c r="V322"/>
      <c r="W322" t="s">
        <v>1365</v>
      </c>
      <c r="X322">
        <v>65</v>
      </c>
      <c r="Y322">
        <v>1509627.33879497</v>
      </c>
      <c r="Z322">
        <v>6896596.3965976499</v>
      </c>
      <c r="AA322">
        <v>129.97453295625749</v>
      </c>
      <c r="AB322">
        <v>40.874371067620807</v>
      </c>
      <c r="AC322">
        <v>83.04304439704751</v>
      </c>
      <c r="AD322">
        <v>1.8754838799542779</v>
      </c>
    </row>
    <row r="323" spans="1:30" x14ac:dyDescent="0.3">
      <c r="A323">
        <v>65</v>
      </c>
      <c r="B323" t="s">
        <v>1200</v>
      </c>
      <c r="C323">
        <v>52.530589143877997</v>
      </c>
      <c r="D323">
        <v>13.560045536546999</v>
      </c>
      <c r="E323">
        <v>1.9589792788028999</v>
      </c>
      <c r="F323" t="s">
        <v>1201</v>
      </c>
      <c r="G323" t="s">
        <v>1360</v>
      </c>
      <c r="H323">
        <v>96.367053973392004</v>
      </c>
      <c r="I323">
        <v>1.1068019135692</v>
      </c>
      <c r="J323">
        <v>-1.2545689034201</v>
      </c>
      <c r="K323">
        <v>1.3069016571590999</v>
      </c>
      <c r="L323">
        <v>0.48287321721623999</v>
      </c>
      <c r="M323">
        <v>-0.19920794907794001</v>
      </c>
      <c r="N323">
        <v>3.051739619017E-2</v>
      </c>
      <c r="O323">
        <v>3888</v>
      </c>
      <c r="P323">
        <v>5184</v>
      </c>
      <c r="Q323">
        <v>1</v>
      </c>
      <c r="R323">
        <v>0.99375732841507003</v>
      </c>
      <c r="S323" t="s">
        <v>809</v>
      </c>
      <c r="T323" t="s">
        <v>798</v>
      </c>
      <c r="U323" t="s">
        <v>799</v>
      </c>
      <c r="V323"/>
      <c r="W323" t="s">
        <v>1366</v>
      </c>
      <c r="X323">
        <v>65</v>
      </c>
      <c r="Y323">
        <v>1509545.7093940501</v>
      </c>
      <c r="Z323">
        <v>6896608.9990314748</v>
      </c>
      <c r="AA323">
        <v>48.345132036134601</v>
      </c>
      <c r="AB323">
        <v>28.2719372427091</v>
      </c>
      <c r="AC323">
        <v>34.120423564397683</v>
      </c>
      <c r="AD323">
        <v>2.0999598152723258</v>
      </c>
    </row>
    <row r="324" spans="1:30" x14ac:dyDescent="0.3">
      <c r="A324">
        <v>65</v>
      </c>
      <c r="B324" t="s">
        <v>1200</v>
      </c>
      <c r="C324">
        <v>52.530589143877997</v>
      </c>
      <c r="D324">
        <v>13.560045536546999</v>
      </c>
      <c r="E324">
        <v>1.9589792788028999</v>
      </c>
      <c r="F324" t="s">
        <v>1201</v>
      </c>
      <c r="G324" t="s">
        <v>1360</v>
      </c>
      <c r="H324">
        <v>96.367053973392004</v>
      </c>
      <c r="I324">
        <v>1.1068019135692</v>
      </c>
      <c r="J324">
        <v>-1.2545689034201</v>
      </c>
      <c r="K324">
        <v>1.3069016571590999</v>
      </c>
      <c r="L324">
        <v>0.48287321721623999</v>
      </c>
      <c r="M324">
        <v>-0.19920794907794001</v>
      </c>
      <c r="N324">
        <v>3.051739619017E-2</v>
      </c>
      <c r="O324">
        <v>3888</v>
      </c>
      <c r="P324">
        <v>5184</v>
      </c>
      <c r="Q324">
        <v>1</v>
      </c>
      <c r="R324">
        <v>0.99375732841507003</v>
      </c>
      <c r="S324" t="s">
        <v>809</v>
      </c>
      <c r="T324" t="s">
        <v>798</v>
      </c>
      <c r="U324" t="s">
        <v>799</v>
      </c>
      <c r="V324"/>
      <c r="W324" t="s">
        <v>1367</v>
      </c>
      <c r="X324">
        <v>65</v>
      </c>
      <c r="Y324">
        <v>1509506.8518897521</v>
      </c>
      <c r="Z324">
        <v>6896614.1545725847</v>
      </c>
      <c r="AA324">
        <v>9.4876277381554246</v>
      </c>
      <c r="AB324">
        <v>23.116396132856611</v>
      </c>
      <c r="AC324">
        <v>15.20067931206172</v>
      </c>
      <c r="AD324">
        <v>2.752128644611632</v>
      </c>
    </row>
    <row r="325" spans="1:30" x14ac:dyDescent="0.3">
      <c r="A325">
        <v>66</v>
      </c>
      <c r="B325" t="s">
        <v>1202</v>
      </c>
      <c r="C325">
        <v>52.530549618739002</v>
      </c>
      <c r="D325">
        <v>13.560693606769</v>
      </c>
      <c r="E325">
        <v>1.9608386596665</v>
      </c>
      <c r="F325" t="s">
        <v>1203</v>
      </c>
      <c r="G325" t="s">
        <v>1368</v>
      </c>
      <c r="H325">
        <v>95.127766282514997</v>
      </c>
      <c r="I325">
        <v>1.1184330688169</v>
      </c>
      <c r="J325">
        <v>-1.2389567192574999</v>
      </c>
      <c r="K325">
        <v>1.2915754103831001</v>
      </c>
      <c r="L325">
        <v>0.48287321721623999</v>
      </c>
      <c r="M325">
        <v>-0.19920794907794001</v>
      </c>
      <c r="N325">
        <v>3.051739619017E-2</v>
      </c>
      <c r="O325">
        <v>3888</v>
      </c>
      <c r="P325">
        <v>5184</v>
      </c>
      <c r="Q325">
        <v>1</v>
      </c>
      <c r="R325">
        <v>0.99380594420309998</v>
      </c>
      <c r="S325" t="s">
        <v>809</v>
      </c>
      <c r="T325" t="s">
        <v>798</v>
      </c>
      <c r="U325" t="s">
        <v>799</v>
      </c>
      <c r="V325"/>
      <c r="W325" t="s">
        <v>1369</v>
      </c>
      <c r="X325">
        <v>66</v>
      </c>
      <c r="Y325">
        <v>1509603.906144591</v>
      </c>
      <c r="Z325">
        <v>6896645.6666242471</v>
      </c>
      <c r="AA325">
        <v>34.399035465205088</v>
      </c>
      <c r="AB325">
        <v>15.62834182474762</v>
      </c>
      <c r="AC325">
        <v>23.023515120125801</v>
      </c>
      <c r="AD325">
        <v>1.1443515534279931</v>
      </c>
    </row>
    <row r="326" spans="1:30" x14ac:dyDescent="0.3">
      <c r="A326">
        <v>66</v>
      </c>
      <c r="B326" t="s">
        <v>1202</v>
      </c>
      <c r="C326">
        <v>52.530549618739002</v>
      </c>
      <c r="D326">
        <v>13.560693606769</v>
      </c>
      <c r="E326">
        <v>1.9608386596665</v>
      </c>
      <c r="F326" t="s">
        <v>1203</v>
      </c>
      <c r="G326" t="s">
        <v>1368</v>
      </c>
      <c r="H326">
        <v>95.127766282514997</v>
      </c>
      <c r="I326">
        <v>1.1184330688169</v>
      </c>
      <c r="J326">
        <v>-1.2389567192574999</v>
      </c>
      <c r="K326">
        <v>1.2915754103831001</v>
      </c>
      <c r="L326">
        <v>0.48287321721623999</v>
      </c>
      <c r="M326">
        <v>-0.19920794907794001</v>
      </c>
      <c r="N326">
        <v>3.051739619017E-2</v>
      </c>
      <c r="O326">
        <v>3888</v>
      </c>
      <c r="P326">
        <v>5184</v>
      </c>
      <c r="Q326">
        <v>1</v>
      </c>
      <c r="R326">
        <v>0.99380594420309998</v>
      </c>
      <c r="S326" t="s">
        <v>809</v>
      </c>
      <c r="T326" t="s">
        <v>798</v>
      </c>
      <c r="U326" t="s">
        <v>799</v>
      </c>
      <c r="V326"/>
      <c r="W326" t="s">
        <v>1370</v>
      </c>
      <c r="X326">
        <v>66</v>
      </c>
      <c r="Y326">
        <v>1509603.751000992</v>
      </c>
      <c r="Z326">
        <v>6896637.9750820091</v>
      </c>
      <c r="AA326">
        <v>34.243891866644837</v>
      </c>
      <c r="AB326">
        <v>7.936799586750567</v>
      </c>
      <c r="AC326">
        <v>21.426588139127499</v>
      </c>
      <c r="AD326">
        <v>1.3430449478296089</v>
      </c>
    </row>
    <row r="327" spans="1:30" x14ac:dyDescent="0.3">
      <c r="A327">
        <v>66</v>
      </c>
      <c r="B327" t="s">
        <v>1202</v>
      </c>
      <c r="C327">
        <v>52.530549618739002</v>
      </c>
      <c r="D327">
        <v>13.560693606769</v>
      </c>
      <c r="E327">
        <v>1.9608386596665</v>
      </c>
      <c r="F327" t="s">
        <v>1203</v>
      </c>
      <c r="G327" t="s">
        <v>1368</v>
      </c>
      <c r="H327">
        <v>95.127766282514997</v>
      </c>
      <c r="I327">
        <v>1.1184330688169</v>
      </c>
      <c r="J327">
        <v>-1.2389567192574999</v>
      </c>
      <c r="K327">
        <v>1.2915754103831001</v>
      </c>
      <c r="L327">
        <v>0.48287321721623999</v>
      </c>
      <c r="M327">
        <v>-0.19920794907794001</v>
      </c>
      <c r="N327">
        <v>3.051739619017E-2</v>
      </c>
      <c r="O327">
        <v>3888</v>
      </c>
      <c r="P327">
        <v>5184</v>
      </c>
      <c r="Q327">
        <v>1</v>
      </c>
      <c r="R327">
        <v>0.99380594420309998</v>
      </c>
      <c r="S327" t="s">
        <v>809</v>
      </c>
      <c r="T327" t="s">
        <v>798</v>
      </c>
      <c r="U327" t="s">
        <v>799</v>
      </c>
      <c r="V327"/>
      <c r="W327" t="s">
        <v>1371</v>
      </c>
      <c r="X327">
        <v>66</v>
      </c>
      <c r="Y327">
        <v>1509618.9491065589</v>
      </c>
      <c r="Z327">
        <v>6896637.0263192356</v>
      </c>
      <c r="AA327">
        <v>49.4419974333141</v>
      </c>
      <c r="AB327">
        <v>6.9880368132144213</v>
      </c>
      <c r="AC327">
        <v>30.439153827048941</v>
      </c>
      <c r="AD327">
        <v>1.430388272831399</v>
      </c>
    </row>
    <row r="328" spans="1:30" x14ac:dyDescent="0.3">
      <c r="A328">
        <v>66</v>
      </c>
      <c r="B328" t="s">
        <v>1202</v>
      </c>
      <c r="C328">
        <v>52.530549618739002</v>
      </c>
      <c r="D328">
        <v>13.560693606769</v>
      </c>
      <c r="E328">
        <v>1.9608386596665</v>
      </c>
      <c r="F328" t="s">
        <v>1203</v>
      </c>
      <c r="G328" t="s">
        <v>1368</v>
      </c>
      <c r="H328">
        <v>95.127766282514997</v>
      </c>
      <c r="I328">
        <v>1.1184330688169</v>
      </c>
      <c r="J328">
        <v>-1.2389567192574999</v>
      </c>
      <c r="K328">
        <v>1.2915754103831001</v>
      </c>
      <c r="L328">
        <v>0.48287321721623999</v>
      </c>
      <c r="M328">
        <v>-0.19920794907794001</v>
      </c>
      <c r="N328">
        <v>3.051739619017E-2</v>
      </c>
      <c r="O328">
        <v>3888</v>
      </c>
      <c r="P328">
        <v>5184</v>
      </c>
      <c r="Q328">
        <v>1</v>
      </c>
      <c r="R328">
        <v>0.99380594420309998</v>
      </c>
      <c r="S328" t="s">
        <v>809</v>
      </c>
      <c r="T328" t="s">
        <v>798</v>
      </c>
      <c r="U328" t="s">
        <v>799</v>
      </c>
      <c r="V328"/>
      <c r="W328" t="s">
        <v>1372</v>
      </c>
      <c r="X328">
        <v>66</v>
      </c>
      <c r="Y328">
        <v>1509634.206882739</v>
      </c>
      <c r="Z328">
        <v>6896595.5134725841</v>
      </c>
      <c r="AA328">
        <v>64.699773613829166</v>
      </c>
      <c r="AB328">
        <v>34.524809838272631</v>
      </c>
      <c r="AC328">
        <v>44.682326318800108</v>
      </c>
      <c r="AD328">
        <v>2.0609734009748029</v>
      </c>
    </row>
    <row r="329" spans="1:30" x14ac:dyDescent="0.3">
      <c r="A329">
        <v>66</v>
      </c>
      <c r="B329" t="s">
        <v>1202</v>
      </c>
      <c r="C329">
        <v>52.530549618739002</v>
      </c>
      <c r="D329">
        <v>13.560693606769</v>
      </c>
      <c r="E329">
        <v>1.9608386596665</v>
      </c>
      <c r="F329" t="s">
        <v>1203</v>
      </c>
      <c r="G329" t="s">
        <v>1368</v>
      </c>
      <c r="H329">
        <v>95.127766282514997</v>
      </c>
      <c r="I329">
        <v>1.1184330688169</v>
      </c>
      <c r="J329">
        <v>-1.2389567192574999</v>
      </c>
      <c r="K329">
        <v>1.2915754103831001</v>
      </c>
      <c r="L329">
        <v>0.48287321721623999</v>
      </c>
      <c r="M329">
        <v>-0.19920794907794001</v>
      </c>
      <c r="N329">
        <v>3.051739619017E-2</v>
      </c>
      <c r="O329">
        <v>3888</v>
      </c>
      <c r="P329">
        <v>5184</v>
      </c>
      <c r="Q329">
        <v>1</v>
      </c>
      <c r="R329">
        <v>0.99380594420309998</v>
      </c>
      <c r="S329" t="s">
        <v>809</v>
      </c>
      <c r="T329" t="s">
        <v>798</v>
      </c>
      <c r="U329" t="s">
        <v>799</v>
      </c>
      <c r="V329"/>
      <c r="W329" t="s">
        <v>1373</v>
      </c>
      <c r="X329">
        <v>66</v>
      </c>
      <c r="Y329">
        <v>1509627.344762048</v>
      </c>
      <c r="Z329">
        <v>6896596.3965976816</v>
      </c>
      <c r="AA329">
        <v>57.837652922375128</v>
      </c>
      <c r="AB329">
        <v>33.641684739850461</v>
      </c>
      <c r="AC329">
        <v>40.764508714514967</v>
      </c>
      <c r="AD329">
        <v>2.0976192438937651</v>
      </c>
    </row>
    <row r="330" spans="1:30" x14ac:dyDescent="0.3">
      <c r="A330">
        <v>66</v>
      </c>
      <c r="B330" t="s">
        <v>1202</v>
      </c>
      <c r="C330">
        <v>52.530549618739002</v>
      </c>
      <c r="D330">
        <v>13.560693606769</v>
      </c>
      <c r="E330">
        <v>1.9608386596665</v>
      </c>
      <c r="F330" t="s">
        <v>1203</v>
      </c>
      <c r="G330" t="s">
        <v>1368</v>
      </c>
      <c r="H330">
        <v>95.127766282514997</v>
      </c>
      <c r="I330">
        <v>1.1184330688169</v>
      </c>
      <c r="J330">
        <v>-1.2389567192574999</v>
      </c>
      <c r="K330">
        <v>1.2915754103831001</v>
      </c>
      <c r="L330">
        <v>0.48287321721623999</v>
      </c>
      <c r="M330">
        <v>-0.19920794907794001</v>
      </c>
      <c r="N330">
        <v>3.051739619017E-2</v>
      </c>
      <c r="O330">
        <v>3888</v>
      </c>
      <c r="P330">
        <v>5184</v>
      </c>
      <c r="Q330">
        <v>1</v>
      </c>
      <c r="R330">
        <v>0.99380594420309998</v>
      </c>
      <c r="S330" t="s">
        <v>809</v>
      </c>
      <c r="T330" t="s">
        <v>798</v>
      </c>
      <c r="U330" t="s">
        <v>799</v>
      </c>
      <c r="V330"/>
      <c r="W330" t="s">
        <v>1374</v>
      </c>
      <c r="X330">
        <v>66</v>
      </c>
      <c r="Y330">
        <v>1509608.4232101261</v>
      </c>
      <c r="Z330">
        <v>6896597.0171720739</v>
      </c>
      <c r="AA330">
        <v>38.916101000271738</v>
      </c>
      <c r="AB330">
        <v>33.021110348403447</v>
      </c>
      <c r="AC330">
        <v>31.081603843148262</v>
      </c>
      <c r="AD330">
        <v>2.2744308507119011</v>
      </c>
    </row>
    <row r="331" spans="1:30" x14ac:dyDescent="0.3">
      <c r="A331">
        <v>66</v>
      </c>
      <c r="B331" t="s">
        <v>1202</v>
      </c>
      <c r="C331">
        <v>52.530549618739002</v>
      </c>
      <c r="D331">
        <v>13.560693606769</v>
      </c>
      <c r="E331">
        <v>1.9608386596665</v>
      </c>
      <c r="F331" t="s">
        <v>1203</v>
      </c>
      <c r="G331" t="s">
        <v>1368</v>
      </c>
      <c r="H331">
        <v>95.127766282514997</v>
      </c>
      <c r="I331">
        <v>1.1184330688169</v>
      </c>
      <c r="J331">
        <v>-1.2389567192574999</v>
      </c>
      <c r="K331">
        <v>1.2915754103831001</v>
      </c>
      <c r="L331">
        <v>0.48287321721623999</v>
      </c>
      <c r="M331">
        <v>-0.19920794907794001</v>
      </c>
      <c r="N331">
        <v>3.051739619017E-2</v>
      </c>
      <c r="O331">
        <v>3888</v>
      </c>
      <c r="P331">
        <v>5184</v>
      </c>
      <c r="Q331">
        <v>1</v>
      </c>
      <c r="R331">
        <v>0.99380594420309998</v>
      </c>
      <c r="S331" t="s">
        <v>809</v>
      </c>
      <c r="T331" t="s">
        <v>798</v>
      </c>
      <c r="U331" t="s">
        <v>799</v>
      </c>
      <c r="V331"/>
      <c r="W331" t="s">
        <v>1375</v>
      </c>
      <c r="X331">
        <v>66</v>
      </c>
      <c r="Y331">
        <v>1509592.431485384</v>
      </c>
      <c r="Z331">
        <v>6896598.998236482</v>
      </c>
      <c r="AA331">
        <v>22.92437625839375</v>
      </c>
      <c r="AB331">
        <v>31.04004594031721</v>
      </c>
      <c r="AC331">
        <v>23.486228208632941</v>
      </c>
      <c r="AD331">
        <v>2.5054651133418431</v>
      </c>
    </row>
    <row r="332" spans="1:30" x14ac:dyDescent="0.3">
      <c r="A332">
        <v>66</v>
      </c>
      <c r="B332" t="s">
        <v>1202</v>
      </c>
      <c r="C332">
        <v>52.530549618739002</v>
      </c>
      <c r="D332">
        <v>13.560693606769</v>
      </c>
      <c r="E332">
        <v>1.9608386596665</v>
      </c>
      <c r="F332" t="s">
        <v>1203</v>
      </c>
      <c r="G332" t="s">
        <v>1368</v>
      </c>
      <c r="H332">
        <v>95.127766282514997</v>
      </c>
      <c r="I332">
        <v>1.1184330688169</v>
      </c>
      <c r="J332">
        <v>-1.2389567192574999</v>
      </c>
      <c r="K332">
        <v>1.2915754103831001</v>
      </c>
      <c r="L332">
        <v>0.48287321721623999</v>
      </c>
      <c r="M332">
        <v>-0.19920794907794001</v>
      </c>
      <c r="N332">
        <v>3.051739619017E-2</v>
      </c>
      <c r="O332">
        <v>3888</v>
      </c>
      <c r="P332">
        <v>5184</v>
      </c>
      <c r="Q332">
        <v>1</v>
      </c>
      <c r="R332">
        <v>0.99380594420309998</v>
      </c>
      <c r="S332" t="s">
        <v>809</v>
      </c>
      <c r="T332" t="s">
        <v>798</v>
      </c>
      <c r="U332" t="s">
        <v>799</v>
      </c>
      <c r="V332"/>
      <c r="W332" t="s">
        <v>1376</v>
      </c>
      <c r="X332">
        <v>66</v>
      </c>
      <c r="Y332">
        <v>1509591.7154380069</v>
      </c>
      <c r="Z332">
        <v>6896591.0978470929</v>
      </c>
      <c r="AA332">
        <v>22.20832888153382</v>
      </c>
      <c r="AB332">
        <v>38.940435329452157</v>
      </c>
      <c r="AC332">
        <v>27.27717129847516</v>
      </c>
      <c r="AD332">
        <v>2.6232861224584232</v>
      </c>
    </row>
    <row r="333" spans="1:30" x14ac:dyDescent="0.3">
      <c r="A333">
        <v>66</v>
      </c>
      <c r="B333" t="s">
        <v>1202</v>
      </c>
      <c r="C333">
        <v>52.530549618739002</v>
      </c>
      <c r="D333">
        <v>13.560693606769</v>
      </c>
      <c r="E333">
        <v>1.9608386596665</v>
      </c>
      <c r="F333" t="s">
        <v>1203</v>
      </c>
      <c r="G333" t="s">
        <v>1368</v>
      </c>
      <c r="H333">
        <v>95.127766282514997</v>
      </c>
      <c r="I333">
        <v>1.1184330688169</v>
      </c>
      <c r="J333">
        <v>-1.2389567192574999</v>
      </c>
      <c r="K333">
        <v>1.2915754103831001</v>
      </c>
      <c r="L333">
        <v>0.48287321721623999</v>
      </c>
      <c r="M333">
        <v>-0.19920794907794001</v>
      </c>
      <c r="N333">
        <v>3.051739619017E-2</v>
      </c>
      <c r="O333">
        <v>3888</v>
      </c>
      <c r="P333">
        <v>5184</v>
      </c>
      <c r="Q333">
        <v>1</v>
      </c>
      <c r="R333">
        <v>0.99380594420309998</v>
      </c>
      <c r="S333" t="s">
        <v>809</v>
      </c>
      <c r="T333" t="s">
        <v>798</v>
      </c>
      <c r="U333" t="s">
        <v>799</v>
      </c>
      <c r="V333"/>
      <c r="W333" t="s">
        <v>1377</v>
      </c>
      <c r="X333">
        <v>66</v>
      </c>
      <c r="Y333">
        <v>1509579.423291377</v>
      </c>
      <c r="Z333">
        <v>6896600.3587264959</v>
      </c>
      <c r="AA333">
        <v>9.9161822518799454</v>
      </c>
      <c r="AB333">
        <v>29.679555926471949</v>
      </c>
      <c r="AC333">
        <v>19.033902992939531</v>
      </c>
      <c r="AD333">
        <v>2.8191449042808481</v>
      </c>
    </row>
    <row r="334" spans="1:30" x14ac:dyDescent="0.3">
      <c r="A334">
        <v>67</v>
      </c>
      <c r="B334" t="s">
        <v>1204</v>
      </c>
      <c r="C334">
        <v>52.530446585958998</v>
      </c>
      <c r="D334">
        <v>13.562228831944999</v>
      </c>
      <c r="E334">
        <v>2.1442525153980001</v>
      </c>
      <c r="F334" t="s">
        <v>1205</v>
      </c>
      <c r="G334" t="s">
        <v>1378</v>
      </c>
      <c r="H334">
        <v>96.188647214867999</v>
      </c>
      <c r="I334">
        <v>1.1095543607717999</v>
      </c>
      <c r="J334">
        <v>-1.2534205979793001</v>
      </c>
      <c r="K334">
        <v>1.3040642404683001</v>
      </c>
      <c r="L334">
        <v>0.48287321721623999</v>
      </c>
      <c r="M334">
        <v>-0.19920794907794001</v>
      </c>
      <c r="N334">
        <v>3.051739619017E-2</v>
      </c>
      <c r="O334">
        <v>3888</v>
      </c>
      <c r="P334">
        <v>5184</v>
      </c>
      <c r="Q334">
        <v>1</v>
      </c>
      <c r="R334">
        <v>0.99441114020364996</v>
      </c>
      <c r="S334" t="s">
        <v>809</v>
      </c>
      <c r="T334" t="s">
        <v>798</v>
      </c>
      <c r="U334" t="s">
        <v>799</v>
      </c>
      <c r="V334"/>
      <c r="W334" t="s">
        <v>1379</v>
      </c>
      <c r="X334">
        <v>67</v>
      </c>
      <c r="Y334">
        <v>1509750.9285721569</v>
      </c>
      <c r="Z334">
        <v>6896621.124100389</v>
      </c>
      <c r="AA334">
        <v>10.520978186512369</v>
      </c>
      <c r="AB334">
        <v>9.9397065388038754</v>
      </c>
      <c r="AC334">
        <v>8.8132153091244714</v>
      </c>
      <c r="AD334">
        <v>0.81379972244231313</v>
      </c>
    </row>
    <row r="335" spans="1:30" x14ac:dyDescent="0.3">
      <c r="A335">
        <v>67</v>
      </c>
      <c r="B335" t="s">
        <v>1204</v>
      </c>
      <c r="C335">
        <v>52.530446585958998</v>
      </c>
      <c r="D335">
        <v>13.562228831944999</v>
      </c>
      <c r="E335">
        <v>2.1442525153980001</v>
      </c>
      <c r="F335" t="s">
        <v>1205</v>
      </c>
      <c r="G335" t="s">
        <v>1378</v>
      </c>
      <c r="H335">
        <v>96.188647214867999</v>
      </c>
      <c r="I335">
        <v>1.1095543607717999</v>
      </c>
      <c r="J335">
        <v>-1.2534205979793001</v>
      </c>
      <c r="K335">
        <v>1.3040642404683001</v>
      </c>
      <c r="L335">
        <v>0.48287321721623999</v>
      </c>
      <c r="M335">
        <v>-0.19920794907794001</v>
      </c>
      <c r="N335">
        <v>3.051739619017E-2</v>
      </c>
      <c r="O335">
        <v>3888</v>
      </c>
      <c r="P335">
        <v>5184</v>
      </c>
      <c r="Q335">
        <v>1</v>
      </c>
      <c r="R335">
        <v>0.99441114020364996</v>
      </c>
      <c r="S335" t="s">
        <v>809</v>
      </c>
      <c r="T335" t="s">
        <v>798</v>
      </c>
      <c r="U335" t="s">
        <v>799</v>
      </c>
      <c r="V335"/>
      <c r="W335" t="s">
        <v>1380</v>
      </c>
      <c r="X335">
        <v>67</v>
      </c>
      <c r="Y335">
        <v>1509785.0124272781</v>
      </c>
      <c r="Z335">
        <v>6896619.6920056343</v>
      </c>
      <c r="AA335">
        <v>44.604833307676017</v>
      </c>
      <c r="AB335">
        <v>8.5076117841526866</v>
      </c>
      <c r="AC335">
        <v>27.680055636853901</v>
      </c>
      <c r="AD335">
        <v>1.382327055634244</v>
      </c>
    </row>
    <row r="336" spans="1:30" x14ac:dyDescent="0.3">
      <c r="A336">
        <v>67</v>
      </c>
      <c r="B336" t="s">
        <v>1204</v>
      </c>
      <c r="C336">
        <v>52.530446585958998</v>
      </c>
      <c r="D336">
        <v>13.562228831944999</v>
      </c>
      <c r="E336">
        <v>2.1442525153980001</v>
      </c>
      <c r="F336" t="s">
        <v>1205</v>
      </c>
      <c r="G336" t="s">
        <v>1378</v>
      </c>
      <c r="H336">
        <v>96.188647214867999</v>
      </c>
      <c r="I336">
        <v>1.1095543607717999</v>
      </c>
      <c r="J336">
        <v>-1.2534205979793001</v>
      </c>
      <c r="K336">
        <v>1.3040642404683001</v>
      </c>
      <c r="L336">
        <v>0.48287321721623999</v>
      </c>
      <c r="M336">
        <v>-0.19920794907794001</v>
      </c>
      <c r="N336">
        <v>3.051739619017E-2</v>
      </c>
      <c r="O336">
        <v>3888</v>
      </c>
      <c r="P336">
        <v>5184</v>
      </c>
      <c r="Q336">
        <v>1</v>
      </c>
      <c r="R336">
        <v>0.99441114020364996</v>
      </c>
      <c r="S336" t="s">
        <v>809</v>
      </c>
      <c r="T336" t="s">
        <v>798</v>
      </c>
      <c r="U336" t="s">
        <v>799</v>
      </c>
      <c r="V336"/>
      <c r="W336" t="s">
        <v>1381</v>
      </c>
      <c r="X336">
        <v>67</v>
      </c>
      <c r="Y336">
        <v>1509792.1251645519</v>
      </c>
      <c r="Z336">
        <v>6896618.6418028157</v>
      </c>
      <c r="AA336">
        <v>51.717570581007749</v>
      </c>
      <c r="AB336">
        <v>7.4574089655652642</v>
      </c>
      <c r="AC336">
        <v>31.85285998963105</v>
      </c>
      <c r="AD336">
        <v>1.427588534471951</v>
      </c>
    </row>
    <row r="337" spans="1:30" x14ac:dyDescent="0.3">
      <c r="A337">
        <v>67</v>
      </c>
      <c r="B337" t="s">
        <v>1204</v>
      </c>
      <c r="C337">
        <v>52.530446585958998</v>
      </c>
      <c r="D337">
        <v>13.562228831944999</v>
      </c>
      <c r="E337">
        <v>2.1442525153980001</v>
      </c>
      <c r="F337" t="s">
        <v>1205</v>
      </c>
      <c r="G337" t="s">
        <v>1378</v>
      </c>
      <c r="H337">
        <v>96.188647214867999</v>
      </c>
      <c r="I337">
        <v>1.1095543607717999</v>
      </c>
      <c r="J337">
        <v>-1.2534205979793001</v>
      </c>
      <c r="K337">
        <v>1.3040642404683001</v>
      </c>
      <c r="L337">
        <v>0.48287321721623999</v>
      </c>
      <c r="M337">
        <v>-0.19920794907794001</v>
      </c>
      <c r="N337">
        <v>3.051739619017E-2</v>
      </c>
      <c r="O337">
        <v>3888</v>
      </c>
      <c r="P337">
        <v>5184</v>
      </c>
      <c r="Q337">
        <v>1</v>
      </c>
      <c r="R337">
        <v>0.99441114020364996</v>
      </c>
      <c r="S337" t="s">
        <v>809</v>
      </c>
      <c r="T337" t="s">
        <v>798</v>
      </c>
      <c r="U337" t="s">
        <v>799</v>
      </c>
      <c r="V337"/>
      <c r="W337" t="s">
        <v>1382</v>
      </c>
      <c r="X337">
        <v>67</v>
      </c>
      <c r="Y337">
        <v>1509747.1096528161</v>
      </c>
      <c r="Z337">
        <v>6896583.6032178607</v>
      </c>
      <c r="AA337">
        <v>6.7020588451996446</v>
      </c>
      <c r="AB337">
        <v>27.581175989471379</v>
      </c>
      <c r="AC337">
        <v>17.26288582860488</v>
      </c>
      <c r="AD337">
        <v>2.9032187136130871</v>
      </c>
    </row>
    <row r="338" spans="1:30" x14ac:dyDescent="0.3">
      <c r="A338">
        <v>68</v>
      </c>
      <c r="B338" t="s">
        <v>1206</v>
      </c>
      <c r="C338">
        <v>52.531904285298999</v>
      </c>
      <c r="D338">
        <v>13.561973966662</v>
      </c>
      <c r="E338">
        <v>2.9021512391046</v>
      </c>
      <c r="F338" t="s">
        <v>1207</v>
      </c>
      <c r="G338" t="s">
        <v>1383</v>
      </c>
      <c r="H338">
        <v>2.6933384541995999</v>
      </c>
      <c r="I338">
        <v>1.5519909760968</v>
      </c>
      <c r="J338">
        <v>-7.2906765068286E-2</v>
      </c>
      <c r="K338">
        <v>1.0407841394241E-4</v>
      </c>
      <c r="L338">
        <v>0.48985944360557998</v>
      </c>
      <c r="M338">
        <v>-0.19493119575946999</v>
      </c>
      <c r="N338">
        <v>3.0254706746656999E-2</v>
      </c>
      <c r="O338">
        <v>3888</v>
      </c>
      <c r="P338">
        <v>5184</v>
      </c>
      <c r="Q338">
        <v>1</v>
      </c>
      <c r="R338">
        <v>0.99541600320113999</v>
      </c>
      <c r="S338" t="s">
        <v>809</v>
      </c>
      <c r="T338" t="s">
        <v>798</v>
      </c>
      <c r="U338" t="s">
        <v>799</v>
      </c>
      <c r="V338"/>
      <c r="W338" t="s">
        <v>1384</v>
      </c>
      <c r="X338">
        <v>68</v>
      </c>
      <c r="Y338">
        <v>1509740.134947476</v>
      </c>
      <c r="Z338">
        <v>6896914.6156740086</v>
      </c>
      <c r="AA338">
        <v>28.09882702911273</v>
      </c>
      <c r="AB338">
        <v>36.683893320150673</v>
      </c>
      <c r="AC338">
        <v>28.12495985964949</v>
      </c>
      <c r="AD338">
        <v>0.65364492964826271</v>
      </c>
    </row>
    <row r="339" spans="1:30" x14ac:dyDescent="0.3">
      <c r="A339">
        <v>68</v>
      </c>
      <c r="B339" t="s">
        <v>1206</v>
      </c>
      <c r="C339">
        <v>52.531904285298999</v>
      </c>
      <c r="D339">
        <v>13.561973966662</v>
      </c>
      <c r="E339">
        <v>2.9021512391046</v>
      </c>
      <c r="F339" t="s">
        <v>1207</v>
      </c>
      <c r="G339" t="s">
        <v>1383</v>
      </c>
      <c r="H339">
        <v>2.6933384541995999</v>
      </c>
      <c r="I339">
        <v>1.5519909760968</v>
      </c>
      <c r="J339">
        <v>-7.2906765068286E-2</v>
      </c>
      <c r="K339">
        <v>1.0407841394241E-4</v>
      </c>
      <c r="L339">
        <v>0.48985944360557998</v>
      </c>
      <c r="M339">
        <v>-0.19493119575946999</v>
      </c>
      <c r="N339">
        <v>3.0254706746656999E-2</v>
      </c>
      <c r="O339">
        <v>3888</v>
      </c>
      <c r="P339">
        <v>5184</v>
      </c>
      <c r="Q339">
        <v>1</v>
      </c>
      <c r="R339">
        <v>0.99541600320113999</v>
      </c>
      <c r="S339" t="s">
        <v>809</v>
      </c>
      <c r="T339" t="s">
        <v>798</v>
      </c>
      <c r="U339" t="s">
        <v>799</v>
      </c>
      <c r="V339"/>
      <c r="W339" t="s">
        <v>1385</v>
      </c>
      <c r="X339">
        <v>68</v>
      </c>
      <c r="Y339">
        <v>1509739.4189000989</v>
      </c>
      <c r="Z339">
        <v>6896907.7416191939</v>
      </c>
      <c r="AA339">
        <v>27.382779652718451</v>
      </c>
      <c r="AB339">
        <v>29.809838505461808</v>
      </c>
      <c r="AC339">
        <v>24.6421329470062</v>
      </c>
      <c r="AD339">
        <v>0.7429870346602605</v>
      </c>
    </row>
    <row r="340" spans="1:30" x14ac:dyDescent="0.3">
      <c r="A340">
        <v>68</v>
      </c>
      <c r="B340" t="s">
        <v>1206</v>
      </c>
      <c r="C340">
        <v>52.531904285298999</v>
      </c>
      <c r="D340">
        <v>13.561973966662</v>
      </c>
      <c r="E340">
        <v>2.9021512391046</v>
      </c>
      <c r="F340" t="s">
        <v>1207</v>
      </c>
      <c r="G340" t="s">
        <v>1383</v>
      </c>
      <c r="H340">
        <v>2.6933384541995999</v>
      </c>
      <c r="I340">
        <v>1.5519909760968</v>
      </c>
      <c r="J340">
        <v>-7.2906765068286E-2</v>
      </c>
      <c r="K340">
        <v>1.0407841394241E-4</v>
      </c>
      <c r="L340">
        <v>0.48985944360557998</v>
      </c>
      <c r="M340">
        <v>-0.19493119575946999</v>
      </c>
      <c r="N340">
        <v>3.0254706746656999E-2</v>
      </c>
      <c r="O340">
        <v>3888</v>
      </c>
      <c r="P340">
        <v>5184</v>
      </c>
      <c r="Q340">
        <v>1</v>
      </c>
      <c r="R340">
        <v>0.99541600320113999</v>
      </c>
      <c r="S340" t="s">
        <v>809</v>
      </c>
      <c r="T340" t="s">
        <v>798</v>
      </c>
      <c r="U340" t="s">
        <v>799</v>
      </c>
      <c r="V340"/>
      <c r="W340" t="s">
        <v>1386</v>
      </c>
      <c r="X340">
        <v>68</v>
      </c>
      <c r="Y340">
        <v>1509743.7151843579</v>
      </c>
      <c r="Z340">
        <v>6896890.6996916337</v>
      </c>
      <c r="AA340">
        <v>31.679063911549751</v>
      </c>
      <c r="AB340">
        <v>12.767910945229231</v>
      </c>
      <c r="AC340">
        <v>20.814022652835579</v>
      </c>
      <c r="AD340">
        <v>1.1876725255755991</v>
      </c>
    </row>
    <row r="341" spans="1:30" x14ac:dyDescent="0.3">
      <c r="A341">
        <v>69</v>
      </c>
      <c r="B341" t="s">
        <v>1208</v>
      </c>
      <c r="C341">
        <v>52.532339169726001</v>
      </c>
      <c r="D341">
        <v>13.562063261265999</v>
      </c>
      <c r="E341">
        <v>1.9996782084927001</v>
      </c>
      <c r="F341" t="s">
        <v>1209</v>
      </c>
      <c r="G341" t="s">
        <v>1387</v>
      </c>
      <c r="H341">
        <v>4.3219089109195998</v>
      </c>
      <c r="I341">
        <v>1.5660978979261</v>
      </c>
      <c r="J341">
        <v>-5.7970442641104E-2</v>
      </c>
      <c r="K341">
        <v>6.0453451963503997E-2</v>
      </c>
      <c r="L341">
        <v>0.46600000000000003</v>
      </c>
      <c r="M341">
        <v>-0.19500000000000001</v>
      </c>
      <c r="N341">
        <v>0.03</v>
      </c>
      <c r="O341">
        <v>3888</v>
      </c>
      <c r="P341">
        <v>5184</v>
      </c>
      <c r="Q341">
        <v>1</v>
      </c>
      <c r="R341">
        <v>1</v>
      </c>
      <c r="S341" t="s">
        <v>809</v>
      </c>
      <c r="T341" t="s">
        <v>798</v>
      </c>
      <c r="U341" t="s">
        <v>799</v>
      </c>
      <c r="V341"/>
      <c r="W341" t="s">
        <v>1388</v>
      </c>
      <c r="X341">
        <v>69</v>
      </c>
      <c r="Y341">
        <v>1509696.4373668111</v>
      </c>
      <c r="Z341">
        <v>6896977.9185739793</v>
      </c>
      <c r="AA341">
        <v>25.538983483565971</v>
      </c>
      <c r="AB341">
        <v>20.404686721041799</v>
      </c>
      <c r="AC341">
        <v>19.908086521532159</v>
      </c>
      <c r="AD341">
        <v>5.3864968998583977</v>
      </c>
    </row>
    <row r="342" spans="1:30" x14ac:dyDescent="0.3">
      <c r="A342">
        <v>69</v>
      </c>
      <c r="B342" t="s">
        <v>1208</v>
      </c>
      <c r="C342">
        <v>52.532339169726001</v>
      </c>
      <c r="D342">
        <v>13.562063261265999</v>
      </c>
      <c r="E342">
        <v>1.9996782084927001</v>
      </c>
      <c r="F342" t="s">
        <v>1209</v>
      </c>
      <c r="G342" t="s">
        <v>1387</v>
      </c>
      <c r="H342">
        <v>4.3219089109195998</v>
      </c>
      <c r="I342">
        <v>1.5660978979261</v>
      </c>
      <c r="J342">
        <v>-5.7970442641104E-2</v>
      </c>
      <c r="K342">
        <v>6.0453451963503997E-2</v>
      </c>
      <c r="L342">
        <v>0.46600000000000003</v>
      </c>
      <c r="M342">
        <v>-0.19500000000000001</v>
      </c>
      <c r="N342">
        <v>0.03</v>
      </c>
      <c r="O342">
        <v>3888</v>
      </c>
      <c r="P342">
        <v>5184</v>
      </c>
      <c r="Q342">
        <v>1</v>
      </c>
      <c r="R342">
        <v>1</v>
      </c>
      <c r="S342" t="s">
        <v>809</v>
      </c>
      <c r="T342" t="s">
        <v>798</v>
      </c>
      <c r="U342" t="s">
        <v>799</v>
      </c>
      <c r="V342"/>
      <c r="W342" t="s">
        <v>1431</v>
      </c>
      <c r="X342">
        <v>69</v>
      </c>
      <c r="Y342">
        <v>1509703.502367592</v>
      </c>
      <c r="Z342">
        <v>6896976.9638441438</v>
      </c>
      <c r="AA342">
        <v>18.47398270200938</v>
      </c>
      <c r="AB342">
        <v>19.449956885538999</v>
      </c>
      <c r="AC342">
        <v>16.331227792800259</v>
      </c>
      <c r="AD342">
        <v>5.5235165068078924</v>
      </c>
    </row>
    <row r="343" spans="1:30" x14ac:dyDescent="0.3">
      <c r="A343">
        <v>69</v>
      </c>
      <c r="B343" t="s">
        <v>1208</v>
      </c>
      <c r="C343">
        <v>52.532339169726001</v>
      </c>
      <c r="D343">
        <v>13.562063261265999</v>
      </c>
      <c r="E343">
        <v>1.9996782084927001</v>
      </c>
      <c r="F343" t="s">
        <v>1209</v>
      </c>
      <c r="G343" t="s">
        <v>1387</v>
      </c>
      <c r="H343">
        <v>4.3219089109195998</v>
      </c>
      <c r="I343">
        <v>1.5660978979261</v>
      </c>
      <c r="J343">
        <v>-5.7970442641104E-2</v>
      </c>
      <c r="K343">
        <v>6.0453451963503997E-2</v>
      </c>
      <c r="L343">
        <v>0.46600000000000003</v>
      </c>
      <c r="M343">
        <v>-0.19500000000000001</v>
      </c>
      <c r="N343">
        <v>0.03</v>
      </c>
      <c r="O343">
        <v>3888</v>
      </c>
      <c r="P343">
        <v>5184</v>
      </c>
      <c r="Q343">
        <v>1</v>
      </c>
      <c r="R343">
        <v>1</v>
      </c>
      <c r="S343" t="s">
        <v>809</v>
      </c>
      <c r="T343" t="s">
        <v>798</v>
      </c>
      <c r="U343" t="s">
        <v>799</v>
      </c>
      <c r="V343"/>
      <c r="W343" t="s">
        <v>1389</v>
      </c>
      <c r="X343">
        <v>69</v>
      </c>
      <c r="Y343">
        <v>1509710.7821825871</v>
      </c>
      <c r="Z343">
        <v>6896976.5342157194</v>
      </c>
      <c r="AA343">
        <v>11.194167707581069</v>
      </c>
      <c r="AB343">
        <v>19.020328460261229</v>
      </c>
      <c r="AC343">
        <v>13.42897566410414</v>
      </c>
      <c r="AD343">
        <v>5.7512370973064746</v>
      </c>
    </row>
    <row r="344" spans="1:30" x14ac:dyDescent="0.3">
      <c r="A344">
        <v>69</v>
      </c>
      <c r="B344" t="s">
        <v>1208</v>
      </c>
      <c r="C344">
        <v>52.532339169726001</v>
      </c>
      <c r="D344">
        <v>13.562063261265999</v>
      </c>
      <c r="E344">
        <v>1.9996782084927001</v>
      </c>
      <c r="F344" t="s">
        <v>1209</v>
      </c>
      <c r="G344" t="s">
        <v>1387</v>
      </c>
      <c r="H344">
        <v>4.3219089109195998</v>
      </c>
      <c r="I344">
        <v>1.5660978979261</v>
      </c>
      <c r="J344">
        <v>-5.7970442641104E-2</v>
      </c>
      <c r="K344">
        <v>6.0453451963503997E-2</v>
      </c>
      <c r="L344">
        <v>0.46600000000000003</v>
      </c>
      <c r="M344">
        <v>-0.19500000000000001</v>
      </c>
      <c r="N344">
        <v>0.03</v>
      </c>
      <c r="O344">
        <v>3888</v>
      </c>
      <c r="P344">
        <v>5184</v>
      </c>
      <c r="Q344">
        <v>1</v>
      </c>
      <c r="R344">
        <v>1</v>
      </c>
      <c r="S344" t="s">
        <v>809</v>
      </c>
      <c r="T344" t="s">
        <v>798</v>
      </c>
      <c r="U344" t="s">
        <v>799</v>
      </c>
      <c r="V344"/>
      <c r="W344" t="s">
        <v>1390</v>
      </c>
      <c r="X344">
        <v>69</v>
      </c>
      <c r="Y344">
        <v>1509712.7393787489</v>
      </c>
      <c r="Z344">
        <v>6896994.1251129322</v>
      </c>
      <c r="AA344">
        <v>9.2369715454988182</v>
      </c>
      <c r="AB344">
        <v>36.611225673928857</v>
      </c>
      <c r="AC344">
        <v>22.96370356366068</v>
      </c>
      <c r="AD344">
        <v>6.0360441573475327</v>
      </c>
    </row>
    <row r="345" spans="1:30" x14ac:dyDescent="0.3">
      <c r="A345">
        <v>69</v>
      </c>
      <c r="B345" t="s">
        <v>1208</v>
      </c>
      <c r="C345">
        <v>52.532339169726001</v>
      </c>
      <c r="D345">
        <v>13.562063261265999</v>
      </c>
      <c r="E345">
        <v>1.9996782084927001</v>
      </c>
      <c r="F345" t="s">
        <v>1209</v>
      </c>
      <c r="G345" t="s">
        <v>1387</v>
      </c>
      <c r="H345">
        <v>4.3219089109195998</v>
      </c>
      <c r="I345">
        <v>1.5660978979261</v>
      </c>
      <c r="J345">
        <v>-5.7970442641104E-2</v>
      </c>
      <c r="K345">
        <v>6.0453451963503997E-2</v>
      </c>
      <c r="L345">
        <v>0.46600000000000003</v>
      </c>
      <c r="M345">
        <v>-0.19500000000000001</v>
      </c>
      <c r="N345">
        <v>0.03</v>
      </c>
      <c r="O345">
        <v>3888</v>
      </c>
      <c r="P345">
        <v>5184</v>
      </c>
      <c r="Q345">
        <v>1</v>
      </c>
      <c r="R345">
        <v>1</v>
      </c>
      <c r="S345" t="s">
        <v>809</v>
      </c>
      <c r="T345" t="s">
        <v>798</v>
      </c>
      <c r="U345" t="s">
        <v>799</v>
      </c>
      <c r="V345"/>
      <c r="W345" t="s">
        <v>1391</v>
      </c>
      <c r="X345">
        <v>69</v>
      </c>
      <c r="Y345">
        <v>1509752.5396787589</v>
      </c>
      <c r="Z345">
        <v>6896989.2798590194</v>
      </c>
      <c r="AA345">
        <v>30.563328464515511</v>
      </c>
      <c r="AB345">
        <v>31.765971760265529</v>
      </c>
      <c r="AC345">
        <v>26.83745491089806</v>
      </c>
      <c r="AD345">
        <v>0.76610556620736869</v>
      </c>
    </row>
    <row r="346" spans="1:30" x14ac:dyDescent="0.3">
      <c r="A346">
        <v>69</v>
      </c>
      <c r="B346" t="s">
        <v>1208</v>
      </c>
      <c r="C346">
        <v>52.532339169726001</v>
      </c>
      <c r="D346">
        <v>13.562063261265999</v>
      </c>
      <c r="E346">
        <v>1.9996782084927001</v>
      </c>
      <c r="F346" t="s">
        <v>1209</v>
      </c>
      <c r="G346" t="s">
        <v>1387</v>
      </c>
      <c r="H346">
        <v>4.3219089109195998</v>
      </c>
      <c r="I346">
        <v>1.5660978979261</v>
      </c>
      <c r="J346">
        <v>-5.7970442641104E-2</v>
      </c>
      <c r="K346">
        <v>6.0453451963503997E-2</v>
      </c>
      <c r="L346">
        <v>0.46600000000000003</v>
      </c>
      <c r="M346">
        <v>-0.19500000000000001</v>
      </c>
      <c r="N346">
        <v>0.03</v>
      </c>
      <c r="O346">
        <v>3888</v>
      </c>
      <c r="P346">
        <v>5184</v>
      </c>
      <c r="Q346">
        <v>1</v>
      </c>
      <c r="R346">
        <v>1</v>
      </c>
      <c r="S346" t="s">
        <v>809</v>
      </c>
      <c r="T346" t="s">
        <v>798</v>
      </c>
      <c r="U346" t="s">
        <v>799</v>
      </c>
      <c r="V346"/>
      <c r="W346" t="s">
        <v>1392</v>
      </c>
      <c r="X346">
        <v>69</v>
      </c>
      <c r="Y346">
        <v>1509750.284129523</v>
      </c>
      <c r="Z346">
        <v>6896966.1515287561</v>
      </c>
      <c r="AA346">
        <v>28.307779228780419</v>
      </c>
      <c r="AB346">
        <v>8.637641497887671</v>
      </c>
      <c r="AC346">
        <v>18.038066725128981</v>
      </c>
      <c r="AD346">
        <v>1.274636910192259</v>
      </c>
    </row>
    <row r="347" spans="1:30" x14ac:dyDescent="0.3">
      <c r="A347">
        <v>70</v>
      </c>
      <c r="B347" t="s">
        <v>1210</v>
      </c>
      <c r="C347">
        <v>52.532734925758</v>
      </c>
      <c r="D347">
        <v>13.562158152567999</v>
      </c>
      <c r="E347">
        <v>2.3938148152082999</v>
      </c>
      <c r="F347" t="s">
        <v>1211</v>
      </c>
      <c r="G347" t="s">
        <v>1393</v>
      </c>
      <c r="H347">
        <v>6.3052605577270002</v>
      </c>
      <c r="I347">
        <v>1.4751600653107999</v>
      </c>
      <c r="J347">
        <v>-7.2859746590708999E-2</v>
      </c>
      <c r="K347">
        <v>9.8494573281256007E-2</v>
      </c>
      <c r="L347">
        <v>0.47987683373216999</v>
      </c>
      <c r="M347">
        <v>-0.21462075071945999</v>
      </c>
      <c r="N347">
        <v>3.8255234547521E-2</v>
      </c>
      <c r="O347">
        <v>3888</v>
      </c>
      <c r="P347">
        <v>5184</v>
      </c>
      <c r="Q347">
        <v>1</v>
      </c>
      <c r="R347">
        <v>1.0054920173666999</v>
      </c>
      <c r="S347" t="s">
        <v>809</v>
      </c>
      <c r="T347" t="s">
        <v>798</v>
      </c>
      <c r="U347" t="s">
        <v>799</v>
      </c>
      <c r="V347"/>
      <c r="W347" t="s">
        <v>1394</v>
      </c>
      <c r="X347">
        <v>70</v>
      </c>
      <c r="Y347">
        <v>1509719.4702240841</v>
      </c>
      <c r="Z347">
        <v>6897032.7558688894</v>
      </c>
      <c r="AA347">
        <v>13.069377629319209</v>
      </c>
      <c r="AB347">
        <v>2.819529520347714</v>
      </c>
      <c r="AC347">
        <v>8.1494142884149312</v>
      </c>
      <c r="AD347">
        <v>4.924868096399079</v>
      </c>
    </row>
    <row r="348" spans="1:30" x14ac:dyDescent="0.3">
      <c r="A348">
        <v>70</v>
      </c>
      <c r="B348" t="s">
        <v>1210</v>
      </c>
      <c r="C348">
        <v>52.532734925758</v>
      </c>
      <c r="D348">
        <v>13.562158152567999</v>
      </c>
      <c r="E348">
        <v>2.3938148152082999</v>
      </c>
      <c r="F348" t="s">
        <v>1211</v>
      </c>
      <c r="G348" t="s">
        <v>1393</v>
      </c>
      <c r="H348">
        <v>6.3052605577270002</v>
      </c>
      <c r="I348">
        <v>1.4751600653107999</v>
      </c>
      <c r="J348">
        <v>-7.2859746590708999E-2</v>
      </c>
      <c r="K348">
        <v>9.8494573281256007E-2</v>
      </c>
      <c r="L348">
        <v>0.47987683373216999</v>
      </c>
      <c r="M348">
        <v>-0.21462075071945999</v>
      </c>
      <c r="N348">
        <v>3.8255234547521E-2</v>
      </c>
      <c r="O348">
        <v>3888</v>
      </c>
      <c r="P348">
        <v>5184</v>
      </c>
      <c r="Q348">
        <v>1</v>
      </c>
      <c r="R348">
        <v>1.0054920173666999</v>
      </c>
      <c r="S348" t="s">
        <v>809</v>
      </c>
      <c r="T348" t="s">
        <v>798</v>
      </c>
      <c r="U348" t="s">
        <v>799</v>
      </c>
      <c r="V348"/>
      <c r="W348" t="s">
        <v>1395</v>
      </c>
      <c r="X348">
        <v>70</v>
      </c>
      <c r="Y348">
        <v>1509721.2842107711</v>
      </c>
      <c r="Z348">
        <v>6897050.8002627771</v>
      </c>
      <c r="AA348">
        <v>11.25539094209671</v>
      </c>
      <c r="AB348">
        <v>20.863923408091068</v>
      </c>
      <c r="AC348">
        <v>14.423360952828689</v>
      </c>
      <c r="AD348">
        <v>5.7884650704348362</v>
      </c>
    </row>
    <row r="349" spans="1:30" x14ac:dyDescent="0.3">
      <c r="A349">
        <v>70</v>
      </c>
      <c r="B349" t="s">
        <v>1210</v>
      </c>
      <c r="C349">
        <v>52.532734925758</v>
      </c>
      <c r="D349">
        <v>13.562158152567999</v>
      </c>
      <c r="E349">
        <v>2.3938148152082999</v>
      </c>
      <c r="F349" t="s">
        <v>1211</v>
      </c>
      <c r="G349" t="s">
        <v>1393</v>
      </c>
      <c r="H349">
        <v>6.3052605577270002</v>
      </c>
      <c r="I349">
        <v>1.4751600653107999</v>
      </c>
      <c r="J349">
        <v>-7.2859746590708999E-2</v>
      </c>
      <c r="K349">
        <v>9.8494573281256007E-2</v>
      </c>
      <c r="L349">
        <v>0.47987683373216999</v>
      </c>
      <c r="M349">
        <v>-0.21462075071945999</v>
      </c>
      <c r="N349">
        <v>3.8255234547521E-2</v>
      </c>
      <c r="O349">
        <v>3888</v>
      </c>
      <c r="P349">
        <v>5184</v>
      </c>
      <c r="Q349">
        <v>1</v>
      </c>
      <c r="R349">
        <v>1.0054920173666999</v>
      </c>
      <c r="S349" t="s">
        <v>809</v>
      </c>
      <c r="T349" t="s">
        <v>798</v>
      </c>
      <c r="U349" t="s">
        <v>799</v>
      </c>
      <c r="V349"/>
      <c r="W349" t="s">
        <v>1396</v>
      </c>
      <c r="X349">
        <v>70</v>
      </c>
      <c r="Y349">
        <v>1509718.0381293311</v>
      </c>
      <c r="Z349">
        <v>6897072.902258466</v>
      </c>
      <c r="AA349">
        <v>14.50147238210775</v>
      </c>
      <c r="AB349">
        <v>42.965919096954167</v>
      </c>
      <c r="AC349">
        <v>27.581579393030321</v>
      </c>
      <c r="AD349">
        <v>5.957679533739201</v>
      </c>
    </row>
    <row r="350" spans="1:30" x14ac:dyDescent="0.3">
      <c r="A350">
        <v>70</v>
      </c>
      <c r="B350" t="s">
        <v>1210</v>
      </c>
      <c r="C350">
        <v>52.532734925758</v>
      </c>
      <c r="D350">
        <v>13.562158152567999</v>
      </c>
      <c r="E350">
        <v>2.3938148152082999</v>
      </c>
      <c r="F350" t="s">
        <v>1211</v>
      </c>
      <c r="G350" t="s">
        <v>1393</v>
      </c>
      <c r="H350">
        <v>6.3052605577270002</v>
      </c>
      <c r="I350">
        <v>1.4751600653107999</v>
      </c>
      <c r="J350">
        <v>-7.2859746590708999E-2</v>
      </c>
      <c r="K350">
        <v>9.8494573281256007E-2</v>
      </c>
      <c r="L350">
        <v>0.47987683373216999</v>
      </c>
      <c r="M350">
        <v>-0.21462075071945999</v>
      </c>
      <c r="N350">
        <v>3.8255234547521E-2</v>
      </c>
      <c r="O350">
        <v>3888</v>
      </c>
      <c r="P350">
        <v>5184</v>
      </c>
      <c r="Q350">
        <v>1</v>
      </c>
      <c r="R350">
        <v>1.0054920173666999</v>
      </c>
      <c r="S350" t="s">
        <v>809</v>
      </c>
      <c r="T350" t="s">
        <v>798</v>
      </c>
      <c r="U350" t="s">
        <v>799</v>
      </c>
      <c r="V350"/>
      <c r="W350" t="s">
        <v>1397</v>
      </c>
      <c r="X350">
        <v>70</v>
      </c>
      <c r="Y350">
        <v>1509718.801913199</v>
      </c>
      <c r="Z350">
        <v>6897079.2512118714</v>
      </c>
      <c r="AA350">
        <v>13.73768851417117</v>
      </c>
      <c r="AB350">
        <v>49.314872502349317</v>
      </c>
      <c r="AC350">
        <v>31.134604129535909</v>
      </c>
      <c r="AD350">
        <v>6.0115022973906171</v>
      </c>
    </row>
    <row r="351" spans="1:30" x14ac:dyDescent="0.3">
      <c r="A351">
        <v>70</v>
      </c>
      <c r="B351" t="s">
        <v>1210</v>
      </c>
      <c r="C351">
        <v>52.532734925758</v>
      </c>
      <c r="D351">
        <v>13.562158152567999</v>
      </c>
      <c r="E351">
        <v>2.3938148152082999</v>
      </c>
      <c r="F351" t="s">
        <v>1211</v>
      </c>
      <c r="G351" t="s">
        <v>1393</v>
      </c>
      <c r="H351">
        <v>6.3052605577270002</v>
      </c>
      <c r="I351">
        <v>1.4751600653107999</v>
      </c>
      <c r="J351">
        <v>-7.2859746590708999E-2</v>
      </c>
      <c r="K351">
        <v>9.8494573281256007E-2</v>
      </c>
      <c r="L351">
        <v>0.47987683373216999</v>
      </c>
      <c r="M351">
        <v>-0.21462075071945999</v>
      </c>
      <c r="N351">
        <v>3.8255234547521E-2</v>
      </c>
      <c r="O351">
        <v>3888</v>
      </c>
      <c r="P351">
        <v>5184</v>
      </c>
      <c r="Q351">
        <v>1</v>
      </c>
      <c r="R351">
        <v>1.0054920173666999</v>
      </c>
      <c r="S351" t="s">
        <v>809</v>
      </c>
      <c r="T351" t="s">
        <v>798</v>
      </c>
      <c r="U351" t="s">
        <v>799</v>
      </c>
      <c r="V351"/>
      <c r="W351" t="s">
        <v>1398</v>
      </c>
      <c r="X351">
        <v>70</v>
      </c>
      <c r="Y351">
        <v>1509753.100582534</v>
      </c>
      <c r="Z351">
        <v>6897035.3813759387</v>
      </c>
      <c r="AA351">
        <v>20.56098082056269</v>
      </c>
      <c r="AB351">
        <v>5.4450365696102381</v>
      </c>
      <c r="AC351">
        <v>12.963814761505979</v>
      </c>
      <c r="AD351">
        <v>1.3119152646260031</v>
      </c>
    </row>
    <row r="352" spans="1:30" x14ac:dyDescent="0.3">
      <c r="A352">
        <v>71</v>
      </c>
      <c r="B352" t="s">
        <v>1212</v>
      </c>
      <c r="C352">
        <v>52.532792363944999</v>
      </c>
      <c r="D352">
        <v>13.560258158698</v>
      </c>
      <c r="E352">
        <v>2.0141636105253999</v>
      </c>
      <c r="F352" t="s">
        <v>1213</v>
      </c>
      <c r="G352" t="s">
        <v>1399</v>
      </c>
      <c r="H352">
        <v>97.193681114420002</v>
      </c>
      <c r="I352">
        <v>1.083591314507</v>
      </c>
      <c r="J352">
        <v>-1.2552909039532001</v>
      </c>
      <c r="K352">
        <v>1.3198071475001001</v>
      </c>
      <c r="L352">
        <v>0.49309335454504</v>
      </c>
      <c r="M352">
        <v>-0.1971767969456</v>
      </c>
      <c r="N352">
        <v>2.6823308306838999E-2</v>
      </c>
      <c r="O352">
        <v>3888</v>
      </c>
      <c r="P352">
        <v>5184</v>
      </c>
      <c r="Q352">
        <v>1</v>
      </c>
      <c r="R352">
        <v>1.0006071780654</v>
      </c>
      <c r="S352" t="s">
        <v>809</v>
      </c>
      <c r="T352" t="s">
        <v>798</v>
      </c>
      <c r="U352" t="s">
        <v>799</v>
      </c>
      <c r="V352"/>
      <c r="W352" t="s">
        <v>1400</v>
      </c>
      <c r="X352">
        <v>71</v>
      </c>
      <c r="Y352">
        <v>1509547.1534229361</v>
      </c>
      <c r="Z352">
        <v>6897060.2819234654</v>
      </c>
      <c r="AA352">
        <v>26.12017134134658</v>
      </c>
      <c r="AB352">
        <v>19.83447251282632</v>
      </c>
      <c r="AC352">
        <v>19.974900419227321</v>
      </c>
      <c r="AD352">
        <v>0.92133510091207349</v>
      </c>
    </row>
    <row r="353" spans="1:30" x14ac:dyDescent="0.3">
      <c r="A353">
        <v>71</v>
      </c>
      <c r="B353" t="s">
        <v>1212</v>
      </c>
      <c r="C353">
        <v>52.532792363944999</v>
      </c>
      <c r="D353">
        <v>13.560258158698</v>
      </c>
      <c r="E353">
        <v>2.0141636105253999</v>
      </c>
      <c r="F353" t="s">
        <v>1213</v>
      </c>
      <c r="G353" t="s">
        <v>1399</v>
      </c>
      <c r="H353">
        <v>97.193681114420002</v>
      </c>
      <c r="I353">
        <v>1.083591314507</v>
      </c>
      <c r="J353">
        <v>-1.2552909039532001</v>
      </c>
      <c r="K353">
        <v>1.3198071475001001</v>
      </c>
      <c r="L353">
        <v>0.49309335454504</v>
      </c>
      <c r="M353">
        <v>-0.1971767969456</v>
      </c>
      <c r="N353">
        <v>2.6823308306838999E-2</v>
      </c>
      <c r="O353">
        <v>3888</v>
      </c>
      <c r="P353">
        <v>5184</v>
      </c>
      <c r="Q353">
        <v>1</v>
      </c>
      <c r="R353">
        <v>1.0006071780654</v>
      </c>
      <c r="S353" t="s">
        <v>809</v>
      </c>
      <c r="T353" t="s">
        <v>798</v>
      </c>
      <c r="U353" t="s">
        <v>799</v>
      </c>
      <c r="V353"/>
      <c r="W353" t="s">
        <v>1401</v>
      </c>
      <c r="X353">
        <v>71</v>
      </c>
      <c r="Y353">
        <v>1509605.391942892</v>
      </c>
      <c r="Z353">
        <v>6897007.9627284911</v>
      </c>
      <c r="AA353">
        <v>84.358691297471523</v>
      </c>
      <c r="AB353">
        <v>32.484722461551428</v>
      </c>
      <c r="AC353">
        <v>55.087993558099768</v>
      </c>
      <c r="AD353">
        <v>1.9383735764588479</v>
      </c>
    </row>
    <row r="354" spans="1:30" x14ac:dyDescent="0.3">
      <c r="A354">
        <v>71</v>
      </c>
      <c r="B354" t="s">
        <v>1212</v>
      </c>
      <c r="C354">
        <v>52.532792363944999</v>
      </c>
      <c r="D354">
        <v>13.560258158698</v>
      </c>
      <c r="E354">
        <v>2.0141636105253999</v>
      </c>
      <c r="F354" t="s">
        <v>1213</v>
      </c>
      <c r="G354" t="s">
        <v>1399</v>
      </c>
      <c r="H354">
        <v>97.193681114420002</v>
      </c>
      <c r="I354">
        <v>1.083591314507</v>
      </c>
      <c r="J354">
        <v>-1.2552909039532001</v>
      </c>
      <c r="K354">
        <v>1.3198071475001001</v>
      </c>
      <c r="L354">
        <v>0.49309335454504</v>
      </c>
      <c r="M354">
        <v>-0.1971767969456</v>
      </c>
      <c r="N354">
        <v>2.6823308306838999E-2</v>
      </c>
      <c r="O354">
        <v>3888</v>
      </c>
      <c r="P354">
        <v>5184</v>
      </c>
      <c r="Q354">
        <v>1</v>
      </c>
      <c r="R354">
        <v>1.0006071780654</v>
      </c>
      <c r="S354" t="s">
        <v>809</v>
      </c>
      <c r="T354" t="s">
        <v>798</v>
      </c>
      <c r="U354" t="s">
        <v>799</v>
      </c>
      <c r="V354"/>
      <c r="W354" t="s">
        <v>1402</v>
      </c>
      <c r="X354">
        <v>71</v>
      </c>
      <c r="Y354">
        <v>1509597.539289996</v>
      </c>
      <c r="Z354">
        <v>6897008.8637547726</v>
      </c>
      <c r="AA354">
        <v>76.506038401741534</v>
      </c>
      <c r="AB354">
        <v>31.583696180023249</v>
      </c>
      <c r="AC354">
        <v>50.437315712888733</v>
      </c>
      <c r="AD354">
        <v>1.9623106296627379</v>
      </c>
    </row>
    <row r="355" spans="1:30" x14ac:dyDescent="0.3">
      <c r="A355">
        <v>71</v>
      </c>
      <c r="B355" t="s">
        <v>1212</v>
      </c>
      <c r="C355">
        <v>52.532792363944999</v>
      </c>
      <c r="D355">
        <v>13.560258158698</v>
      </c>
      <c r="E355">
        <v>2.0141636105253999</v>
      </c>
      <c r="F355" t="s">
        <v>1213</v>
      </c>
      <c r="G355" t="s">
        <v>1399</v>
      </c>
      <c r="H355">
        <v>97.193681114420002</v>
      </c>
      <c r="I355">
        <v>1.083591314507</v>
      </c>
      <c r="J355">
        <v>-1.2552909039532001</v>
      </c>
      <c r="K355">
        <v>1.3198071475001001</v>
      </c>
      <c r="L355">
        <v>0.49309335454504</v>
      </c>
      <c r="M355">
        <v>-0.1971767969456</v>
      </c>
      <c r="N355">
        <v>2.6823308306838999E-2</v>
      </c>
      <c r="O355">
        <v>3888</v>
      </c>
      <c r="P355">
        <v>5184</v>
      </c>
      <c r="Q355">
        <v>1</v>
      </c>
      <c r="R355">
        <v>1.0006071780654</v>
      </c>
      <c r="S355" t="s">
        <v>809</v>
      </c>
      <c r="T355" t="s">
        <v>798</v>
      </c>
      <c r="U355" t="s">
        <v>799</v>
      </c>
      <c r="V355"/>
      <c r="W355" t="s">
        <v>1403</v>
      </c>
      <c r="X355">
        <v>71</v>
      </c>
      <c r="Y355">
        <v>1509589.1615356919</v>
      </c>
      <c r="Z355">
        <v>6897009.681242194</v>
      </c>
      <c r="AA355">
        <v>68.128284096950665</v>
      </c>
      <c r="AB355">
        <v>30.766208758577701</v>
      </c>
      <c r="AC355">
        <v>45.549933646266233</v>
      </c>
      <c r="AD355">
        <v>1.994973624627643</v>
      </c>
    </row>
    <row r="356" spans="1:30" x14ac:dyDescent="0.3">
      <c r="A356">
        <v>71</v>
      </c>
      <c r="B356" t="s">
        <v>1212</v>
      </c>
      <c r="C356">
        <v>52.532792363944999</v>
      </c>
      <c r="D356">
        <v>13.560258158698</v>
      </c>
      <c r="E356">
        <v>2.0141636105253999</v>
      </c>
      <c r="F356" t="s">
        <v>1213</v>
      </c>
      <c r="G356" t="s">
        <v>1399</v>
      </c>
      <c r="H356">
        <v>97.193681114420002</v>
      </c>
      <c r="I356">
        <v>1.083591314507</v>
      </c>
      <c r="J356">
        <v>-1.2552909039532001</v>
      </c>
      <c r="K356">
        <v>1.3198071475001001</v>
      </c>
      <c r="L356">
        <v>0.49309335454504</v>
      </c>
      <c r="M356">
        <v>-0.1971767969456</v>
      </c>
      <c r="N356">
        <v>2.6823308306838999E-2</v>
      </c>
      <c r="O356">
        <v>3888</v>
      </c>
      <c r="P356">
        <v>5184</v>
      </c>
      <c r="Q356">
        <v>1</v>
      </c>
      <c r="R356">
        <v>1.0006071780654</v>
      </c>
      <c r="S356" t="s">
        <v>809</v>
      </c>
      <c r="T356" t="s">
        <v>798</v>
      </c>
      <c r="U356" t="s">
        <v>799</v>
      </c>
      <c r="V356"/>
      <c r="W356" t="s">
        <v>1404</v>
      </c>
      <c r="X356">
        <v>71</v>
      </c>
      <c r="Y356">
        <v>1509571.117141804</v>
      </c>
      <c r="Z356">
        <v>6897011.9248573091</v>
      </c>
      <c r="AA356">
        <v>50.083890209672973</v>
      </c>
      <c r="AB356">
        <v>28.522593643516299</v>
      </c>
      <c r="AC356">
        <v>35.113374929942367</v>
      </c>
      <c r="AD356">
        <v>2.0884846456895381</v>
      </c>
    </row>
    <row r="357" spans="1:30" x14ac:dyDescent="0.3">
      <c r="A357">
        <v>71</v>
      </c>
      <c r="B357" t="s">
        <v>1212</v>
      </c>
      <c r="C357">
        <v>52.532792363944999</v>
      </c>
      <c r="D357">
        <v>13.560258158698</v>
      </c>
      <c r="E357">
        <v>2.0141636105253999</v>
      </c>
      <c r="F357" t="s">
        <v>1213</v>
      </c>
      <c r="G357" t="s">
        <v>1399</v>
      </c>
      <c r="H357">
        <v>97.193681114420002</v>
      </c>
      <c r="I357">
        <v>1.083591314507</v>
      </c>
      <c r="J357">
        <v>-1.2552909039532001</v>
      </c>
      <c r="K357">
        <v>1.3198071475001001</v>
      </c>
      <c r="L357">
        <v>0.49309335454504</v>
      </c>
      <c r="M357">
        <v>-0.1971767969456</v>
      </c>
      <c r="N357">
        <v>2.6823308306838999E-2</v>
      </c>
      <c r="O357">
        <v>3888</v>
      </c>
      <c r="P357">
        <v>5184</v>
      </c>
      <c r="Q357">
        <v>1</v>
      </c>
      <c r="R357">
        <v>1.0006071780654</v>
      </c>
      <c r="S357" t="s">
        <v>809</v>
      </c>
      <c r="T357" t="s">
        <v>798</v>
      </c>
      <c r="U357" t="s">
        <v>799</v>
      </c>
      <c r="V357"/>
      <c r="W357" t="s">
        <v>1405</v>
      </c>
      <c r="X357">
        <v>71</v>
      </c>
      <c r="Y357">
        <v>1509563.908931548</v>
      </c>
      <c r="Z357">
        <v>6897012.7841141606</v>
      </c>
      <c r="AA357">
        <v>42.875679953023791</v>
      </c>
      <c r="AB357">
        <v>27.66333679202944</v>
      </c>
      <c r="AC357">
        <v>31.082064674951852</v>
      </c>
      <c r="AD357">
        <v>2.143788947134269</v>
      </c>
    </row>
    <row r="358" spans="1:30" x14ac:dyDescent="0.3">
      <c r="A358">
        <v>71</v>
      </c>
      <c r="B358" t="s">
        <v>1212</v>
      </c>
      <c r="C358">
        <v>52.532792363944999</v>
      </c>
      <c r="D358">
        <v>13.560258158698</v>
      </c>
      <c r="E358">
        <v>2.0141636105253999</v>
      </c>
      <c r="F358" t="s">
        <v>1213</v>
      </c>
      <c r="G358" t="s">
        <v>1399</v>
      </c>
      <c r="H358">
        <v>97.193681114420002</v>
      </c>
      <c r="I358">
        <v>1.083591314507</v>
      </c>
      <c r="J358">
        <v>-1.2552909039532001</v>
      </c>
      <c r="K358">
        <v>1.3198071475001001</v>
      </c>
      <c r="L358">
        <v>0.49309335454504</v>
      </c>
      <c r="M358">
        <v>-0.1971767969456</v>
      </c>
      <c r="N358">
        <v>2.6823308306838999E-2</v>
      </c>
      <c r="O358">
        <v>3888</v>
      </c>
      <c r="P358">
        <v>5184</v>
      </c>
      <c r="Q358">
        <v>1</v>
      </c>
      <c r="R358">
        <v>1.0006071780654</v>
      </c>
      <c r="S358" t="s">
        <v>809</v>
      </c>
      <c r="T358" t="s">
        <v>798</v>
      </c>
      <c r="U358" t="s">
        <v>799</v>
      </c>
      <c r="V358"/>
      <c r="W358" t="s">
        <v>1406</v>
      </c>
      <c r="X358">
        <v>71</v>
      </c>
      <c r="Y358">
        <v>1509556.987140242</v>
      </c>
      <c r="Z358">
        <v>6897013.4524250459</v>
      </c>
      <c r="AA358">
        <v>35.953888647025451</v>
      </c>
      <c r="AB358">
        <v>26.99502590671182</v>
      </c>
      <c r="AC358">
        <v>27.382913745723471</v>
      </c>
      <c r="AD358">
        <v>2.214824292090301</v>
      </c>
    </row>
    <row r="359" spans="1:30" x14ac:dyDescent="0.3">
      <c r="A359">
        <v>71</v>
      </c>
      <c r="B359" t="s">
        <v>1212</v>
      </c>
      <c r="C359">
        <v>52.532792363944999</v>
      </c>
      <c r="D359">
        <v>13.560258158698</v>
      </c>
      <c r="E359">
        <v>2.0141636105253999</v>
      </c>
      <c r="F359" t="s">
        <v>1213</v>
      </c>
      <c r="G359" t="s">
        <v>1399</v>
      </c>
      <c r="H359">
        <v>97.193681114420002</v>
      </c>
      <c r="I359">
        <v>1.083591314507</v>
      </c>
      <c r="J359">
        <v>-1.2552909039532001</v>
      </c>
      <c r="K359">
        <v>1.3198071475001001</v>
      </c>
      <c r="L359">
        <v>0.49309335454504</v>
      </c>
      <c r="M359">
        <v>-0.1971767969456</v>
      </c>
      <c r="N359">
        <v>2.6823308306838999E-2</v>
      </c>
      <c r="O359">
        <v>3888</v>
      </c>
      <c r="P359">
        <v>5184</v>
      </c>
      <c r="Q359">
        <v>1</v>
      </c>
      <c r="R359">
        <v>1.0006071780654</v>
      </c>
      <c r="S359" t="s">
        <v>809</v>
      </c>
      <c r="T359" t="s">
        <v>798</v>
      </c>
      <c r="U359" t="s">
        <v>799</v>
      </c>
      <c r="V359"/>
      <c r="W359" t="s">
        <v>1407</v>
      </c>
      <c r="X359">
        <v>71</v>
      </c>
      <c r="Y359">
        <v>1509539.014351092</v>
      </c>
      <c r="Z359">
        <v>6897014.9561245367</v>
      </c>
      <c r="AA359">
        <v>17.981099496828389</v>
      </c>
      <c r="AB359">
        <v>25.49132641591132</v>
      </c>
      <c r="AC359">
        <v>18.984736034601379</v>
      </c>
      <c r="AD359">
        <v>2.5272643448998151</v>
      </c>
    </row>
    <row r="360" spans="1:30" x14ac:dyDescent="0.3">
      <c r="A360">
        <v>71</v>
      </c>
      <c r="B360" t="s">
        <v>1212</v>
      </c>
      <c r="C360">
        <v>52.532792363944999</v>
      </c>
      <c r="D360">
        <v>13.560258158698</v>
      </c>
      <c r="E360">
        <v>2.0141636105253999</v>
      </c>
      <c r="F360" t="s">
        <v>1213</v>
      </c>
      <c r="G360" t="s">
        <v>1399</v>
      </c>
      <c r="H360">
        <v>97.193681114420002</v>
      </c>
      <c r="I360">
        <v>1.083591314507</v>
      </c>
      <c r="J360">
        <v>-1.2552909039532001</v>
      </c>
      <c r="K360">
        <v>1.3198071475001001</v>
      </c>
      <c r="L360">
        <v>0.49309335454504</v>
      </c>
      <c r="M360">
        <v>-0.1971767969456</v>
      </c>
      <c r="N360">
        <v>2.6823308306838999E-2</v>
      </c>
      <c r="O360">
        <v>3888</v>
      </c>
      <c r="P360">
        <v>5184</v>
      </c>
      <c r="Q360">
        <v>1</v>
      </c>
      <c r="R360">
        <v>1.0006071780654</v>
      </c>
      <c r="S360" t="s">
        <v>809</v>
      </c>
      <c r="T360" t="s">
        <v>798</v>
      </c>
      <c r="U360" t="s">
        <v>799</v>
      </c>
      <c r="V360"/>
      <c r="W360" t="s">
        <v>1408</v>
      </c>
      <c r="X360">
        <v>71</v>
      </c>
      <c r="Y360">
        <v>1509532.092559786</v>
      </c>
      <c r="Z360">
        <v>6897015.8631178811</v>
      </c>
      <c r="AA360">
        <v>11.059308191062881</v>
      </c>
      <c r="AB360">
        <v>24.584333071485158</v>
      </c>
      <c r="AC360">
        <v>16.399060621515691</v>
      </c>
      <c r="AD360">
        <v>2.718861919784807</v>
      </c>
    </row>
    <row r="361" spans="1:30" x14ac:dyDescent="0.3">
      <c r="A361">
        <v>71</v>
      </c>
      <c r="B361" t="s">
        <v>1212</v>
      </c>
      <c r="C361">
        <v>52.532792363944999</v>
      </c>
      <c r="D361">
        <v>13.560258158698</v>
      </c>
      <c r="E361">
        <v>2.0141636105253999</v>
      </c>
      <c r="F361" t="s">
        <v>1213</v>
      </c>
      <c r="G361" t="s">
        <v>1399</v>
      </c>
      <c r="H361">
        <v>97.193681114420002</v>
      </c>
      <c r="I361">
        <v>1.083591314507</v>
      </c>
      <c r="J361">
        <v>-1.2552909039532001</v>
      </c>
      <c r="K361">
        <v>1.3198071475001001</v>
      </c>
      <c r="L361">
        <v>0.49309335454504</v>
      </c>
      <c r="M361">
        <v>-0.1971767969456</v>
      </c>
      <c r="N361">
        <v>2.6823308306838999E-2</v>
      </c>
      <c r="O361">
        <v>3888</v>
      </c>
      <c r="P361">
        <v>5184</v>
      </c>
      <c r="Q361">
        <v>1</v>
      </c>
      <c r="R361">
        <v>1.0006071780654</v>
      </c>
      <c r="S361" t="s">
        <v>809</v>
      </c>
      <c r="T361" t="s">
        <v>798</v>
      </c>
      <c r="U361" t="s">
        <v>799</v>
      </c>
      <c r="V361"/>
      <c r="W361" t="s">
        <v>1409</v>
      </c>
      <c r="X361">
        <v>71</v>
      </c>
      <c r="Y361">
        <v>1509525.6720016431</v>
      </c>
      <c r="Z361">
        <v>6897016.4598240266</v>
      </c>
      <c r="AA361">
        <v>4.6387500483542681</v>
      </c>
      <c r="AB361">
        <v>23.987626925110821</v>
      </c>
      <c r="AC361">
        <v>14.857930133290109</v>
      </c>
      <c r="AD361">
        <v>2.9505695916497818</v>
      </c>
    </row>
    <row r="362" spans="1:30" x14ac:dyDescent="0.3">
      <c r="A362">
        <v>72</v>
      </c>
      <c r="B362" t="s">
        <v>1214</v>
      </c>
      <c r="C362">
        <v>52.521374850766001</v>
      </c>
      <c r="D362">
        <v>13.571565395357</v>
      </c>
      <c r="E362">
        <v>1.94131218642</v>
      </c>
      <c r="F362" t="s">
        <v>1215</v>
      </c>
      <c r="G362" t="s">
        <v>1410</v>
      </c>
      <c r="H362">
        <v>16.390507463955</v>
      </c>
      <c r="I362">
        <v>1.4644624676657001</v>
      </c>
      <c r="J362">
        <v>-0.21461360374443</v>
      </c>
      <c r="K362">
        <v>0.22800390258611</v>
      </c>
      <c r="L362">
        <v>0.48643099726062999</v>
      </c>
      <c r="M362">
        <v>-0.19495966705198001</v>
      </c>
      <c r="N362">
        <v>3.0540937638210999E-2</v>
      </c>
      <c r="O362">
        <v>3888</v>
      </c>
      <c r="P362">
        <v>5184</v>
      </c>
      <c r="Q362">
        <v>1</v>
      </c>
      <c r="R362">
        <v>0.99479889343034</v>
      </c>
      <c r="S362" t="s">
        <v>809</v>
      </c>
      <c r="T362" t="s">
        <v>798</v>
      </c>
      <c r="U362" t="s">
        <v>799</v>
      </c>
      <c r="V362"/>
      <c r="W362" t="s">
        <v>1411</v>
      </c>
      <c r="X362">
        <v>72</v>
      </c>
      <c r="Y362">
        <v>1510751.7479902881</v>
      </c>
      <c r="Z362">
        <v>6895006.8907630686</v>
      </c>
      <c r="AA362">
        <v>28.001088466029611</v>
      </c>
      <c r="AB362">
        <v>55.562790581025183</v>
      </c>
      <c r="AC362">
        <v>37.863147983240253</v>
      </c>
      <c r="AD362">
        <v>5.8163795338139304</v>
      </c>
    </row>
    <row r="363" spans="1:30" x14ac:dyDescent="0.3">
      <c r="A363">
        <v>72</v>
      </c>
      <c r="B363" t="s">
        <v>1214</v>
      </c>
      <c r="C363">
        <v>52.521374850766001</v>
      </c>
      <c r="D363">
        <v>13.571565395357</v>
      </c>
      <c r="E363">
        <v>1.94131218642</v>
      </c>
      <c r="F363" t="s">
        <v>1215</v>
      </c>
      <c r="G363" t="s">
        <v>1410</v>
      </c>
      <c r="H363">
        <v>16.390507463955</v>
      </c>
      <c r="I363">
        <v>1.4644624676657001</v>
      </c>
      <c r="J363">
        <v>-0.21461360374443</v>
      </c>
      <c r="K363">
        <v>0.22800390258611</v>
      </c>
      <c r="L363">
        <v>0.48643099726062999</v>
      </c>
      <c r="M363">
        <v>-0.19495966705198001</v>
      </c>
      <c r="N363">
        <v>3.0540937638210999E-2</v>
      </c>
      <c r="O363">
        <v>3888</v>
      </c>
      <c r="P363">
        <v>5184</v>
      </c>
      <c r="Q363">
        <v>1</v>
      </c>
      <c r="R363">
        <v>0.99479889343034</v>
      </c>
      <c r="S363" t="s">
        <v>809</v>
      </c>
      <c r="T363" t="s">
        <v>798</v>
      </c>
      <c r="U363" t="s">
        <v>799</v>
      </c>
      <c r="V363"/>
      <c r="W363" t="s">
        <v>1412</v>
      </c>
      <c r="X363">
        <v>72</v>
      </c>
      <c r="Y363">
        <v>1510752.7027201231</v>
      </c>
      <c r="Z363">
        <v>6895011.1870473269</v>
      </c>
      <c r="AA363">
        <v>27.046358630759642</v>
      </c>
      <c r="AB363">
        <v>59.859074839390807</v>
      </c>
      <c r="AC363">
        <v>39.969091900185973</v>
      </c>
      <c r="AD363">
        <v>5.8588073637588236</v>
      </c>
    </row>
    <row r="364" spans="1:30" x14ac:dyDescent="0.3">
      <c r="A364">
        <v>72</v>
      </c>
      <c r="B364" t="s">
        <v>1214</v>
      </c>
      <c r="C364">
        <v>52.521374850766001</v>
      </c>
      <c r="D364">
        <v>13.571565395357</v>
      </c>
      <c r="E364">
        <v>1.94131218642</v>
      </c>
      <c r="F364" t="s">
        <v>1215</v>
      </c>
      <c r="G364" t="s">
        <v>1410</v>
      </c>
      <c r="H364">
        <v>16.390507463955</v>
      </c>
      <c r="I364">
        <v>1.4644624676657001</v>
      </c>
      <c r="J364">
        <v>-0.21461360374443</v>
      </c>
      <c r="K364">
        <v>0.22800390258611</v>
      </c>
      <c r="L364">
        <v>0.48643099726062999</v>
      </c>
      <c r="M364">
        <v>-0.19495966705198001</v>
      </c>
      <c r="N364">
        <v>3.0540937638210999E-2</v>
      </c>
      <c r="O364">
        <v>3888</v>
      </c>
      <c r="P364">
        <v>5184</v>
      </c>
      <c r="Q364">
        <v>1</v>
      </c>
      <c r="R364">
        <v>0.99479889343034</v>
      </c>
      <c r="S364" t="s">
        <v>809</v>
      </c>
      <c r="T364" t="s">
        <v>798</v>
      </c>
      <c r="U364" t="s">
        <v>799</v>
      </c>
      <c r="V364"/>
      <c r="W364" t="s">
        <v>1413</v>
      </c>
      <c r="X364">
        <v>72</v>
      </c>
      <c r="Y364">
        <v>1510753.8483959259</v>
      </c>
      <c r="Z364">
        <v>6895016.7244803719</v>
      </c>
      <c r="AA364">
        <v>25.900682828156281</v>
      </c>
      <c r="AB364">
        <v>65.396507884375751</v>
      </c>
      <c r="AC364">
        <v>42.796807052804851</v>
      </c>
      <c r="AD364">
        <v>5.9060835009268651</v>
      </c>
    </row>
    <row r="365" spans="1:30" x14ac:dyDescent="0.3">
      <c r="A365">
        <v>72</v>
      </c>
      <c r="B365" t="s">
        <v>1214</v>
      </c>
      <c r="C365">
        <v>52.521374850766001</v>
      </c>
      <c r="D365">
        <v>13.571565395357</v>
      </c>
      <c r="E365">
        <v>1.94131218642</v>
      </c>
      <c r="F365" t="s">
        <v>1215</v>
      </c>
      <c r="G365" t="s">
        <v>1410</v>
      </c>
      <c r="H365">
        <v>16.390507463955</v>
      </c>
      <c r="I365">
        <v>1.4644624676657001</v>
      </c>
      <c r="J365">
        <v>-0.21461360374443</v>
      </c>
      <c r="K365">
        <v>0.22800390258611</v>
      </c>
      <c r="L365">
        <v>0.48643099726062999</v>
      </c>
      <c r="M365">
        <v>-0.19495966705198001</v>
      </c>
      <c r="N365">
        <v>3.0540937638210999E-2</v>
      </c>
      <c r="O365">
        <v>3888</v>
      </c>
      <c r="P365">
        <v>5184</v>
      </c>
      <c r="Q365">
        <v>1</v>
      </c>
      <c r="R365">
        <v>0.99479889343034</v>
      </c>
      <c r="S365" t="s">
        <v>809</v>
      </c>
      <c r="T365" t="s">
        <v>798</v>
      </c>
      <c r="U365" t="s">
        <v>799</v>
      </c>
      <c r="V365"/>
      <c r="W365" t="s">
        <v>1414</v>
      </c>
      <c r="X365">
        <v>72</v>
      </c>
      <c r="Y365">
        <v>1510759.338092478</v>
      </c>
      <c r="Z365">
        <v>6895039.9482836174</v>
      </c>
      <c r="AA365">
        <v>20.410986275644969</v>
      </c>
      <c r="AB365">
        <v>88.620311129838228</v>
      </c>
      <c r="AC365">
        <v>55.319781845315482</v>
      </c>
      <c r="AD365">
        <v>6.0568134871107162</v>
      </c>
    </row>
    <row r="366" spans="1:30" x14ac:dyDescent="0.3">
      <c r="A366">
        <v>72</v>
      </c>
      <c r="B366" t="s">
        <v>1214</v>
      </c>
      <c r="C366">
        <v>52.521374850766001</v>
      </c>
      <c r="D366">
        <v>13.571565395357</v>
      </c>
      <c r="E366">
        <v>1.94131218642</v>
      </c>
      <c r="F366" t="s">
        <v>1215</v>
      </c>
      <c r="G366" t="s">
        <v>1410</v>
      </c>
      <c r="H366">
        <v>16.390507463955</v>
      </c>
      <c r="I366">
        <v>1.4644624676657001</v>
      </c>
      <c r="J366">
        <v>-0.21461360374443</v>
      </c>
      <c r="K366">
        <v>0.22800390258611</v>
      </c>
      <c r="L366">
        <v>0.48643099726062999</v>
      </c>
      <c r="M366">
        <v>-0.19495966705198001</v>
      </c>
      <c r="N366">
        <v>3.0540937638210999E-2</v>
      </c>
      <c r="O366">
        <v>3888</v>
      </c>
      <c r="P366">
        <v>5184</v>
      </c>
      <c r="Q366">
        <v>1</v>
      </c>
      <c r="R366">
        <v>0.99479889343034</v>
      </c>
      <c r="S366" t="s">
        <v>809</v>
      </c>
      <c r="T366" t="s">
        <v>798</v>
      </c>
      <c r="U366" t="s">
        <v>799</v>
      </c>
      <c r="V366"/>
      <c r="W366" t="s">
        <v>1415</v>
      </c>
      <c r="X366">
        <v>72</v>
      </c>
      <c r="Y366">
        <v>1510760.388295297</v>
      </c>
      <c r="Z366">
        <v>6895044.3639091058</v>
      </c>
      <c r="AA366">
        <v>19.36078345682472</v>
      </c>
      <c r="AB366">
        <v>93.035936618223786</v>
      </c>
      <c r="AC366">
        <v>57.805620726669723</v>
      </c>
      <c r="AD366">
        <v>6.078013503701281</v>
      </c>
    </row>
    <row r="367" spans="1:30" x14ac:dyDescent="0.3">
      <c r="A367">
        <v>72</v>
      </c>
      <c r="B367" t="s">
        <v>1214</v>
      </c>
      <c r="C367">
        <v>52.521374850766001</v>
      </c>
      <c r="D367">
        <v>13.571565395357</v>
      </c>
      <c r="E367">
        <v>1.94131218642</v>
      </c>
      <c r="F367" t="s">
        <v>1215</v>
      </c>
      <c r="G367" t="s">
        <v>1410</v>
      </c>
      <c r="H367">
        <v>16.390507463955</v>
      </c>
      <c r="I367">
        <v>1.4644624676657001</v>
      </c>
      <c r="J367">
        <v>-0.21461360374443</v>
      </c>
      <c r="K367">
        <v>0.22800390258611</v>
      </c>
      <c r="L367">
        <v>0.48643099726062999</v>
      </c>
      <c r="M367">
        <v>-0.19495966705198001</v>
      </c>
      <c r="N367">
        <v>3.0540937638210999E-2</v>
      </c>
      <c r="O367">
        <v>3888</v>
      </c>
      <c r="P367">
        <v>5184</v>
      </c>
      <c r="Q367">
        <v>1</v>
      </c>
      <c r="R367">
        <v>0.99479889343034</v>
      </c>
      <c r="S367" t="s">
        <v>809</v>
      </c>
      <c r="T367" t="s">
        <v>798</v>
      </c>
      <c r="U367" t="s">
        <v>799</v>
      </c>
      <c r="V367"/>
      <c r="W367" t="s">
        <v>1416</v>
      </c>
      <c r="X367">
        <v>72</v>
      </c>
      <c r="Y367">
        <v>1510761.724917067</v>
      </c>
      <c r="Z367">
        <v>6895049.8058691667</v>
      </c>
      <c r="AA367">
        <v>18.024161687353629</v>
      </c>
      <c r="AB367">
        <v>98.477896679192781</v>
      </c>
      <c r="AC367">
        <v>60.897204162200246</v>
      </c>
      <c r="AD367">
        <v>6.1021614522241103</v>
      </c>
    </row>
    <row r="368" spans="1:30" x14ac:dyDescent="0.3">
      <c r="A368">
        <v>72</v>
      </c>
      <c r="B368" t="s">
        <v>1214</v>
      </c>
      <c r="C368">
        <v>52.521374850766001</v>
      </c>
      <c r="D368">
        <v>13.571565395357</v>
      </c>
      <c r="E368">
        <v>1.94131218642</v>
      </c>
      <c r="F368" t="s">
        <v>1215</v>
      </c>
      <c r="G368" t="s">
        <v>1410</v>
      </c>
      <c r="H368">
        <v>16.390507463955</v>
      </c>
      <c r="I368">
        <v>1.4644624676657001</v>
      </c>
      <c r="J368">
        <v>-0.21461360374443</v>
      </c>
      <c r="K368">
        <v>0.22800390258611</v>
      </c>
      <c r="L368">
        <v>0.48643099726062999</v>
      </c>
      <c r="M368">
        <v>-0.19495966705198001</v>
      </c>
      <c r="N368">
        <v>3.0540937638210999E-2</v>
      </c>
      <c r="O368">
        <v>3888</v>
      </c>
      <c r="P368">
        <v>5184</v>
      </c>
      <c r="Q368">
        <v>1</v>
      </c>
      <c r="R368">
        <v>0.99479889343034</v>
      </c>
      <c r="S368" t="s">
        <v>809</v>
      </c>
      <c r="T368" t="s">
        <v>798</v>
      </c>
      <c r="U368" t="s">
        <v>799</v>
      </c>
      <c r="V368"/>
      <c r="W368" t="s">
        <v>1417</v>
      </c>
      <c r="X368">
        <v>72</v>
      </c>
      <c r="Y368">
        <v>1510888.2504884929</v>
      </c>
      <c r="Z368">
        <v>6895295.5533287805</v>
      </c>
      <c r="AA368">
        <v>108.5014097390231</v>
      </c>
      <c r="AB368">
        <v>344.22535629291087</v>
      </c>
      <c r="AC368">
        <v>219.5692134654501</v>
      </c>
      <c r="AD368">
        <v>0.30534692898090132</v>
      </c>
    </row>
    <row r="369" spans="1:30" x14ac:dyDescent="0.3">
      <c r="A369">
        <v>72</v>
      </c>
      <c r="B369" t="s">
        <v>1214</v>
      </c>
      <c r="C369">
        <v>52.521374850766001</v>
      </c>
      <c r="D369">
        <v>13.571565395357</v>
      </c>
      <c r="E369">
        <v>1.94131218642</v>
      </c>
      <c r="F369" t="s">
        <v>1215</v>
      </c>
      <c r="G369" t="s">
        <v>1410</v>
      </c>
      <c r="H369">
        <v>16.390507463955</v>
      </c>
      <c r="I369">
        <v>1.4644624676657001</v>
      </c>
      <c r="J369">
        <v>-0.21461360374443</v>
      </c>
      <c r="K369">
        <v>0.22800390258611</v>
      </c>
      <c r="L369">
        <v>0.48643099726062999</v>
      </c>
      <c r="M369">
        <v>-0.19495966705198001</v>
      </c>
      <c r="N369">
        <v>3.0540937638210999E-2</v>
      </c>
      <c r="O369">
        <v>3888</v>
      </c>
      <c r="P369">
        <v>5184</v>
      </c>
      <c r="Q369">
        <v>1</v>
      </c>
      <c r="R369">
        <v>0.99479889343034</v>
      </c>
      <c r="S369" t="s">
        <v>809</v>
      </c>
      <c r="T369" t="s">
        <v>798</v>
      </c>
      <c r="U369" t="s">
        <v>799</v>
      </c>
      <c r="V369"/>
      <c r="W369" t="s">
        <v>1418</v>
      </c>
      <c r="X369">
        <v>72</v>
      </c>
      <c r="Y369">
        <v>1510908.1327373141</v>
      </c>
      <c r="Z369">
        <v>6895291.5195952281</v>
      </c>
      <c r="AA369">
        <v>128.38365856022571</v>
      </c>
      <c r="AB369">
        <v>340.19162274058908</v>
      </c>
      <c r="AC369">
        <v>221.22474692228619</v>
      </c>
      <c r="AD369">
        <v>0.36086112777717938</v>
      </c>
    </row>
    <row r="370" spans="1:30" x14ac:dyDescent="0.3">
      <c r="A370">
        <v>74</v>
      </c>
      <c r="B370" t="s">
        <v>1216</v>
      </c>
      <c r="C370">
        <v>52.513361790856003</v>
      </c>
      <c r="D370">
        <v>13.479731667116001</v>
      </c>
      <c r="E370">
        <v>3.7391078341752002</v>
      </c>
      <c r="F370" t="s">
        <v>1217</v>
      </c>
      <c r="G370" t="s">
        <v>1419</v>
      </c>
      <c r="H370">
        <v>88.842211140095998</v>
      </c>
      <c r="I370">
        <v>0.85884206784401995</v>
      </c>
      <c r="J370">
        <v>-1.2473722812262</v>
      </c>
      <c r="K370">
        <v>0.94750476749333001</v>
      </c>
      <c r="L370">
        <v>0.48156030077127998</v>
      </c>
      <c r="M370">
        <v>-0.20168801101712</v>
      </c>
      <c r="N370">
        <v>3.3729106483573003E-2</v>
      </c>
      <c r="O370">
        <v>3888</v>
      </c>
      <c r="P370">
        <v>5184</v>
      </c>
      <c r="Q370">
        <v>1</v>
      </c>
      <c r="R370">
        <v>1.0038862953904999</v>
      </c>
      <c r="S370" t="s">
        <v>809</v>
      </c>
      <c r="T370" t="s">
        <v>798</v>
      </c>
      <c r="U370" t="s">
        <v>799</v>
      </c>
      <c r="V370"/>
      <c r="W370" t="s">
        <v>1420</v>
      </c>
      <c r="X370">
        <v>74</v>
      </c>
      <c r="Y370">
        <v>1500568.0267287809</v>
      </c>
      <c r="Z370">
        <v>6893506.2822102681</v>
      </c>
      <c r="AA370">
        <v>11.16151546291076</v>
      </c>
      <c r="AB370">
        <v>20.819649819284681</v>
      </c>
      <c r="AC370">
        <v>14.37880663628842</v>
      </c>
      <c r="AD370">
        <v>0.49211260599941192</v>
      </c>
    </row>
    <row r="371" spans="1:30" x14ac:dyDescent="0.3">
      <c r="A371">
        <v>74</v>
      </c>
      <c r="B371" t="s">
        <v>1216</v>
      </c>
      <c r="C371">
        <v>52.513361790856003</v>
      </c>
      <c r="D371">
        <v>13.479731667116001</v>
      </c>
      <c r="E371">
        <v>3.7391078341752002</v>
      </c>
      <c r="F371" t="s">
        <v>1217</v>
      </c>
      <c r="G371" t="s">
        <v>1419</v>
      </c>
      <c r="H371">
        <v>88.842211140095998</v>
      </c>
      <c r="I371">
        <v>0.85884206784401995</v>
      </c>
      <c r="J371">
        <v>-1.2473722812262</v>
      </c>
      <c r="K371">
        <v>0.94750476749333001</v>
      </c>
      <c r="L371">
        <v>0.48156030077127998</v>
      </c>
      <c r="M371">
        <v>-0.20168801101712</v>
      </c>
      <c r="N371">
        <v>3.3729106483573003E-2</v>
      </c>
      <c r="O371">
        <v>3888</v>
      </c>
      <c r="P371">
        <v>5184</v>
      </c>
      <c r="Q371">
        <v>1</v>
      </c>
      <c r="R371">
        <v>1.0038862953904999</v>
      </c>
      <c r="S371" t="s">
        <v>809</v>
      </c>
      <c r="T371" t="s">
        <v>798</v>
      </c>
      <c r="U371" t="s">
        <v>799</v>
      </c>
      <c r="V371"/>
      <c r="W371" t="s">
        <v>1421</v>
      </c>
      <c r="X371">
        <v>74</v>
      </c>
      <c r="Y371">
        <v>1500602.778894786</v>
      </c>
      <c r="Z371">
        <v>6893497.2122768331</v>
      </c>
      <c r="AA371">
        <v>45.91368146869354</v>
      </c>
      <c r="AB371">
        <v>11.749716384336351</v>
      </c>
      <c r="AC371">
        <v>28.8989643700709</v>
      </c>
      <c r="AD371">
        <v>1.3202641926209351</v>
      </c>
    </row>
    <row r="372" spans="1:30" x14ac:dyDescent="0.3">
      <c r="A372">
        <v>74</v>
      </c>
      <c r="B372" t="s">
        <v>1216</v>
      </c>
      <c r="C372">
        <v>52.513361790856003</v>
      </c>
      <c r="D372">
        <v>13.479731667116001</v>
      </c>
      <c r="E372">
        <v>3.7391078341752002</v>
      </c>
      <c r="F372" t="s">
        <v>1217</v>
      </c>
      <c r="G372" t="s">
        <v>1419</v>
      </c>
      <c r="H372">
        <v>88.842211140095998</v>
      </c>
      <c r="I372">
        <v>0.85884206784401995</v>
      </c>
      <c r="J372">
        <v>-1.2473722812262</v>
      </c>
      <c r="K372">
        <v>0.94750476749333001</v>
      </c>
      <c r="L372">
        <v>0.48156030077127998</v>
      </c>
      <c r="M372">
        <v>-0.20168801101712</v>
      </c>
      <c r="N372">
        <v>3.3729106483573003E-2</v>
      </c>
      <c r="O372">
        <v>3888</v>
      </c>
      <c r="P372">
        <v>5184</v>
      </c>
      <c r="Q372">
        <v>1</v>
      </c>
      <c r="R372">
        <v>1.0038862953904999</v>
      </c>
      <c r="S372" t="s">
        <v>809</v>
      </c>
      <c r="T372" t="s">
        <v>798</v>
      </c>
      <c r="U372" t="s">
        <v>799</v>
      </c>
      <c r="V372"/>
      <c r="W372" t="s">
        <v>1422</v>
      </c>
      <c r="X372">
        <v>74</v>
      </c>
      <c r="Y372">
        <v>1500620.489133232</v>
      </c>
      <c r="Z372">
        <v>6893494.3003508346</v>
      </c>
      <c r="AA372">
        <v>63.623919914010912</v>
      </c>
      <c r="AB372">
        <v>8.8377903858199716</v>
      </c>
      <c r="AC372">
        <v>39.172566002856748</v>
      </c>
      <c r="AD372">
        <v>1.4327728040183421</v>
      </c>
    </row>
    <row r="373" spans="1:30" x14ac:dyDescent="0.3">
      <c r="A373">
        <v>75</v>
      </c>
      <c r="B373" t="s">
        <v>1218</v>
      </c>
      <c r="C373">
        <v>52.518134920861002</v>
      </c>
      <c r="D373">
        <v>13.501903062618</v>
      </c>
      <c r="E373">
        <v>2.5243627671151998</v>
      </c>
      <c r="F373" t="s">
        <v>1219</v>
      </c>
      <c r="G373" t="s">
        <v>1423</v>
      </c>
      <c r="H373">
        <v>74.067215876001001</v>
      </c>
      <c r="I373">
        <v>1.2273230485586999</v>
      </c>
      <c r="J373">
        <v>-0.92122637192871004</v>
      </c>
      <c r="K373">
        <v>1.0517473312000001</v>
      </c>
      <c r="L373">
        <v>0.51315180626896995</v>
      </c>
      <c r="M373">
        <v>-0.21616410644136</v>
      </c>
      <c r="N373">
        <v>3.5976829996386003E-2</v>
      </c>
      <c r="O373">
        <v>3888</v>
      </c>
      <c r="P373">
        <v>5184</v>
      </c>
      <c r="Q373">
        <v>1</v>
      </c>
      <c r="R373">
        <v>0.96095442251264995</v>
      </c>
      <c r="S373" t="s">
        <v>809</v>
      </c>
      <c r="T373" t="s">
        <v>798</v>
      </c>
      <c r="U373" t="s">
        <v>799</v>
      </c>
      <c r="V373"/>
      <c r="W373" t="s">
        <v>1424</v>
      </c>
      <c r="X373">
        <v>75</v>
      </c>
      <c r="Y373">
        <v>1503032.4469844589</v>
      </c>
      <c r="Z373">
        <v>6894389.1089548646</v>
      </c>
      <c r="AA373">
        <v>7.4733136827126154</v>
      </c>
      <c r="AB373">
        <v>30.508256896398962</v>
      </c>
      <c r="AC373">
        <v>19.108864637872792</v>
      </c>
      <c r="AD373">
        <v>0.2402298798892312</v>
      </c>
    </row>
    <row r="374" spans="1:30" x14ac:dyDescent="0.3">
      <c r="A374">
        <v>75</v>
      </c>
      <c r="B374" t="s">
        <v>1218</v>
      </c>
      <c r="C374">
        <v>52.518134920861002</v>
      </c>
      <c r="D374">
        <v>13.501903062618</v>
      </c>
      <c r="E374">
        <v>2.5243627671151998</v>
      </c>
      <c r="F374" t="s">
        <v>1219</v>
      </c>
      <c r="G374" t="s">
        <v>1423</v>
      </c>
      <c r="H374">
        <v>74.067215876001001</v>
      </c>
      <c r="I374">
        <v>1.2273230485586999</v>
      </c>
      <c r="J374">
        <v>-0.92122637192871004</v>
      </c>
      <c r="K374">
        <v>1.0517473312000001</v>
      </c>
      <c r="L374">
        <v>0.51315180626896995</v>
      </c>
      <c r="M374">
        <v>-0.21616410644136</v>
      </c>
      <c r="N374">
        <v>3.5976829996386003E-2</v>
      </c>
      <c r="O374">
        <v>3888</v>
      </c>
      <c r="P374">
        <v>5184</v>
      </c>
      <c r="Q374">
        <v>1</v>
      </c>
      <c r="R374">
        <v>0.96095442251264995</v>
      </c>
      <c r="S374" t="s">
        <v>809</v>
      </c>
      <c r="T374" t="s">
        <v>798</v>
      </c>
      <c r="U374" t="s">
        <v>799</v>
      </c>
      <c r="V374"/>
      <c r="W374" t="s">
        <v>1425</v>
      </c>
      <c r="X374">
        <v>75</v>
      </c>
      <c r="Y374">
        <v>1503050.682324314</v>
      </c>
      <c r="Z374">
        <v>6894399.22909112</v>
      </c>
      <c r="AA374">
        <v>25.708653537556529</v>
      </c>
      <c r="AB374">
        <v>40.628393150866032</v>
      </c>
      <c r="AC374">
        <v>29.266327026492071</v>
      </c>
      <c r="AD374">
        <v>0.56417118758351581</v>
      </c>
    </row>
    <row r="375" spans="1:30" x14ac:dyDescent="0.3">
      <c r="A375">
        <v>75</v>
      </c>
      <c r="B375" t="s">
        <v>1218</v>
      </c>
      <c r="C375">
        <v>52.518134920861002</v>
      </c>
      <c r="D375">
        <v>13.501903062618</v>
      </c>
      <c r="E375">
        <v>2.5243627671151998</v>
      </c>
      <c r="F375" t="s">
        <v>1219</v>
      </c>
      <c r="G375" t="s">
        <v>1423</v>
      </c>
      <c r="H375">
        <v>74.067215876001001</v>
      </c>
      <c r="I375">
        <v>1.2273230485586999</v>
      </c>
      <c r="J375">
        <v>-0.92122637192871004</v>
      </c>
      <c r="K375">
        <v>1.0517473312000001</v>
      </c>
      <c r="L375">
        <v>0.51315180626896995</v>
      </c>
      <c r="M375">
        <v>-0.21616410644136</v>
      </c>
      <c r="N375">
        <v>3.5976829996386003E-2</v>
      </c>
      <c r="O375">
        <v>3888</v>
      </c>
      <c r="P375">
        <v>5184</v>
      </c>
      <c r="Q375">
        <v>1</v>
      </c>
      <c r="R375">
        <v>0.96095442251264995</v>
      </c>
      <c r="S375" t="s">
        <v>809</v>
      </c>
      <c r="T375" t="s">
        <v>798</v>
      </c>
      <c r="U375" t="s">
        <v>799</v>
      </c>
      <c r="V375"/>
      <c r="W375" t="s">
        <v>1426</v>
      </c>
      <c r="X375">
        <v>75</v>
      </c>
      <c r="Y375">
        <v>1503067.4855694161</v>
      </c>
      <c r="Z375">
        <v>6894402.0932806265</v>
      </c>
      <c r="AA375">
        <v>42.511898639146239</v>
      </c>
      <c r="AB375">
        <v>43.492582657374442</v>
      </c>
      <c r="AC375">
        <v>37.039533971105783</v>
      </c>
      <c r="AD375">
        <v>0.77399594919488035</v>
      </c>
    </row>
    <row r="376" spans="1:30" x14ac:dyDescent="0.3">
      <c r="A376">
        <v>75</v>
      </c>
      <c r="B376" t="s">
        <v>1218</v>
      </c>
      <c r="C376">
        <v>52.518134920861002</v>
      </c>
      <c r="D376">
        <v>13.501903062618</v>
      </c>
      <c r="E376">
        <v>2.5243627671151998</v>
      </c>
      <c r="F376" t="s">
        <v>1219</v>
      </c>
      <c r="G376" t="s">
        <v>1423</v>
      </c>
      <c r="H376">
        <v>74.067215876001001</v>
      </c>
      <c r="I376">
        <v>1.2273230485586999</v>
      </c>
      <c r="J376">
        <v>-0.92122637192871004</v>
      </c>
      <c r="K376">
        <v>1.0517473312000001</v>
      </c>
      <c r="L376">
        <v>0.51315180626896995</v>
      </c>
      <c r="M376">
        <v>-0.21616410644136</v>
      </c>
      <c r="N376">
        <v>3.5976829996386003E-2</v>
      </c>
      <c r="O376">
        <v>3888</v>
      </c>
      <c r="P376">
        <v>5184</v>
      </c>
      <c r="Q376">
        <v>1</v>
      </c>
      <c r="R376">
        <v>0.96095442251264995</v>
      </c>
      <c r="S376" t="s">
        <v>809</v>
      </c>
      <c r="T376" t="s">
        <v>798</v>
      </c>
      <c r="U376" t="s">
        <v>799</v>
      </c>
      <c r="V376"/>
      <c r="W376" t="s">
        <v>1427</v>
      </c>
      <c r="X376">
        <v>75</v>
      </c>
      <c r="Y376">
        <v>1503083.9069225839</v>
      </c>
      <c r="Z376">
        <v>6894402.0932806265</v>
      </c>
      <c r="AA376">
        <v>58.933251807233319</v>
      </c>
      <c r="AB376">
        <v>43.492582657374442</v>
      </c>
      <c r="AC376">
        <v>44.624882501306622</v>
      </c>
      <c r="AD376">
        <v>0.93502128408158025</v>
      </c>
    </row>
    <row r="377" spans="1:30" x14ac:dyDescent="0.3">
      <c r="A377">
        <v>75</v>
      </c>
      <c r="B377" t="s">
        <v>1218</v>
      </c>
      <c r="C377">
        <v>52.518134920861002</v>
      </c>
      <c r="D377">
        <v>13.501903062618</v>
      </c>
      <c r="E377">
        <v>2.5243627671151998</v>
      </c>
      <c r="F377" t="s">
        <v>1219</v>
      </c>
      <c r="G377" t="s">
        <v>1423</v>
      </c>
      <c r="H377">
        <v>74.067215876001001</v>
      </c>
      <c r="I377">
        <v>1.2273230485586999</v>
      </c>
      <c r="J377">
        <v>-0.92122637192871004</v>
      </c>
      <c r="K377">
        <v>1.0517473312000001</v>
      </c>
      <c r="L377">
        <v>0.51315180626896995</v>
      </c>
      <c r="M377">
        <v>-0.21616410644136</v>
      </c>
      <c r="N377">
        <v>3.5976829996386003E-2</v>
      </c>
      <c r="O377">
        <v>3888</v>
      </c>
      <c r="P377">
        <v>5184</v>
      </c>
      <c r="Q377">
        <v>1</v>
      </c>
      <c r="R377">
        <v>0.96095442251264995</v>
      </c>
      <c r="S377" t="s">
        <v>809</v>
      </c>
      <c r="T377" t="s">
        <v>798</v>
      </c>
      <c r="U377" t="s">
        <v>799</v>
      </c>
      <c r="V377"/>
      <c r="W377" t="s">
        <v>1428</v>
      </c>
      <c r="X377">
        <v>75</v>
      </c>
      <c r="Y377">
        <v>1503136.417063528</v>
      </c>
      <c r="Z377">
        <v>6894339.5107399197</v>
      </c>
      <c r="AA377">
        <v>111.4433927515056</v>
      </c>
      <c r="AB377">
        <v>19.089958049356941</v>
      </c>
      <c r="AC377">
        <v>68.942865056304313</v>
      </c>
      <c r="AD377">
        <v>1.740447124468816</v>
      </c>
    </row>
    <row r="378" spans="1:30" x14ac:dyDescent="0.3">
      <c r="A378">
        <v>75</v>
      </c>
      <c r="B378" t="s">
        <v>1218</v>
      </c>
      <c r="C378">
        <v>52.518134920861002</v>
      </c>
      <c r="D378">
        <v>13.501903062618</v>
      </c>
      <c r="E378">
        <v>2.5243627671151998</v>
      </c>
      <c r="F378" t="s">
        <v>1219</v>
      </c>
      <c r="G378" t="s">
        <v>1423</v>
      </c>
      <c r="H378">
        <v>74.067215876001001</v>
      </c>
      <c r="I378">
        <v>1.2273230485586999</v>
      </c>
      <c r="J378">
        <v>-0.92122637192871004</v>
      </c>
      <c r="K378">
        <v>1.0517473312000001</v>
      </c>
      <c r="L378">
        <v>0.51315180626896995</v>
      </c>
      <c r="M378">
        <v>-0.21616410644136</v>
      </c>
      <c r="N378">
        <v>3.5976829996386003E-2</v>
      </c>
      <c r="O378">
        <v>3888</v>
      </c>
      <c r="P378">
        <v>5184</v>
      </c>
      <c r="Q378">
        <v>1</v>
      </c>
      <c r="R378">
        <v>0.96095442251264995</v>
      </c>
      <c r="S378" t="s">
        <v>809</v>
      </c>
      <c r="T378" t="s">
        <v>798</v>
      </c>
      <c r="U378" t="s">
        <v>799</v>
      </c>
      <c r="V378"/>
      <c r="W378" t="s">
        <v>1429</v>
      </c>
      <c r="X378">
        <v>75</v>
      </c>
      <c r="Y378">
        <v>1503066.005738172</v>
      </c>
      <c r="Z378">
        <v>6894339.6539493976</v>
      </c>
      <c r="AA378">
        <v>41.032067395746708</v>
      </c>
      <c r="AB378">
        <v>18.94674857147038</v>
      </c>
      <c r="AC378">
        <v>27.547908577278541</v>
      </c>
      <c r="AD378">
        <v>2.0033823244679998</v>
      </c>
    </row>
    <row r="379" spans="1:30" x14ac:dyDescent="0.3">
      <c r="A379">
        <v>75</v>
      </c>
      <c r="B379" t="s">
        <v>1218</v>
      </c>
      <c r="C379">
        <v>52.518134920861002</v>
      </c>
      <c r="D379">
        <v>13.501903062618</v>
      </c>
      <c r="E379">
        <v>2.5243627671151998</v>
      </c>
      <c r="F379" t="s">
        <v>1219</v>
      </c>
      <c r="G379" t="s">
        <v>1423</v>
      </c>
      <c r="H379">
        <v>74.067215876001001</v>
      </c>
      <c r="I379">
        <v>1.2273230485586999</v>
      </c>
      <c r="J379">
        <v>-0.92122637192871004</v>
      </c>
      <c r="K379">
        <v>1.0517473312000001</v>
      </c>
      <c r="L379">
        <v>0.51315180626896995</v>
      </c>
      <c r="M379">
        <v>-0.21616410644136</v>
      </c>
      <c r="N379">
        <v>3.5976829996386003E-2</v>
      </c>
      <c r="O379">
        <v>3888</v>
      </c>
      <c r="P379">
        <v>5184</v>
      </c>
      <c r="Q379">
        <v>1</v>
      </c>
      <c r="R379">
        <v>0.96095442251264995</v>
      </c>
      <c r="S379" t="s">
        <v>809</v>
      </c>
      <c r="T379" t="s">
        <v>798</v>
      </c>
      <c r="U379" t="s">
        <v>799</v>
      </c>
      <c r="V379"/>
      <c r="W379" t="s">
        <v>1430</v>
      </c>
      <c r="X379">
        <v>75</v>
      </c>
      <c r="Y379">
        <v>1503049.870803955</v>
      </c>
      <c r="Z379">
        <v>6894342.231719953</v>
      </c>
      <c r="AA379">
        <v>24.89713317877613</v>
      </c>
      <c r="AB379">
        <v>16.368978016078469</v>
      </c>
      <c r="AC379">
        <v>18.155982883134332</v>
      </c>
      <c r="AD379">
        <v>2.152401024226239</v>
      </c>
    </row>
  </sheetData>
  <sortState xmlns:xlrd2="http://schemas.microsoft.com/office/spreadsheetml/2017/richdata2" ref="A2:AD379">
    <sortCondition ref="W1:W37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3778-DF55-43FC-88A1-0D78AD2A9082}">
  <dimension ref="A1:AA1048572"/>
  <sheetViews>
    <sheetView tabSelected="1" topLeftCell="C1" workbookViewId="0">
      <pane ySplit="1" topLeftCell="A2" activePane="bottomLeft" state="frozen"/>
      <selection pane="bottomLeft" activeCell="O2" sqref="O2"/>
    </sheetView>
  </sheetViews>
  <sheetFormatPr defaultRowHeight="14.4" x14ac:dyDescent="0.3"/>
  <cols>
    <col min="3" max="3" width="14.44140625" bestFit="1" customWidth="1"/>
    <col min="4" max="4" width="14.88671875" bestFit="1" customWidth="1"/>
    <col min="5" max="6" width="13.88671875" bestFit="1" customWidth="1"/>
    <col min="7" max="11" width="13.88671875" customWidth="1"/>
    <col min="12" max="12" width="13.6640625" bestFit="1" customWidth="1"/>
    <col min="13" max="16" width="13.44140625" customWidth="1"/>
    <col min="17" max="17" width="20" bestFit="1" customWidth="1"/>
    <col min="18" max="18" width="15" bestFit="1" customWidth="1"/>
    <col min="19" max="19" width="12.6640625" bestFit="1" customWidth="1"/>
    <col min="20" max="23" width="12.6640625" customWidth="1"/>
    <col min="24" max="24" width="13.21875" bestFit="1" customWidth="1"/>
    <col min="25" max="25" width="11.6640625" bestFit="1" customWidth="1"/>
    <col min="26" max="26" width="35" bestFit="1" customWidth="1"/>
  </cols>
  <sheetData>
    <row r="1" spans="1:27" x14ac:dyDescent="0.3">
      <c r="A1" t="s">
        <v>230</v>
      </c>
      <c r="B1" t="s">
        <v>782</v>
      </c>
      <c r="C1" t="s">
        <v>779</v>
      </c>
      <c r="D1" t="s">
        <v>780</v>
      </c>
      <c r="E1" t="s">
        <v>752</v>
      </c>
      <c r="F1" t="s">
        <v>753</v>
      </c>
      <c r="G1" t="s">
        <v>772</v>
      </c>
      <c r="H1" t="s">
        <v>776</v>
      </c>
      <c r="I1" t="s">
        <v>777</v>
      </c>
      <c r="J1" t="s">
        <v>774</v>
      </c>
      <c r="K1" t="s">
        <v>775</v>
      </c>
      <c r="L1" t="s">
        <v>756</v>
      </c>
      <c r="M1" t="s">
        <v>781</v>
      </c>
      <c r="N1" t="s">
        <v>758</v>
      </c>
      <c r="O1" t="s">
        <v>790</v>
      </c>
      <c r="P1" t="s">
        <v>773</v>
      </c>
      <c r="Q1" t="s">
        <v>754</v>
      </c>
      <c r="R1" t="s">
        <v>195</v>
      </c>
      <c r="S1" t="s">
        <v>196</v>
      </c>
      <c r="T1" t="s">
        <v>340</v>
      </c>
      <c r="U1" t="s">
        <v>341</v>
      </c>
      <c r="V1" t="s">
        <v>342</v>
      </c>
      <c r="W1" t="s">
        <v>792</v>
      </c>
      <c r="X1" t="s">
        <v>755</v>
      </c>
      <c r="Y1" t="s">
        <v>757</v>
      </c>
      <c r="Z1" t="s">
        <v>881</v>
      </c>
    </row>
    <row r="2" spans="1:27" x14ac:dyDescent="0.3">
      <c r="A2" t="s">
        <v>233</v>
      </c>
      <c r="B2">
        <f t="shared" ref="B2:B65" si="0">INT(LEFT(A2,3))</f>
        <v>1</v>
      </c>
      <c r="C2">
        <f>VLOOKUP($B2,image_data!$A:$P,16,FALSE)</f>
        <v>5184</v>
      </c>
      <c r="D2">
        <f>VLOOKUP($B2,image_data!$A:$P,15,FALSE)</f>
        <v>3888</v>
      </c>
      <c r="E2">
        <f t="shared" ref="E2" si="1">J2-H2</f>
        <v>-146.22000000000025</v>
      </c>
      <c r="F2">
        <f t="shared" ref="F2" si="2">K2-I2</f>
        <v>1055.06</v>
      </c>
      <c r="G2">
        <f>SQRT(POWER(E2,2)+POWER(F2,2))</f>
        <v>1065.1440710063591</v>
      </c>
      <c r="H2">
        <f>VLOOKUP(_xlfn.CONCAT($A2,"1"),ref_coordinates!$A:$C,2,FALSE)</f>
        <v>3038.94</v>
      </c>
      <c r="I2">
        <f>VLOOKUP(_xlfn.CONCAT($A2,"1"),ref_coordinates!$A:$C,3,FALSE)</f>
        <v>986.75</v>
      </c>
      <c r="J2">
        <f>VLOOKUP(_xlfn.CONCAT($A2,"2"),ref_coordinates!$A:$C,2,FALSE)</f>
        <v>2892.72</v>
      </c>
      <c r="K2">
        <f>VLOOKUP(_xlfn.CONCAT($A2,"2"),ref_coordinates!$A:$C,3,FALSE)</f>
        <v>2041.81</v>
      </c>
      <c r="L2">
        <f>VLOOKUP($A2,lines!W:AC,7)</f>
        <v>29.16823024252178</v>
      </c>
      <c r="M2">
        <f>RADIANS(VLOOKUP($B2, image_data!A:G,7,FALSE))</f>
        <v>3.9534932337225492</v>
      </c>
      <c r="N2">
        <f>VLOOKUP($A2,lines!W:AD,8,FALSE)</f>
        <v>3.943749024511856</v>
      </c>
      <c r="O2">
        <f t="shared" ref="O2" si="3">N2-M2</f>
        <v>-9.7442092106931888E-3</v>
      </c>
      <c r="P2">
        <f>VLOOKUP($B2,image_data!A:F,6,FALSE)</f>
        <v>1.7974919807166001</v>
      </c>
      <c r="Q2">
        <f>VLOOKUP($B2,image_data!$A:$Q,12,FALSE)</f>
        <v>0.59649892691811002</v>
      </c>
      <c r="R2">
        <f>VLOOKUP($B2,image_data!$A:$Q,13,FALSE)</f>
        <v>-1.2954710166631999E-2</v>
      </c>
      <c r="S2">
        <f>VLOOKUP($B2,image_data!$A:$Q,14,FALSE)</f>
        <v>-5.0894056819647E-3</v>
      </c>
      <c r="T2">
        <f>VLOOKUP($B2,image_data!$A:$K,9,FALSE)</f>
        <v>-1.5185781767827</v>
      </c>
      <c r="U2">
        <f>VLOOKUP($B2,image_data!$A:$K,10,FALSE)</f>
        <v>0.56035182912625003</v>
      </c>
      <c r="V2">
        <f>VLOOKUP($B2,image_data!$A:$K,11,FALSE)</f>
        <v>0.71488114369670996</v>
      </c>
      <c r="W2">
        <f>VLOOKUP(B2,image_data!A:R,18,FALSE)</f>
        <v>1.0052441835085999</v>
      </c>
      <c r="X2">
        <f>VLOOKUP(_xlfn.CONCAT(A2,1),ref_coordinates!A:D,4,FALSE)</f>
        <v>12.8</v>
      </c>
      <c r="Y2" t="str">
        <f>VLOOKUP(INT(LEFT(A2,3)),image_data!A:H,8,FALSE)</f>
        <v>perspective</v>
      </c>
      <c r="Z2" t="str">
        <f>VLOOKUP(B2,image_data!A:V,22,TRUE)</f>
        <v>FahrradstadtAachen: GoPro HERO9 Black</v>
      </c>
      <c r="AA2">
        <f>MEDIAN(X2:X379)</f>
        <v>22.25</v>
      </c>
    </row>
    <row r="3" spans="1:27" x14ac:dyDescent="0.3">
      <c r="A3" t="s">
        <v>235</v>
      </c>
      <c r="B3">
        <f t="shared" si="0"/>
        <v>1</v>
      </c>
      <c r="C3">
        <f>VLOOKUP($B3,image_data!$A:$P,16,FALSE)</f>
        <v>5184</v>
      </c>
      <c r="D3">
        <f>VLOOKUP($B3,image_data!$A:$P,15,FALSE)</f>
        <v>3888</v>
      </c>
      <c r="E3">
        <f t="shared" ref="E3:E66" si="4">J3-H3</f>
        <v>-125.44999999999982</v>
      </c>
      <c r="F3">
        <f t="shared" ref="F3:F66" si="5">K3-I3</f>
        <v>1142.1100000000001</v>
      </c>
      <c r="G3">
        <f t="shared" ref="G3:G49" si="6">SQRT(POWER(E3,2)+POWER(F3,2))</f>
        <v>1148.9790923250084</v>
      </c>
      <c r="H3">
        <f>VLOOKUP(_xlfn.CONCAT($A3,"1"),ref_coordinates!$A:$C,2,FALSE)</f>
        <v>3493.62</v>
      </c>
      <c r="I3">
        <f>VLOOKUP(_xlfn.CONCAT($A3,"1"),ref_coordinates!$A:$C,3,FALSE)</f>
        <v>973.68</v>
      </c>
      <c r="J3">
        <f>VLOOKUP(_xlfn.CONCAT($A3,"2"),ref_coordinates!$A:$C,2,FALSE)</f>
        <v>3368.17</v>
      </c>
      <c r="K3">
        <f>VLOOKUP(_xlfn.CONCAT($A3,"2"),ref_coordinates!$A:$C,3,FALSE)</f>
        <v>2115.79</v>
      </c>
      <c r="L3">
        <f>VLOOKUP($A3,lines!W:AC,7)</f>
        <v>27.570967377945191</v>
      </c>
      <c r="M3">
        <f>RADIANS(VLOOKUP($B3, image_data!A:G,7,FALSE))</f>
        <v>3.9534932337225492</v>
      </c>
      <c r="N3">
        <f>VLOOKUP($A3,lines!W:AD,8,FALSE)</f>
        <v>4.16393867612096</v>
      </c>
      <c r="O3">
        <f t="shared" ref="O3:O66" si="7">N3-M3</f>
        <v>0.21044544239841079</v>
      </c>
      <c r="P3">
        <f>VLOOKUP($B3,image_data!A:F,6,FALSE)</f>
        <v>1.7974919807166001</v>
      </c>
      <c r="Q3">
        <f>VLOOKUP($B3,image_data!$A:$Q,12,FALSE)</f>
        <v>0.59649892691811002</v>
      </c>
      <c r="R3">
        <f>VLOOKUP($B3,image_data!$A:$Q,13,FALSE)</f>
        <v>-1.2954710166631999E-2</v>
      </c>
      <c r="S3">
        <f>VLOOKUP($B3,image_data!$A:$Q,14,FALSE)</f>
        <v>-5.0894056819647E-3</v>
      </c>
      <c r="T3">
        <f>VLOOKUP($B3,image_data!$A:$K,9,FALSE)</f>
        <v>-1.5185781767827</v>
      </c>
      <c r="U3">
        <f>VLOOKUP($B3,image_data!$A:$K,10,FALSE)</f>
        <v>0.56035182912625003</v>
      </c>
      <c r="V3">
        <f>VLOOKUP($B3,image_data!$A:$K,11,FALSE)</f>
        <v>0.71488114369670996</v>
      </c>
      <c r="W3">
        <f>VLOOKUP(B3,image_data!A:R,18,FALSE)</f>
        <v>1.0052441835085999</v>
      </c>
      <c r="X3">
        <f>VLOOKUP(_xlfn.CONCAT(A3,1),ref_coordinates!A:D,4,FALSE)</f>
        <v>12.8</v>
      </c>
      <c r="Y3" t="str">
        <f>VLOOKUP(INT(LEFT(A3,3)),image_data!A:H,8,FALSE)</f>
        <v>perspective</v>
      </c>
      <c r="Z3" t="str">
        <f>VLOOKUP(B3,image_data!A:V,22,TRUE)</f>
        <v>FahrradstadtAachen: GoPro HERO9 Black</v>
      </c>
      <c r="AA3">
        <f>_xlfn.STDEV.P(X2:X379)</f>
        <v>15.447914221858051</v>
      </c>
    </row>
    <row r="4" spans="1:27" x14ac:dyDescent="0.3">
      <c r="A4" t="s">
        <v>234</v>
      </c>
      <c r="B4">
        <f t="shared" si="0"/>
        <v>1</v>
      </c>
      <c r="C4">
        <f>VLOOKUP($B4,image_data!$A:$P,16,FALSE)</f>
        <v>5184</v>
      </c>
      <c r="D4">
        <f>VLOOKUP($B4,image_data!$A:$P,15,FALSE)</f>
        <v>3888</v>
      </c>
      <c r="E4">
        <f t="shared" si="4"/>
        <v>-76</v>
      </c>
      <c r="F4">
        <f t="shared" si="5"/>
        <v>1213.7400000000002</v>
      </c>
      <c r="G4">
        <f t="shared" si="6"/>
        <v>1216.1170945266745</v>
      </c>
      <c r="H4">
        <f>VLOOKUP(_xlfn.CONCAT($A4,"1"),ref_coordinates!$A:$C,2,FALSE)</f>
        <v>4078.81</v>
      </c>
      <c r="I4">
        <f>VLOOKUP(_xlfn.CONCAT($A4,"1"),ref_coordinates!$A:$C,3,FALSE)</f>
        <v>985.6</v>
      </c>
      <c r="J4">
        <f>VLOOKUP(_xlfn.CONCAT($A4,"2"),ref_coordinates!$A:$C,2,FALSE)</f>
        <v>4002.81</v>
      </c>
      <c r="K4">
        <f>VLOOKUP(_xlfn.CONCAT($A4,"2"),ref_coordinates!$A:$C,3,FALSE)</f>
        <v>2199.34</v>
      </c>
      <c r="L4">
        <f>VLOOKUP($A4,lines!W:AC,7)</f>
        <v>27.412550297890299</v>
      </c>
      <c r="M4">
        <f>RADIANS(VLOOKUP($B4, image_data!A:G,7,FALSE))</f>
        <v>3.9534932337225492</v>
      </c>
      <c r="N4">
        <f>VLOOKUP($A4,lines!W:AD,8,FALSE)</f>
        <v>4.3762700693965817</v>
      </c>
      <c r="O4">
        <f t="shared" si="7"/>
        <v>0.42277683567403246</v>
      </c>
      <c r="P4">
        <f>VLOOKUP($B4,image_data!A:F,6,FALSE)</f>
        <v>1.7974919807166001</v>
      </c>
      <c r="Q4">
        <f>VLOOKUP($B4,image_data!$A:$Q,12,FALSE)</f>
        <v>0.59649892691811002</v>
      </c>
      <c r="R4">
        <f>VLOOKUP($B4,image_data!$A:$Q,13,FALSE)</f>
        <v>-1.2954710166631999E-2</v>
      </c>
      <c r="S4">
        <f>VLOOKUP($B4,image_data!$A:$Q,14,FALSE)</f>
        <v>-5.0894056819647E-3</v>
      </c>
      <c r="T4">
        <f>VLOOKUP($B4,image_data!$A:$K,9,FALSE)</f>
        <v>-1.5185781767827</v>
      </c>
      <c r="U4">
        <f>VLOOKUP($B4,image_data!$A:$K,10,FALSE)</f>
        <v>0.56035182912625003</v>
      </c>
      <c r="V4">
        <f>VLOOKUP($B4,image_data!$A:$K,11,FALSE)</f>
        <v>0.71488114369670996</v>
      </c>
      <c r="W4">
        <f>VLOOKUP(B4,image_data!A:R,18,FALSE)</f>
        <v>1.0052441835085999</v>
      </c>
      <c r="X4">
        <f>VLOOKUP(_xlfn.CONCAT(A4,1),ref_coordinates!A:D,4,FALSE)</f>
        <v>12.8</v>
      </c>
      <c r="Y4" t="str">
        <f>VLOOKUP(INT(LEFT(A4,3)),image_data!A:H,8,FALSE)</f>
        <v>perspective</v>
      </c>
      <c r="Z4" t="str">
        <f>VLOOKUP(B4,image_data!A:V,22,TRUE)</f>
        <v>FahrradstadtAachen: GoPro HERO9 Black</v>
      </c>
      <c r="AA4">
        <f>_xlfn.STDEV.P(L2:L379)</f>
        <v>87.351169537396885</v>
      </c>
    </row>
    <row r="5" spans="1:27" x14ac:dyDescent="0.3">
      <c r="A5" t="s">
        <v>237</v>
      </c>
      <c r="B5">
        <f t="shared" si="0"/>
        <v>2</v>
      </c>
      <c r="C5">
        <f>VLOOKUP($B5,image_data!$A:$P,16,FALSE)</f>
        <v>4000</v>
      </c>
      <c r="D5">
        <f>VLOOKUP($B5,image_data!$A:$P,15,FALSE)</f>
        <v>2250</v>
      </c>
      <c r="E5">
        <f t="shared" si="4"/>
        <v>-12.819999999999936</v>
      </c>
      <c r="F5">
        <f t="shared" si="5"/>
        <v>892.25</v>
      </c>
      <c r="G5">
        <f t="shared" si="6"/>
        <v>892.34209521909247</v>
      </c>
      <c r="H5">
        <f>VLOOKUP(_xlfn.CONCAT($A5,"1"),ref_coordinates!$A:$C,2,FALSE)</f>
        <v>1159.71</v>
      </c>
      <c r="I5">
        <f>VLOOKUP(_xlfn.CONCAT($A5,"1"),ref_coordinates!$A:$C,3,FALSE)</f>
        <v>146.47</v>
      </c>
      <c r="J5">
        <f>VLOOKUP(_xlfn.CONCAT($A5,"2"),ref_coordinates!$A:$C,2,FALSE)</f>
        <v>1146.8900000000001</v>
      </c>
      <c r="K5">
        <f>VLOOKUP(_xlfn.CONCAT($A5,"2"),ref_coordinates!$A:$C,3,FALSE)</f>
        <v>1038.72</v>
      </c>
      <c r="L5">
        <f>VLOOKUP($A5,lines!W:AC,7)</f>
        <v>51.98268416118048</v>
      </c>
      <c r="M5">
        <f>RADIANS(VLOOKUP($B5, image_data!A:G,7,FALSE))</f>
        <v>4.7098779693398507</v>
      </c>
      <c r="N5">
        <f>VLOOKUP($A5,lines!W:AD,8,FALSE)</f>
        <v>4.3315656335021719</v>
      </c>
      <c r="O5">
        <f t="shared" si="7"/>
        <v>-0.37831233583767876</v>
      </c>
      <c r="P5">
        <f>VLOOKUP($B5,image_data!A:F,6,FALSE)</f>
        <v>2.8863251479343002</v>
      </c>
      <c r="Q5">
        <f>VLOOKUP($B5,image_data!$A:$Q,12,FALSE)</f>
        <v>0.59535227159492998</v>
      </c>
      <c r="R5">
        <f>VLOOKUP($B5,image_data!$A:$Q,13,FALSE)</f>
        <v>1.0247643280175999E-2</v>
      </c>
      <c r="S5">
        <f>VLOOKUP($B5,image_data!$A:$Q,14,FALSE)</f>
        <v>2.2535416316276E-3</v>
      </c>
      <c r="T5">
        <f>VLOOKUP($B5,image_data!$A:$K,9,FALSE)</f>
        <v>1.2691385370217001</v>
      </c>
      <c r="U5">
        <f>VLOOKUP($B5,image_data!$A:$K,10,FALSE)</f>
        <v>1.2724636867835</v>
      </c>
      <c r="V5">
        <f>VLOOKUP($B5,image_data!$A:$K,11,FALSE)</f>
        <v>-1.170227945573</v>
      </c>
      <c r="W5">
        <f>VLOOKUP(B5,image_data!A:R,18,FALSE)</f>
        <v>1.0657738848561</v>
      </c>
      <c r="X5">
        <f>VLOOKUP(_xlfn.CONCAT(A5,1),ref_coordinates!A:D,4,FALSE)</f>
        <v>16.5</v>
      </c>
      <c r="Y5" t="str">
        <f>VLOOKUP(INT(LEFT(A5,3)),image_data!A:H,8,FALSE)</f>
        <v>perspective</v>
      </c>
      <c r="Z5" t="str">
        <f>VLOOKUP(B5,image_data!A:V,22,TRUE)</f>
        <v>armarian: Xiaomi Redmi Note 5</v>
      </c>
      <c r="AA5">
        <f>MAX(X2:X204)-MIN(X2:X379)</f>
        <v>56.6</v>
      </c>
    </row>
    <row r="6" spans="1:27" x14ac:dyDescent="0.3">
      <c r="A6" t="s">
        <v>238</v>
      </c>
      <c r="B6">
        <f t="shared" si="0"/>
        <v>2</v>
      </c>
      <c r="C6">
        <f>VLOOKUP($B6,image_data!$A:$P,16,FALSE)</f>
        <v>4000</v>
      </c>
      <c r="D6">
        <f>VLOOKUP($B6,image_data!$A:$P,15,FALSE)</f>
        <v>2250</v>
      </c>
      <c r="E6">
        <f t="shared" si="4"/>
        <v>-14.220000000000027</v>
      </c>
      <c r="F6">
        <f t="shared" si="5"/>
        <v>794.17000000000007</v>
      </c>
      <c r="G6">
        <f t="shared" si="6"/>
        <v>794.29729780479556</v>
      </c>
      <c r="H6">
        <f>VLOOKUP(_xlfn.CONCAT($A6,"1"),ref_coordinates!$A:$C,2,FALSE)</f>
        <v>1261.71</v>
      </c>
      <c r="I6">
        <f>VLOOKUP(_xlfn.CONCAT($A6,"1"),ref_coordinates!$A:$C,3,FALSE)</f>
        <v>244.55</v>
      </c>
      <c r="J6">
        <f>VLOOKUP(_xlfn.CONCAT($A6,"2"),ref_coordinates!$A:$C,2,FALSE)</f>
        <v>1247.49</v>
      </c>
      <c r="K6">
        <f>VLOOKUP(_xlfn.CONCAT($A6,"2"),ref_coordinates!$A:$C,3,FALSE)</f>
        <v>1038.72</v>
      </c>
      <c r="L6">
        <f>VLOOKUP($A6,lines!W:AC,7)</f>
        <v>57.768707309901593</v>
      </c>
      <c r="M6">
        <f>RADIANS(VLOOKUP($B6, image_data!A:G,7,FALSE))</f>
        <v>4.7098779693398507</v>
      </c>
      <c r="N6">
        <f>VLOOKUP($A6,lines!W:AD,8,FALSE)</f>
        <v>4.3701141615268266</v>
      </c>
      <c r="O6">
        <f t="shared" si="7"/>
        <v>-0.33976380781302407</v>
      </c>
      <c r="P6">
        <f>VLOOKUP($B6,image_data!A:F,6,FALSE)</f>
        <v>2.8863251479343002</v>
      </c>
      <c r="Q6">
        <f>VLOOKUP($B6,image_data!$A:$Q,12,FALSE)</f>
        <v>0.59535227159492998</v>
      </c>
      <c r="R6">
        <f>VLOOKUP($B6,image_data!$A:$Q,13,FALSE)</f>
        <v>1.0247643280175999E-2</v>
      </c>
      <c r="S6">
        <f>VLOOKUP($B6,image_data!$A:$Q,14,FALSE)</f>
        <v>2.2535416316276E-3</v>
      </c>
      <c r="T6">
        <f>VLOOKUP($B6,image_data!$A:$K,9,FALSE)</f>
        <v>1.2691385370217001</v>
      </c>
      <c r="U6">
        <f>VLOOKUP($B6,image_data!$A:$K,10,FALSE)</f>
        <v>1.2724636867835</v>
      </c>
      <c r="V6">
        <f>VLOOKUP($B6,image_data!$A:$K,11,FALSE)</f>
        <v>-1.170227945573</v>
      </c>
      <c r="W6">
        <f>VLOOKUP(B6,image_data!A:R,18,FALSE)</f>
        <v>1.0657738848561</v>
      </c>
      <c r="X6">
        <f>VLOOKUP(_xlfn.CONCAT(A6,1),ref_coordinates!A:D,4,FALSE)</f>
        <v>16.5</v>
      </c>
      <c r="Y6" t="str">
        <f>VLOOKUP(INT(LEFT(A6,3)),image_data!A:H,8,FALSE)</f>
        <v>perspective</v>
      </c>
      <c r="Z6" t="str">
        <f>VLOOKUP(B6,image_data!A:V,22,TRUE)</f>
        <v>armarian: Xiaomi Redmi Note 5</v>
      </c>
    </row>
    <row r="7" spans="1:27" x14ac:dyDescent="0.3">
      <c r="A7" t="s">
        <v>242</v>
      </c>
      <c r="B7">
        <f t="shared" si="0"/>
        <v>3</v>
      </c>
      <c r="C7">
        <f>VLOOKUP($B7,image_data!$A:$P,16,FALSE)</f>
        <v>4032</v>
      </c>
      <c r="D7">
        <f>VLOOKUP($B7,image_data!$A:$P,15,FALSE)</f>
        <v>3024</v>
      </c>
      <c r="E7">
        <f t="shared" si="4"/>
        <v>41.039999999999964</v>
      </c>
      <c r="F7">
        <f t="shared" si="5"/>
        <v>609.19000000000005</v>
      </c>
      <c r="G7">
        <f t="shared" si="6"/>
        <v>610.57082938836834</v>
      </c>
      <c r="H7">
        <f>VLOOKUP(_xlfn.CONCAT($A7,"1"),ref_coordinates!$A:$C,2,FALSE)</f>
        <v>2645.1</v>
      </c>
      <c r="I7">
        <f>VLOOKUP(_xlfn.CONCAT($A7,"1"),ref_coordinates!$A:$C,3,FALSE)</f>
        <v>1037.25</v>
      </c>
      <c r="J7">
        <f>VLOOKUP(_xlfn.CONCAT($A7,"2"),ref_coordinates!$A:$C,2,FALSE)</f>
        <v>2686.14</v>
      </c>
      <c r="K7">
        <f>VLOOKUP(_xlfn.CONCAT($A7,"2"),ref_coordinates!$A:$C,3,FALSE)</f>
        <v>1646.44</v>
      </c>
      <c r="L7">
        <f>VLOOKUP($A7,lines!W:AC,7)</f>
        <v>80.147580306483235</v>
      </c>
      <c r="M7">
        <f>RADIANS(VLOOKUP($B7, image_data!A:G,7,FALSE))</f>
        <v>3.6402670933461487</v>
      </c>
      <c r="N7">
        <f>VLOOKUP($A7,lines!W:AD,8,FALSE)</f>
        <v>3.836755663446894</v>
      </c>
      <c r="O7">
        <f t="shared" si="7"/>
        <v>0.19648857010074527</v>
      </c>
      <c r="P7">
        <f>VLOOKUP($B7,image_data!A:F,6,FALSE)</f>
        <v>3.1254278523846999</v>
      </c>
      <c r="Q7">
        <f>VLOOKUP($B7,image_data!$A:$Q,12,FALSE)</f>
        <v>0.81025754835186004</v>
      </c>
      <c r="R7">
        <f>VLOOKUP($B7,image_data!$A:$Q,13,FALSE)</f>
        <v>2.7985057668134E-2</v>
      </c>
      <c r="S7">
        <f>VLOOKUP($B7,image_data!$A:$Q,14,FALSE)</f>
        <v>3.3179107748156002E-4</v>
      </c>
      <c r="T7">
        <f>VLOOKUP($B7,image_data!$A:$K,9,FALSE)</f>
        <v>-0.62530936647934998</v>
      </c>
      <c r="U7">
        <f>VLOOKUP($B7,image_data!$A:$K,10,FALSE)</f>
        <v>-2.3767260112968001</v>
      </c>
      <c r="V7">
        <f>VLOOKUP($B7,image_data!$A:$K,11,FALSE)</f>
        <v>2.4744026556172001</v>
      </c>
      <c r="W7">
        <f>VLOOKUP(B7,image_data!A:R,18,FALSE)</f>
        <v>0.97945446769290001</v>
      </c>
      <c r="X7">
        <f>VLOOKUP(_xlfn.CONCAT(A7,1),ref_coordinates!A:D,4,FALSE)</f>
        <v>17.100000000000001</v>
      </c>
      <c r="Y7" t="str">
        <f>VLOOKUP(INT(LEFT(A7,3)),image_data!A:H,8,FALSE)</f>
        <v>perspective</v>
      </c>
      <c r="Z7" t="str">
        <f>VLOOKUP(B7,image_data!A:V,22,TRUE)</f>
        <v>eserte: Apple iPhone SE</v>
      </c>
    </row>
    <row r="8" spans="1:27" x14ac:dyDescent="0.3">
      <c r="A8" t="s">
        <v>241</v>
      </c>
      <c r="B8">
        <f t="shared" si="0"/>
        <v>3</v>
      </c>
      <c r="C8">
        <f>VLOOKUP($B8,image_data!$A:$P,16,FALSE)</f>
        <v>4032</v>
      </c>
      <c r="D8">
        <f>VLOOKUP($B8,image_data!$A:$P,15,FALSE)</f>
        <v>3024</v>
      </c>
      <c r="E8">
        <f t="shared" si="4"/>
        <v>50.380000000000109</v>
      </c>
      <c r="F8">
        <f t="shared" si="5"/>
        <v>637.80999999999995</v>
      </c>
      <c r="G8">
        <f t="shared" si="6"/>
        <v>639.79663995679118</v>
      </c>
      <c r="H8">
        <f>VLOOKUP(_xlfn.CONCAT($A8,"1"),ref_coordinates!$A:$C,2,FALSE)</f>
        <v>2690.04</v>
      </c>
      <c r="I8">
        <f>VLOOKUP(_xlfn.CONCAT($A8,"1"),ref_coordinates!$A:$C,3,FALSE)</f>
        <v>1005.06</v>
      </c>
      <c r="J8">
        <f>VLOOKUP(_xlfn.CONCAT($A8,"2"),ref_coordinates!$A:$C,2,FALSE)</f>
        <v>2740.42</v>
      </c>
      <c r="K8">
        <f>VLOOKUP(_xlfn.CONCAT($A8,"2"),ref_coordinates!$A:$C,3,FALSE)</f>
        <v>1642.87</v>
      </c>
      <c r="L8">
        <f>VLOOKUP($A8,lines!W:AC,7)</f>
        <v>74.203935332461853</v>
      </c>
      <c r="M8">
        <f>RADIANS(VLOOKUP($B8, image_data!A:G,7,FALSE))</f>
        <v>3.6402670933461487</v>
      </c>
      <c r="N8">
        <f>VLOOKUP($A8,lines!W:AD,8,FALSE)</f>
        <v>3.855141803451708</v>
      </c>
      <c r="O8">
        <f t="shared" si="7"/>
        <v>0.21487471010555925</v>
      </c>
      <c r="P8">
        <f>VLOOKUP($B8,image_data!A:F,6,FALSE)</f>
        <v>3.1254278523846999</v>
      </c>
      <c r="Q8">
        <f>VLOOKUP($B8,image_data!$A:$Q,12,FALSE)</f>
        <v>0.81025754835186004</v>
      </c>
      <c r="R8">
        <f>VLOOKUP($B8,image_data!$A:$Q,13,FALSE)</f>
        <v>2.7985057668134E-2</v>
      </c>
      <c r="S8">
        <f>VLOOKUP($B8,image_data!$A:$Q,14,FALSE)</f>
        <v>3.3179107748156002E-4</v>
      </c>
      <c r="T8">
        <f>VLOOKUP($B8,image_data!$A:$K,9,FALSE)</f>
        <v>-0.62530936647934998</v>
      </c>
      <c r="U8">
        <f>VLOOKUP($B8,image_data!$A:$K,10,FALSE)</f>
        <v>-2.3767260112968001</v>
      </c>
      <c r="V8">
        <f>VLOOKUP($B8,image_data!$A:$K,11,FALSE)</f>
        <v>2.4744026556172001</v>
      </c>
      <c r="W8">
        <f>VLOOKUP(B8,image_data!A:R,18,FALSE)</f>
        <v>0.97945446769290001</v>
      </c>
      <c r="X8">
        <f>VLOOKUP(_xlfn.CONCAT(A8,1),ref_coordinates!A:D,4,FALSE)</f>
        <v>17.100000000000001</v>
      </c>
      <c r="Y8" t="str">
        <f>VLOOKUP(INT(LEFT(A8,3)),image_data!A:H,8,FALSE)</f>
        <v>perspective</v>
      </c>
      <c r="Z8" t="str">
        <f>VLOOKUP(B8,image_data!A:V,22,TRUE)</f>
        <v>eserte: Apple iPhone SE</v>
      </c>
    </row>
    <row r="9" spans="1:27" x14ac:dyDescent="0.3">
      <c r="A9" t="s">
        <v>240</v>
      </c>
      <c r="B9">
        <f t="shared" si="0"/>
        <v>3</v>
      </c>
      <c r="C9">
        <f>VLOOKUP($B9,image_data!$A:$P,16,FALSE)</f>
        <v>4032</v>
      </c>
      <c r="D9">
        <f>VLOOKUP($B9,image_data!$A:$P,15,FALSE)</f>
        <v>3024</v>
      </c>
      <c r="E9">
        <f t="shared" si="4"/>
        <v>56.569999999999709</v>
      </c>
      <c r="F9">
        <f t="shared" si="5"/>
        <v>689.79999999999984</v>
      </c>
      <c r="G9">
        <f t="shared" si="6"/>
        <v>692.11574530565315</v>
      </c>
      <c r="H9">
        <f>VLOOKUP(_xlfn.CONCAT($A9,"1"),ref_coordinates!$A:$C,2,FALSE)</f>
        <v>2768.36</v>
      </c>
      <c r="I9">
        <f>VLOOKUP(_xlfn.CONCAT($A9,"1"),ref_coordinates!$A:$C,3,FALSE)</f>
        <v>953.07</v>
      </c>
      <c r="J9">
        <f>VLOOKUP(_xlfn.CONCAT($A9,"2"),ref_coordinates!$A:$C,2,FALSE)</f>
        <v>2824.93</v>
      </c>
      <c r="K9">
        <f>VLOOKUP(_xlfn.CONCAT($A9,"2"),ref_coordinates!$A:$C,3,FALSE)</f>
        <v>1642.87</v>
      </c>
      <c r="L9">
        <f>VLOOKUP($A9,lines!W:AC,7)</f>
        <v>68.508872691429758</v>
      </c>
      <c r="M9">
        <f>RADIANS(VLOOKUP($B9, image_data!A:G,7,FALSE))</f>
        <v>3.6402670933461487</v>
      </c>
      <c r="N9">
        <f>VLOOKUP($A9,lines!W:AD,8,FALSE)</f>
        <v>3.876883949979125</v>
      </c>
      <c r="O9">
        <f t="shared" si="7"/>
        <v>0.23661685663297627</v>
      </c>
      <c r="P9">
        <f>VLOOKUP($B9,image_data!A:F,6,FALSE)</f>
        <v>3.1254278523846999</v>
      </c>
      <c r="Q9">
        <f>VLOOKUP($B9,image_data!$A:$Q,12,FALSE)</f>
        <v>0.81025754835186004</v>
      </c>
      <c r="R9">
        <f>VLOOKUP($B9,image_data!$A:$Q,13,FALSE)</f>
        <v>2.7985057668134E-2</v>
      </c>
      <c r="S9">
        <f>VLOOKUP($B9,image_data!$A:$Q,14,FALSE)</f>
        <v>3.3179107748156002E-4</v>
      </c>
      <c r="T9">
        <f>VLOOKUP($B9,image_data!$A:$K,9,FALSE)</f>
        <v>-0.62530936647934998</v>
      </c>
      <c r="U9">
        <f>VLOOKUP($B9,image_data!$A:$K,10,FALSE)</f>
        <v>-2.3767260112968001</v>
      </c>
      <c r="V9">
        <f>VLOOKUP($B9,image_data!$A:$K,11,FALSE)</f>
        <v>2.4744026556172001</v>
      </c>
      <c r="W9">
        <f>VLOOKUP(B9,image_data!A:R,18,FALSE)</f>
        <v>0.97945446769290001</v>
      </c>
      <c r="X9">
        <f>VLOOKUP(_xlfn.CONCAT(A9,1),ref_coordinates!A:D,4,FALSE)</f>
        <v>17.100000000000001</v>
      </c>
      <c r="Y9" t="str">
        <f>VLOOKUP(INT(LEFT(A9,3)),image_data!A:H,8,FALSE)</f>
        <v>perspective</v>
      </c>
      <c r="Z9" t="str">
        <f>VLOOKUP(B9,image_data!A:V,22,TRUE)</f>
        <v>eserte: Apple iPhone SE</v>
      </c>
    </row>
    <row r="10" spans="1:27" x14ac:dyDescent="0.3">
      <c r="A10" t="s">
        <v>244</v>
      </c>
      <c r="B10">
        <f t="shared" si="0"/>
        <v>4</v>
      </c>
      <c r="C10">
        <f>VLOOKUP($B10,image_data!$A:$P,16,FALSE)</f>
        <v>5184</v>
      </c>
      <c r="D10">
        <f>VLOOKUP($B10,image_data!$A:$P,15,FALSE)</f>
        <v>3888</v>
      </c>
      <c r="E10">
        <f t="shared" si="4"/>
        <v>-32.300000000000182</v>
      </c>
      <c r="F10">
        <f t="shared" si="5"/>
        <v>666.7</v>
      </c>
      <c r="G10">
        <f t="shared" si="6"/>
        <v>667.4819697939414</v>
      </c>
      <c r="H10">
        <f>VLOOKUP(_xlfn.CONCAT($A10,"1"),ref_coordinates!$A:$C,2,FALSE)</f>
        <v>2208.3000000000002</v>
      </c>
      <c r="I10">
        <f>VLOOKUP(_xlfn.CONCAT($A10,"1"),ref_coordinates!$A:$C,3,FALSE)</f>
        <v>1221.5</v>
      </c>
      <c r="J10">
        <f>VLOOKUP(_xlfn.CONCAT($A10,"2"),ref_coordinates!$A:$C,2,FALSE)</f>
        <v>2176</v>
      </c>
      <c r="K10">
        <f>VLOOKUP(_xlfn.CONCAT($A10,"2"),ref_coordinates!$A:$C,3,FALSE)</f>
        <v>1888.2</v>
      </c>
      <c r="L10">
        <f>VLOOKUP($A10,lines!W:AC,7)</f>
        <v>130.08887473198789</v>
      </c>
      <c r="M10">
        <f>RADIANS(VLOOKUP($B10, image_data!A:G,7,FALSE))</f>
        <v>0.47895875830086421</v>
      </c>
      <c r="N10">
        <f>VLOOKUP($A10,lines!W:AD,8,FALSE)</f>
        <v>0.2115745108283647</v>
      </c>
      <c r="O10">
        <f t="shared" si="7"/>
        <v>-0.2673842474724995</v>
      </c>
      <c r="P10">
        <f>VLOOKUP($B10,image_data!A:F,6,FALSE)</f>
        <v>1.2183205373585</v>
      </c>
      <c r="Q10">
        <f>VLOOKUP($B10,image_data!$A:$Q,12,FALSE)</f>
        <v>0.50162611110335997</v>
      </c>
      <c r="R10">
        <f>VLOOKUP($B10,image_data!$A:$Q,13,FALSE)</f>
        <v>-0.20314164822358</v>
      </c>
      <c r="S10">
        <f>VLOOKUP($B10,image_data!$A:$Q,14,FALSE)</f>
        <v>3.5280145810493997E-2</v>
      </c>
      <c r="T10">
        <f>VLOOKUP($B10,image_data!$A:$K,9,FALSE)</f>
        <v>-0.47414393478820999</v>
      </c>
      <c r="U10">
        <f>VLOOKUP($B10,image_data!$A:$K,10,FALSE)</f>
        <v>-1.9808095578105001</v>
      </c>
      <c r="V10">
        <f>VLOOKUP($B10,image_data!$A:$K,11,FALSE)</f>
        <v>-1.9254278782070999</v>
      </c>
      <c r="W10">
        <f>VLOOKUP(B10,image_data!A:R,18,FALSE)</f>
        <v>1.0261428058602</v>
      </c>
      <c r="X10">
        <f>VLOOKUP(_xlfn.CONCAT(A10,1),ref_coordinates!A:D,4,FALSE)</f>
        <v>33.799999999999997</v>
      </c>
      <c r="Y10" t="str">
        <f>VLOOKUP(INT(LEFT(A10,3)),image_data!A:H,8,FALSE)</f>
        <v>perspective</v>
      </c>
      <c r="Z10" t="str">
        <f>VLOOKUP(B10,image_data!A:V,22,TRUE)</f>
        <v>stefanhrt: GoPro HERO9 Black</v>
      </c>
    </row>
    <row r="11" spans="1:27" x14ac:dyDescent="0.3">
      <c r="A11" t="s">
        <v>245</v>
      </c>
      <c r="B11">
        <f t="shared" si="0"/>
        <v>4</v>
      </c>
      <c r="C11">
        <f>VLOOKUP($B11,image_data!$A:$P,16,FALSE)</f>
        <v>5184</v>
      </c>
      <c r="D11">
        <f>VLOOKUP($B11,image_data!$A:$P,15,FALSE)</f>
        <v>3888</v>
      </c>
      <c r="E11">
        <f t="shared" si="4"/>
        <v>-28.299999999999727</v>
      </c>
      <c r="F11">
        <f t="shared" si="5"/>
        <v>672.09999999999991</v>
      </c>
      <c r="G11">
        <f t="shared" si="6"/>
        <v>672.69554777774454</v>
      </c>
      <c r="H11">
        <f>VLOOKUP(_xlfn.CONCAT($A11,"1"),ref_coordinates!$A:$C,2,FALSE)</f>
        <v>2314.6</v>
      </c>
      <c r="I11">
        <f>VLOOKUP(_xlfn.CONCAT($A11,"1"),ref_coordinates!$A:$C,3,FALSE)</f>
        <v>1219.7</v>
      </c>
      <c r="J11">
        <f>VLOOKUP(_xlfn.CONCAT($A11,"2"),ref_coordinates!$A:$C,2,FALSE)</f>
        <v>2286.3000000000002</v>
      </c>
      <c r="K11">
        <f>VLOOKUP(_xlfn.CONCAT($A11,"2"),ref_coordinates!$A:$C,3,FALSE)</f>
        <v>1891.8</v>
      </c>
      <c r="L11">
        <f>VLOOKUP($A11,lines!W:AC,7)</f>
        <v>128.32352722726949</v>
      </c>
      <c r="M11">
        <f>RADIANS(VLOOKUP($B11, image_data!A:G,7,FALSE))</f>
        <v>0.47895875830086421</v>
      </c>
      <c r="N11">
        <f>VLOOKUP($A11,lines!W:AD,8,FALSE)</f>
        <v>0.25524043342202818</v>
      </c>
      <c r="O11">
        <f t="shared" si="7"/>
        <v>-0.22371832487883603</v>
      </c>
      <c r="P11">
        <f>VLOOKUP($B11,image_data!A:F,6,FALSE)</f>
        <v>1.2183205373585</v>
      </c>
      <c r="Q11">
        <f>VLOOKUP($B11,image_data!$A:$Q,12,FALSE)</f>
        <v>0.50162611110335997</v>
      </c>
      <c r="R11">
        <f>VLOOKUP($B11,image_data!$A:$Q,13,FALSE)</f>
        <v>-0.20314164822358</v>
      </c>
      <c r="S11">
        <f>VLOOKUP($B11,image_data!$A:$Q,14,FALSE)</f>
        <v>3.5280145810493997E-2</v>
      </c>
      <c r="T11">
        <f>VLOOKUP($B11,image_data!$A:$K,9,FALSE)</f>
        <v>-0.47414393478820999</v>
      </c>
      <c r="U11">
        <f>VLOOKUP($B11,image_data!$A:$K,10,FALSE)</f>
        <v>-1.9808095578105001</v>
      </c>
      <c r="V11">
        <f>VLOOKUP($B11,image_data!$A:$K,11,FALSE)</f>
        <v>-1.9254278782070999</v>
      </c>
      <c r="W11">
        <f>VLOOKUP(B11,image_data!A:R,18,FALSE)</f>
        <v>1.0261428058602</v>
      </c>
      <c r="X11">
        <f>VLOOKUP(_xlfn.CONCAT(A11,1),ref_coordinates!A:D,4,FALSE)</f>
        <v>33.799999999999997</v>
      </c>
      <c r="Y11" t="str">
        <f>VLOOKUP(INT(LEFT(A11,3)),image_data!A:H,8,FALSE)</f>
        <v>perspective</v>
      </c>
      <c r="Z11" t="str">
        <f>VLOOKUP(B11,image_data!A:V,22,TRUE)</f>
        <v>stefanhrt: GoPro HERO9 Black</v>
      </c>
    </row>
    <row r="12" spans="1:27" x14ac:dyDescent="0.3">
      <c r="A12" t="s">
        <v>246</v>
      </c>
      <c r="B12">
        <f t="shared" si="0"/>
        <v>4</v>
      </c>
      <c r="C12">
        <f>VLOOKUP($B12,image_data!$A:$P,16,FALSE)</f>
        <v>5184</v>
      </c>
      <c r="D12">
        <f>VLOOKUP($B12,image_data!$A:$P,15,FALSE)</f>
        <v>3888</v>
      </c>
      <c r="E12">
        <f t="shared" si="4"/>
        <v>-16.599999999999909</v>
      </c>
      <c r="F12">
        <f t="shared" si="5"/>
        <v>676.59999999999991</v>
      </c>
      <c r="G12">
        <f t="shared" si="6"/>
        <v>676.80360519134342</v>
      </c>
      <c r="H12">
        <f>VLOOKUP(_xlfn.CONCAT($A12,"1"),ref_coordinates!$A:$C,2,FALSE)</f>
        <v>2430</v>
      </c>
      <c r="I12">
        <f>VLOOKUP(_xlfn.CONCAT($A12,"1"),ref_coordinates!$A:$C,3,FALSE)</f>
        <v>1220.7</v>
      </c>
      <c r="J12">
        <f>VLOOKUP(_xlfn.CONCAT($A12,"2"),ref_coordinates!$A:$C,2,FALSE)</f>
        <v>2413.4</v>
      </c>
      <c r="K12">
        <f>VLOOKUP(_xlfn.CONCAT($A12,"2"),ref_coordinates!$A:$C,3,FALSE)</f>
        <v>1897.3</v>
      </c>
      <c r="L12">
        <f>VLOOKUP($A12,lines!W:AC,7)</f>
        <v>127.3168994480357</v>
      </c>
      <c r="M12">
        <f>RADIANS(VLOOKUP($B12, image_data!A:G,7,FALSE))</f>
        <v>0.47895875830086421</v>
      </c>
      <c r="N12">
        <f>VLOOKUP($A12,lines!W:AD,8,FALSE)</f>
        <v>0.29829444655386328</v>
      </c>
      <c r="O12">
        <f t="shared" si="7"/>
        <v>-0.18066431174700093</v>
      </c>
      <c r="P12">
        <f>VLOOKUP($B12,image_data!A:F,6,FALSE)</f>
        <v>1.2183205373585</v>
      </c>
      <c r="Q12">
        <f>VLOOKUP($B12,image_data!$A:$Q,12,FALSE)</f>
        <v>0.50162611110335997</v>
      </c>
      <c r="R12">
        <f>VLOOKUP($B12,image_data!$A:$Q,13,FALSE)</f>
        <v>-0.20314164822358</v>
      </c>
      <c r="S12">
        <f>VLOOKUP($B12,image_data!$A:$Q,14,FALSE)</f>
        <v>3.5280145810493997E-2</v>
      </c>
      <c r="T12">
        <f>VLOOKUP($B12,image_data!$A:$K,9,FALSE)</f>
        <v>-0.47414393478820999</v>
      </c>
      <c r="U12">
        <f>VLOOKUP($B12,image_data!$A:$K,10,FALSE)</f>
        <v>-1.9808095578105001</v>
      </c>
      <c r="V12">
        <f>VLOOKUP($B12,image_data!$A:$K,11,FALSE)</f>
        <v>-1.9254278782070999</v>
      </c>
      <c r="W12">
        <f>VLOOKUP(B12,image_data!A:R,18,FALSE)</f>
        <v>1.0261428058602</v>
      </c>
      <c r="X12">
        <f>VLOOKUP(_xlfn.CONCAT(A12,1),ref_coordinates!A:D,4,FALSE)</f>
        <v>33.799999999999997</v>
      </c>
      <c r="Y12" t="str">
        <f>VLOOKUP(INT(LEFT(A12,3)),image_data!A:H,8,FALSE)</f>
        <v>perspective</v>
      </c>
      <c r="Z12" t="str">
        <f>VLOOKUP(B12,image_data!A:V,22,TRUE)</f>
        <v>stefanhrt: GoPro HERO9 Black</v>
      </c>
    </row>
    <row r="13" spans="1:27" x14ac:dyDescent="0.3">
      <c r="A13" t="s">
        <v>247</v>
      </c>
      <c r="B13">
        <f t="shared" si="0"/>
        <v>4</v>
      </c>
      <c r="C13">
        <f>VLOOKUP($B13,image_data!$A:$P,16,FALSE)</f>
        <v>5184</v>
      </c>
      <c r="D13">
        <f>VLOOKUP($B13,image_data!$A:$P,15,FALSE)</f>
        <v>3888</v>
      </c>
      <c r="E13">
        <f t="shared" si="4"/>
        <v>-12.5</v>
      </c>
      <c r="F13">
        <f t="shared" si="5"/>
        <v>676.2</v>
      </c>
      <c r="G13">
        <f t="shared" si="6"/>
        <v>676.31552547609022</v>
      </c>
      <c r="H13">
        <f>VLOOKUP(_xlfn.CONCAT($A13,"1"),ref_coordinates!$A:$C,2,FALSE)</f>
        <v>2679.7</v>
      </c>
      <c r="I13">
        <f>VLOOKUP(_xlfn.CONCAT($A13,"1"),ref_coordinates!$A:$C,3,FALSE)</f>
        <v>1221.0999999999999</v>
      </c>
      <c r="J13">
        <f>VLOOKUP(_xlfn.CONCAT($A13,"2"),ref_coordinates!$A:$C,2,FALSE)</f>
        <v>2667.2</v>
      </c>
      <c r="K13">
        <f>VLOOKUP(_xlfn.CONCAT($A13,"2"),ref_coordinates!$A:$C,3,FALSE)</f>
        <v>1897.3</v>
      </c>
      <c r="L13">
        <f>VLOOKUP($A13,lines!W:AC,7)</f>
        <v>126.0452956802398</v>
      </c>
      <c r="M13">
        <f>RADIANS(VLOOKUP($B13, image_data!A:G,7,FALSE))</f>
        <v>0.47895875830086421</v>
      </c>
      <c r="N13">
        <f>VLOOKUP($A13,lines!W:AD,8,FALSE)</f>
        <v>0.39615999492775711</v>
      </c>
      <c r="O13">
        <f t="shared" si="7"/>
        <v>-8.2798763373107098E-2</v>
      </c>
      <c r="P13">
        <f>VLOOKUP($B13,image_data!A:F,6,FALSE)</f>
        <v>1.2183205373585</v>
      </c>
      <c r="Q13">
        <f>VLOOKUP($B13,image_data!$A:$Q,12,FALSE)</f>
        <v>0.50162611110335997</v>
      </c>
      <c r="R13">
        <f>VLOOKUP($B13,image_data!$A:$Q,13,FALSE)</f>
        <v>-0.20314164822358</v>
      </c>
      <c r="S13">
        <f>VLOOKUP($B13,image_data!$A:$Q,14,FALSE)</f>
        <v>3.5280145810493997E-2</v>
      </c>
      <c r="T13">
        <f>VLOOKUP($B13,image_data!$A:$K,9,FALSE)</f>
        <v>-0.47414393478820999</v>
      </c>
      <c r="U13">
        <f>VLOOKUP($B13,image_data!$A:$K,10,FALSE)</f>
        <v>-1.9808095578105001</v>
      </c>
      <c r="V13">
        <f>VLOOKUP($B13,image_data!$A:$K,11,FALSE)</f>
        <v>-1.9254278782070999</v>
      </c>
      <c r="W13">
        <f>VLOOKUP(B13,image_data!A:R,18,FALSE)</f>
        <v>1.0261428058602</v>
      </c>
      <c r="X13">
        <f>VLOOKUP(_xlfn.CONCAT(A13,1),ref_coordinates!A:D,4,FALSE)</f>
        <v>33.799999999999997</v>
      </c>
      <c r="Y13" t="str">
        <f>VLOOKUP(INT(LEFT(A13,3)),image_data!A:H,8,FALSE)</f>
        <v>perspective</v>
      </c>
      <c r="Z13" t="str">
        <f>VLOOKUP(B13,image_data!A:V,22,TRUE)</f>
        <v>stefanhrt: GoPro HERO9 Black</v>
      </c>
    </row>
    <row r="14" spans="1:27" x14ac:dyDescent="0.3">
      <c r="A14" t="s">
        <v>248</v>
      </c>
      <c r="B14">
        <f t="shared" si="0"/>
        <v>4</v>
      </c>
      <c r="C14">
        <f>VLOOKUP($B14,image_data!$A:$P,16,FALSE)</f>
        <v>5184</v>
      </c>
      <c r="D14">
        <f>VLOOKUP($B14,image_data!$A:$P,15,FALSE)</f>
        <v>3888</v>
      </c>
      <c r="E14">
        <f t="shared" si="4"/>
        <v>-20.699999999999818</v>
      </c>
      <c r="F14">
        <f t="shared" si="5"/>
        <v>674.7</v>
      </c>
      <c r="G14">
        <f t="shared" si="6"/>
        <v>675.01746644068407</v>
      </c>
      <c r="H14">
        <f>VLOOKUP(_xlfn.CONCAT($A14,"1"),ref_coordinates!$A:$C,2,FALSE)</f>
        <v>2789.6</v>
      </c>
      <c r="I14">
        <f>VLOOKUP(_xlfn.CONCAT($A14,"1"),ref_coordinates!$A:$C,3,FALSE)</f>
        <v>1222.5999999999999</v>
      </c>
      <c r="J14">
        <f>VLOOKUP(_xlfn.CONCAT($A14,"2"),ref_coordinates!$A:$C,2,FALSE)</f>
        <v>2768.9</v>
      </c>
      <c r="K14">
        <f>VLOOKUP(_xlfn.CONCAT($A14,"2"),ref_coordinates!$A:$C,3,FALSE)</f>
        <v>1897.3</v>
      </c>
      <c r="L14">
        <f>VLOOKUP($A14,lines!W:AC,7)</f>
        <v>125.1660597928075</v>
      </c>
      <c r="M14">
        <f>RADIANS(VLOOKUP($B14, image_data!A:G,7,FALSE))</f>
        <v>0.47895875830086421</v>
      </c>
      <c r="N14">
        <f>VLOOKUP($A14,lines!W:AD,8,FALSE)</f>
        <v>0.44149933255899071</v>
      </c>
      <c r="O14">
        <f t="shared" si="7"/>
        <v>-3.7459425741873498E-2</v>
      </c>
      <c r="P14">
        <f>VLOOKUP($B14,image_data!A:F,6,FALSE)</f>
        <v>1.2183205373585</v>
      </c>
      <c r="Q14">
        <f>VLOOKUP($B14,image_data!$A:$Q,12,FALSE)</f>
        <v>0.50162611110335997</v>
      </c>
      <c r="R14">
        <f>VLOOKUP($B14,image_data!$A:$Q,13,FALSE)</f>
        <v>-0.20314164822358</v>
      </c>
      <c r="S14">
        <f>VLOOKUP($B14,image_data!$A:$Q,14,FALSE)</f>
        <v>3.5280145810493997E-2</v>
      </c>
      <c r="T14">
        <f>VLOOKUP($B14,image_data!$A:$K,9,FALSE)</f>
        <v>-0.47414393478820999</v>
      </c>
      <c r="U14">
        <f>VLOOKUP($B14,image_data!$A:$K,10,FALSE)</f>
        <v>-1.9808095578105001</v>
      </c>
      <c r="V14">
        <f>VLOOKUP($B14,image_data!$A:$K,11,FALSE)</f>
        <v>-1.9254278782070999</v>
      </c>
      <c r="W14">
        <f>VLOOKUP(B14,image_data!A:R,18,FALSE)</f>
        <v>1.0261428058602</v>
      </c>
      <c r="X14">
        <f>VLOOKUP(_xlfn.CONCAT(A14,1),ref_coordinates!A:D,4,FALSE)</f>
        <v>33.799999999999997</v>
      </c>
      <c r="Y14" t="str">
        <f>VLOOKUP(INT(LEFT(A14,3)),image_data!A:H,8,FALSE)</f>
        <v>perspective</v>
      </c>
      <c r="Z14" t="str">
        <f>VLOOKUP(B14,image_data!A:V,22,TRUE)</f>
        <v>stefanhrt: GoPro HERO9 Black</v>
      </c>
    </row>
    <row r="15" spans="1:27" x14ac:dyDescent="0.3">
      <c r="A15" t="s">
        <v>249</v>
      </c>
      <c r="B15">
        <f t="shared" si="0"/>
        <v>4</v>
      </c>
      <c r="C15">
        <f>VLOOKUP($B15,image_data!$A:$P,16,FALSE)</f>
        <v>5184</v>
      </c>
      <c r="D15">
        <f>VLOOKUP($B15,image_data!$A:$P,15,FALSE)</f>
        <v>3888</v>
      </c>
      <c r="E15">
        <f t="shared" si="4"/>
        <v>-7.3999999999996362</v>
      </c>
      <c r="F15">
        <f t="shared" si="5"/>
        <v>676.89999999999986</v>
      </c>
      <c r="G15">
        <f t="shared" si="6"/>
        <v>676.94044789774512</v>
      </c>
      <c r="H15">
        <f>VLOOKUP(_xlfn.CONCAT($A15,"1"),ref_coordinates!$A:$C,2,FALSE)</f>
        <v>2912.7</v>
      </c>
      <c r="I15">
        <f>VLOOKUP(_xlfn.CONCAT($A15,"1"),ref_coordinates!$A:$C,3,FALSE)</f>
        <v>1228.4000000000001</v>
      </c>
      <c r="J15">
        <f>VLOOKUP(_xlfn.CONCAT($A15,"2"),ref_coordinates!$A:$C,2,FALSE)</f>
        <v>2905.3</v>
      </c>
      <c r="K15">
        <f>VLOOKUP(_xlfn.CONCAT($A15,"2"),ref_coordinates!$A:$C,3,FALSE)</f>
        <v>1905.3</v>
      </c>
      <c r="L15">
        <f>VLOOKUP($A15,lines!W:AC,7)</f>
        <v>125.3091105821261</v>
      </c>
      <c r="M15">
        <f>RADIANS(VLOOKUP($B15, image_data!A:G,7,FALSE))</f>
        <v>0.47895875830086421</v>
      </c>
      <c r="N15">
        <f>VLOOKUP($A15,lines!W:AD,8,FALSE)</f>
        <v>0.48577255451718948</v>
      </c>
      <c r="O15">
        <f t="shared" si="7"/>
        <v>6.8137962163252741E-3</v>
      </c>
      <c r="P15">
        <f>VLOOKUP($B15,image_data!A:F,6,FALSE)</f>
        <v>1.2183205373585</v>
      </c>
      <c r="Q15">
        <f>VLOOKUP($B15,image_data!$A:$Q,12,FALSE)</f>
        <v>0.50162611110335997</v>
      </c>
      <c r="R15">
        <f>VLOOKUP($B15,image_data!$A:$Q,13,FALSE)</f>
        <v>-0.20314164822358</v>
      </c>
      <c r="S15">
        <f>VLOOKUP($B15,image_data!$A:$Q,14,FALSE)</f>
        <v>3.5280145810493997E-2</v>
      </c>
      <c r="T15">
        <f>VLOOKUP($B15,image_data!$A:$K,9,FALSE)</f>
        <v>-0.47414393478820999</v>
      </c>
      <c r="U15">
        <f>VLOOKUP($B15,image_data!$A:$K,10,FALSE)</f>
        <v>-1.9808095578105001</v>
      </c>
      <c r="V15">
        <f>VLOOKUP($B15,image_data!$A:$K,11,FALSE)</f>
        <v>-1.9254278782070999</v>
      </c>
      <c r="W15">
        <f>VLOOKUP(B15,image_data!A:R,18,FALSE)</f>
        <v>1.0261428058602</v>
      </c>
      <c r="X15">
        <f>VLOOKUP(_xlfn.CONCAT(A15,1),ref_coordinates!A:D,4,FALSE)</f>
        <v>33.799999999999997</v>
      </c>
      <c r="Y15" t="str">
        <f>VLOOKUP(INT(LEFT(A15,3)),image_data!A:H,8,FALSE)</f>
        <v>perspective</v>
      </c>
      <c r="Z15" t="str">
        <f>VLOOKUP(B15,image_data!A:V,22,TRUE)</f>
        <v>stefanhrt: GoPro HERO9 Black</v>
      </c>
    </row>
    <row r="16" spans="1:27" x14ac:dyDescent="0.3">
      <c r="A16" t="s">
        <v>250</v>
      </c>
      <c r="B16">
        <f t="shared" si="0"/>
        <v>4</v>
      </c>
      <c r="C16">
        <f>VLOOKUP($B16,image_data!$A:$P,16,FALSE)</f>
        <v>5184</v>
      </c>
      <c r="D16">
        <f>VLOOKUP($B16,image_data!$A:$P,15,FALSE)</f>
        <v>3888</v>
      </c>
      <c r="E16">
        <f t="shared" si="4"/>
        <v>4.4000000000000909</v>
      </c>
      <c r="F16">
        <f t="shared" si="5"/>
        <v>974.9</v>
      </c>
      <c r="G16">
        <f t="shared" si="6"/>
        <v>974.9099291729467</v>
      </c>
      <c r="H16">
        <f>VLOOKUP(_xlfn.CONCAT($A16,"1"),ref_coordinates!$A:$C,2,FALSE)</f>
        <v>3321.2</v>
      </c>
      <c r="I16">
        <f>VLOOKUP(_xlfn.CONCAT($A16,"1"),ref_coordinates!$A:$C,3,FALSE)</f>
        <v>951.9</v>
      </c>
      <c r="J16">
        <f>VLOOKUP(_xlfn.CONCAT($A16,"2"),ref_coordinates!$A:$C,2,FALSE)</f>
        <v>3325.6</v>
      </c>
      <c r="K16">
        <f>VLOOKUP(_xlfn.CONCAT($A16,"2"),ref_coordinates!$A:$C,3,FALSE)</f>
        <v>1926.8</v>
      </c>
      <c r="L16">
        <f>VLOOKUP($A16,lines!W:AC,7)</f>
        <v>50.208951955935348</v>
      </c>
      <c r="M16">
        <f>RADIANS(VLOOKUP($B16, image_data!A:G,7,FALSE))</f>
        <v>0.47895875830086421</v>
      </c>
      <c r="N16">
        <f>VLOOKUP($A16,lines!W:AD,8,FALSE)</f>
        <v>0.5143511796256065</v>
      </c>
      <c r="O16">
        <f t="shared" si="7"/>
        <v>3.5392421324742296E-2</v>
      </c>
      <c r="P16">
        <f>VLOOKUP($B16,image_data!A:F,6,FALSE)</f>
        <v>1.2183205373585</v>
      </c>
      <c r="Q16">
        <f>VLOOKUP($B16,image_data!$A:$Q,12,FALSE)</f>
        <v>0.50162611110335997</v>
      </c>
      <c r="R16">
        <f>VLOOKUP($B16,image_data!$A:$Q,13,FALSE)</f>
        <v>-0.20314164822358</v>
      </c>
      <c r="S16">
        <f>VLOOKUP($B16,image_data!$A:$Q,14,FALSE)</f>
        <v>3.5280145810493997E-2</v>
      </c>
      <c r="T16">
        <f>VLOOKUP($B16,image_data!$A:$K,9,FALSE)</f>
        <v>-0.47414393478820999</v>
      </c>
      <c r="U16">
        <f>VLOOKUP($B16,image_data!$A:$K,10,FALSE)</f>
        <v>-1.9808095578105001</v>
      </c>
      <c r="V16">
        <f>VLOOKUP($B16,image_data!$A:$K,11,FALSE)</f>
        <v>-1.9254278782070999</v>
      </c>
      <c r="W16">
        <f>VLOOKUP(B16,image_data!A:R,18,FALSE)</f>
        <v>1.0261428058602</v>
      </c>
      <c r="X16">
        <f>VLOOKUP(_xlfn.CONCAT(A16,1),ref_coordinates!A:D,4,FALSE)</f>
        <v>16.8</v>
      </c>
      <c r="Y16" t="str">
        <f>VLOOKUP(INT(LEFT(A16,3)),image_data!A:H,8,FALSE)</f>
        <v>perspective</v>
      </c>
      <c r="Z16" t="str">
        <f>VLOOKUP(B16,image_data!A:V,22,TRUE)</f>
        <v>stefanhrt: GoPro HERO9 Black</v>
      </c>
    </row>
    <row r="17" spans="1:26" x14ac:dyDescent="0.3">
      <c r="A17" t="s">
        <v>252</v>
      </c>
      <c r="B17">
        <f t="shared" si="0"/>
        <v>5</v>
      </c>
      <c r="C17">
        <f>VLOOKUP($B17,image_data!$A:$P,16,FALSE)</f>
        <v>5184</v>
      </c>
      <c r="D17">
        <f>VLOOKUP($B17,image_data!$A:$P,15,FALSE)</f>
        <v>3888</v>
      </c>
      <c r="E17">
        <f t="shared" si="4"/>
        <v>91.150000000000091</v>
      </c>
      <c r="F17">
        <f t="shared" si="5"/>
        <v>1634.5100000000002</v>
      </c>
      <c r="G17">
        <f t="shared" si="6"/>
        <v>1637.0495602149622</v>
      </c>
      <c r="H17">
        <f>VLOOKUP(_xlfn.CONCAT($A17,"1"),ref_coordinates!$A:$C,2,FALSE)</f>
        <v>953</v>
      </c>
      <c r="I17">
        <f>VLOOKUP(_xlfn.CONCAT($A17,"1"),ref_coordinates!$A:$C,3,FALSE)</f>
        <v>549.02</v>
      </c>
      <c r="J17">
        <f>VLOOKUP(_xlfn.CONCAT($A17,"2"),ref_coordinates!$A:$C,2,FALSE)</f>
        <v>1044.1500000000001</v>
      </c>
      <c r="K17">
        <f>VLOOKUP(_xlfn.CONCAT($A17,"2"),ref_coordinates!$A:$C,3,FALSE)</f>
        <v>2183.5300000000002</v>
      </c>
      <c r="L17">
        <f>VLOOKUP($A17,lines!W:AC,7)</f>
        <v>65.210336169611182</v>
      </c>
      <c r="M17">
        <f>RADIANS(VLOOKUP($B17, image_data!A:G,7,FALSE))</f>
        <v>0.62347152043713006</v>
      </c>
      <c r="N17">
        <f>VLOOKUP($A17,lines!W:AD,8,FALSE)</f>
        <v>6.1477187234900379</v>
      </c>
      <c r="O17">
        <f t="shared" si="7"/>
        <v>5.5242472030529077</v>
      </c>
      <c r="P17">
        <f>VLOOKUP($B17,image_data!A:F,6,FALSE)</f>
        <v>1.5272774212061999</v>
      </c>
      <c r="Q17">
        <f>VLOOKUP($B17,image_data!$A:$Q,12,FALSE)</f>
        <v>0.50162611110335997</v>
      </c>
      <c r="R17">
        <f>VLOOKUP($B17,image_data!$A:$Q,13,FALSE)</f>
        <v>-0.20314164822358</v>
      </c>
      <c r="S17">
        <f>VLOOKUP($B17,image_data!$A:$Q,14,FALSE)</f>
        <v>3.5280145810493997E-2</v>
      </c>
      <c r="T17">
        <f>VLOOKUP($B17,image_data!$A:$K,9,FALSE)</f>
        <v>-0.79460174793041005</v>
      </c>
      <c r="U17">
        <f>VLOOKUP($B17,image_data!$A:$K,10,FALSE)</f>
        <v>-1.8926301392878999</v>
      </c>
      <c r="V17">
        <f>VLOOKUP($B17,image_data!$A:$K,11,FALSE)</f>
        <v>-1.9451583926961999</v>
      </c>
      <c r="W17">
        <f>VLOOKUP(B17,image_data!A:R,18,FALSE)</f>
        <v>1.0292269024831999</v>
      </c>
      <c r="X17">
        <f>VLOOKUP(_xlfn.CONCAT(A17,1),ref_coordinates!A:D,4,FALSE)</f>
        <v>33.799999999999997</v>
      </c>
      <c r="Y17" t="str">
        <f>VLOOKUP(INT(LEFT(A17,3)),image_data!A:H,8,FALSE)</f>
        <v>perspective</v>
      </c>
      <c r="Z17" t="str">
        <f>VLOOKUP(B17,image_data!A:V,22,TRUE)</f>
        <v>stefanhrt: GoPro HERO9 Black</v>
      </c>
    </row>
    <row r="18" spans="1:26" x14ac:dyDescent="0.3">
      <c r="A18" t="s">
        <v>253</v>
      </c>
      <c r="B18">
        <f t="shared" si="0"/>
        <v>5</v>
      </c>
      <c r="C18">
        <f>VLOOKUP($B18,image_data!$A:$P,16,FALSE)</f>
        <v>5184</v>
      </c>
      <c r="D18">
        <f>VLOOKUP($B18,image_data!$A:$P,15,FALSE)</f>
        <v>3888</v>
      </c>
      <c r="E18">
        <f t="shared" si="4"/>
        <v>99.659999999999854</v>
      </c>
      <c r="F18">
        <f t="shared" si="5"/>
        <v>1662.0800000000002</v>
      </c>
      <c r="G18">
        <f t="shared" si="6"/>
        <v>1665.0651765021094</v>
      </c>
      <c r="H18">
        <f>VLOOKUP(_xlfn.CONCAT($A18,"1"),ref_coordinates!$A:$C,2,FALSE)</f>
        <v>1261.6400000000001</v>
      </c>
      <c r="I18">
        <f>VLOOKUP(_xlfn.CONCAT($A18,"1"),ref_coordinates!$A:$C,3,FALSE)</f>
        <v>468.3</v>
      </c>
      <c r="J18">
        <f>VLOOKUP(_xlfn.CONCAT($A18,"2"),ref_coordinates!$A:$C,2,FALSE)</f>
        <v>1361.3</v>
      </c>
      <c r="K18">
        <f>VLOOKUP(_xlfn.CONCAT($A18,"2"),ref_coordinates!$A:$C,3,FALSE)</f>
        <v>2130.38</v>
      </c>
      <c r="L18">
        <f>VLOOKUP($A18,lines!W:AC,7)</f>
        <v>61.822072172349863</v>
      </c>
      <c r="M18">
        <f>RADIANS(VLOOKUP($B18, image_data!A:G,7,FALSE))</f>
        <v>0.62347152043713006</v>
      </c>
      <c r="N18">
        <f>VLOOKUP($A18,lines!W:AD,8,FALSE)</f>
        <v>6.2319143431585919</v>
      </c>
      <c r="O18">
        <f t="shared" si="7"/>
        <v>5.6084428227214618</v>
      </c>
      <c r="P18">
        <f>VLOOKUP($B18,image_data!A:F,6,FALSE)</f>
        <v>1.5272774212061999</v>
      </c>
      <c r="Q18">
        <f>VLOOKUP($B18,image_data!$A:$Q,12,FALSE)</f>
        <v>0.50162611110335997</v>
      </c>
      <c r="R18">
        <f>VLOOKUP($B18,image_data!$A:$Q,13,FALSE)</f>
        <v>-0.20314164822358</v>
      </c>
      <c r="S18">
        <f>VLOOKUP($B18,image_data!$A:$Q,14,FALSE)</f>
        <v>3.5280145810493997E-2</v>
      </c>
      <c r="T18">
        <f>VLOOKUP($B18,image_data!$A:$K,9,FALSE)</f>
        <v>-0.79460174793041005</v>
      </c>
      <c r="U18">
        <f>VLOOKUP($B18,image_data!$A:$K,10,FALSE)</f>
        <v>-1.8926301392878999</v>
      </c>
      <c r="V18">
        <f>VLOOKUP($B18,image_data!$A:$K,11,FALSE)</f>
        <v>-1.9451583926961999</v>
      </c>
      <c r="W18">
        <f>VLOOKUP(B18,image_data!A:R,18,FALSE)</f>
        <v>1.0292269024831999</v>
      </c>
      <c r="X18">
        <f>VLOOKUP(_xlfn.CONCAT(A18,1),ref_coordinates!A:D,4,FALSE)</f>
        <v>33.799999999999997</v>
      </c>
      <c r="Y18" t="str">
        <f>VLOOKUP(INT(LEFT(A18,3)),image_data!A:H,8,FALSE)</f>
        <v>perspective</v>
      </c>
      <c r="Z18" t="str">
        <f>VLOOKUP(B18,image_data!A:V,22,TRUE)</f>
        <v>stefanhrt: GoPro HERO9 Black</v>
      </c>
    </row>
    <row r="19" spans="1:26" x14ac:dyDescent="0.3">
      <c r="A19" t="s">
        <v>254</v>
      </c>
      <c r="B19">
        <f t="shared" si="0"/>
        <v>5</v>
      </c>
      <c r="C19">
        <f>VLOOKUP($B19,image_data!$A:$P,16,FALSE)</f>
        <v>5184</v>
      </c>
      <c r="D19">
        <f>VLOOKUP($B19,image_data!$A:$P,15,FALSE)</f>
        <v>3888</v>
      </c>
      <c r="E19">
        <f t="shared" si="4"/>
        <v>152.43000000000006</v>
      </c>
      <c r="F19">
        <f t="shared" si="5"/>
        <v>1677.0700000000002</v>
      </c>
      <c r="G19">
        <f t="shared" si="6"/>
        <v>1683.9829838213925</v>
      </c>
      <c r="H19">
        <f>VLOOKUP(_xlfn.CONCAT($A19,"1"),ref_coordinates!$A:$C,2,FALSE)</f>
        <v>1520.57</v>
      </c>
      <c r="I19">
        <f>VLOOKUP(_xlfn.CONCAT($A19,"1"),ref_coordinates!$A:$C,3,FALSE)</f>
        <v>396.04</v>
      </c>
      <c r="J19">
        <f>VLOOKUP(_xlfn.CONCAT($A19,"2"),ref_coordinates!$A:$C,2,FALSE)</f>
        <v>1673</v>
      </c>
      <c r="K19">
        <f>VLOOKUP(_xlfn.CONCAT($A19,"2"),ref_coordinates!$A:$C,3,FALSE)</f>
        <v>2073.11</v>
      </c>
      <c r="L19">
        <f>VLOOKUP($A19,lines!W:AC,7)</f>
        <v>58.745872213596691</v>
      </c>
      <c r="M19">
        <f>RADIANS(VLOOKUP($B19, image_data!A:G,7,FALSE))</f>
        <v>0.62347152043713006</v>
      </c>
      <c r="N19">
        <f>VLOOKUP($A19,lines!W:AD,8,FALSE)</f>
        <v>3.2539091668770503E-2</v>
      </c>
      <c r="O19">
        <f t="shared" si="7"/>
        <v>-0.5909324287683595</v>
      </c>
      <c r="P19">
        <f>VLOOKUP($B19,image_data!A:F,6,FALSE)</f>
        <v>1.5272774212061999</v>
      </c>
      <c r="Q19">
        <f>VLOOKUP($B19,image_data!$A:$Q,12,FALSE)</f>
        <v>0.50162611110335997</v>
      </c>
      <c r="R19">
        <f>VLOOKUP($B19,image_data!$A:$Q,13,FALSE)</f>
        <v>-0.20314164822358</v>
      </c>
      <c r="S19">
        <f>VLOOKUP($B19,image_data!$A:$Q,14,FALSE)</f>
        <v>3.5280145810493997E-2</v>
      </c>
      <c r="T19">
        <f>VLOOKUP($B19,image_data!$A:$K,9,FALSE)</f>
        <v>-0.79460174793041005</v>
      </c>
      <c r="U19">
        <f>VLOOKUP($B19,image_data!$A:$K,10,FALSE)</f>
        <v>-1.8926301392878999</v>
      </c>
      <c r="V19">
        <f>VLOOKUP($B19,image_data!$A:$K,11,FALSE)</f>
        <v>-1.9451583926961999</v>
      </c>
      <c r="W19">
        <f>VLOOKUP(B19,image_data!A:R,18,FALSE)</f>
        <v>1.0292269024831999</v>
      </c>
      <c r="X19">
        <f>VLOOKUP(_xlfn.CONCAT(A19,1),ref_coordinates!A:D,4,FALSE)</f>
        <v>33.799999999999997</v>
      </c>
      <c r="Y19" t="str">
        <f>VLOOKUP(INT(LEFT(A19,3)),image_data!A:H,8,FALSE)</f>
        <v>perspective</v>
      </c>
      <c r="Z19" t="str">
        <f>VLOOKUP(B19,image_data!A:V,22,TRUE)</f>
        <v>stefanhrt: GoPro HERO9 Black</v>
      </c>
    </row>
    <row r="20" spans="1:26" x14ac:dyDescent="0.3">
      <c r="A20" t="s">
        <v>255</v>
      </c>
      <c r="B20">
        <f t="shared" si="0"/>
        <v>5</v>
      </c>
      <c r="C20">
        <f>VLOOKUP($B20,image_data!$A:$P,16,FALSE)</f>
        <v>5184</v>
      </c>
      <c r="D20">
        <f>VLOOKUP($B20,image_data!$A:$P,15,FALSE)</f>
        <v>3888</v>
      </c>
      <c r="E20">
        <f t="shared" si="4"/>
        <v>200.33999999999992</v>
      </c>
      <c r="F20">
        <f t="shared" si="5"/>
        <v>1682.1200000000001</v>
      </c>
      <c r="G20">
        <f t="shared" si="6"/>
        <v>1694.0082083626396</v>
      </c>
      <c r="H20">
        <f>VLOOKUP(_xlfn.CONCAT($A20,"1"),ref_coordinates!$A:$C,2,FALSE)</f>
        <v>1806.96</v>
      </c>
      <c r="I20">
        <f>VLOOKUP(_xlfn.CONCAT($A20,"1"),ref_coordinates!$A:$C,3,FALSE)</f>
        <v>341.79</v>
      </c>
      <c r="J20">
        <f>VLOOKUP(_xlfn.CONCAT($A20,"2"),ref_coordinates!$A:$C,2,FALSE)</f>
        <v>2007.3</v>
      </c>
      <c r="K20">
        <f>VLOOKUP(_xlfn.CONCAT($A20,"2"),ref_coordinates!$A:$C,3,FALSE)</f>
        <v>2023.91</v>
      </c>
      <c r="L20">
        <f>VLOOKUP($A20,lines!W:AC,7)</f>
        <v>56.669404950557997</v>
      </c>
      <c r="M20">
        <f>RADIANS(VLOOKUP($B20, image_data!A:G,7,FALSE))</f>
        <v>0.62347152043713006</v>
      </c>
      <c r="N20">
        <f>VLOOKUP($A20,lines!W:AD,8,FALSE)</f>
        <v>0.1225963248356641</v>
      </c>
      <c r="O20">
        <f t="shared" si="7"/>
        <v>-0.50087519560146598</v>
      </c>
      <c r="P20">
        <f>VLOOKUP($B20,image_data!A:F,6,FALSE)</f>
        <v>1.5272774212061999</v>
      </c>
      <c r="Q20">
        <f>VLOOKUP($B20,image_data!$A:$Q,12,FALSE)</f>
        <v>0.50162611110335997</v>
      </c>
      <c r="R20">
        <f>VLOOKUP($B20,image_data!$A:$Q,13,FALSE)</f>
        <v>-0.20314164822358</v>
      </c>
      <c r="S20">
        <f>VLOOKUP($B20,image_data!$A:$Q,14,FALSE)</f>
        <v>3.5280145810493997E-2</v>
      </c>
      <c r="T20">
        <f>VLOOKUP($B20,image_data!$A:$K,9,FALSE)</f>
        <v>-0.79460174793041005</v>
      </c>
      <c r="U20">
        <f>VLOOKUP($B20,image_data!$A:$K,10,FALSE)</f>
        <v>-1.8926301392878999</v>
      </c>
      <c r="V20">
        <f>VLOOKUP($B20,image_data!$A:$K,11,FALSE)</f>
        <v>-1.9451583926961999</v>
      </c>
      <c r="W20">
        <f>VLOOKUP(B20,image_data!A:R,18,FALSE)</f>
        <v>1.0292269024831999</v>
      </c>
      <c r="X20">
        <f>VLOOKUP(_xlfn.CONCAT(A20,1),ref_coordinates!A:D,4,FALSE)</f>
        <v>33.799999999999997</v>
      </c>
      <c r="Y20" t="str">
        <f>VLOOKUP(INT(LEFT(A20,3)),image_data!A:H,8,FALSE)</f>
        <v>perspective</v>
      </c>
      <c r="Z20" t="str">
        <f>VLOOKUP(B20,image_data!A:V,22,TRUE)</f>
        <v>stefanhrt: GoPro HERO9 Black</v>
      </c>
    </row>
    <row r="21" spans="1:26" x14ac:dyDescent="0.3">
      <c r="A21" t="s">
        <v>256</v>
      </c>
      <c r="B21">
        <f t="shared" si="0"/>
        <v>5</v>
      </c>
      <c r="C21">
        <f>VLOOKUP($B21,image_data!$A:$P,16,FALSE)</f>
        <v>5184</v>
      </c>
      <c r="D21">
        <f>VLOOKUP($B21,image_data!$A:$P,15,FALSE)</f>
        <v>3888</v>
      </c>
      <c r="E21">
        <f t="shared" si="4"/>
        <v>245.36000000000013</v>
      </c>
      <c r="F21">
        <f t="shared" si="5"/>
        <v>1674.39</v>
      </c>
      <c r="G21">
        <f t="shared" si="6"/>
        <v>1692.2716689999866</v>
      </c>
      <c r="H21">
        <f>VLOOKUP(_xlfn.CONCAT($A21,"1"),ref_coordinates!$A:$C,2,FALSE)</f>
        <v>2113.6799999999998</v>
      </c>
      <c r="I21">
        <f>VLOOKUP(_xlfn.CONCAT($A21,"1"),ref_coordinates!$A:$C,3,FALSE)</f>
        <v>297.74</v>
      </c>
      <c r="J21">
        <f>VLOOKUP(_xlfn.CONCAT($A21,"2"),ref_coordinates!$A:$C,2,FALSE)</f>
        <v>2359.04</v>
      </c>
      <c r="K21">
        <f>VLOOKUP(_xlfn.CONCAT($A21,"2"),ref_coordinates!$A:$C,3,FALSE)</f>
        <v>1972.13</v>
      </c>
      <c r="L21">
        <f>VLOOKUP($A21,lines!W:AC,7)</f>
        <v>54.867815727767947</v>
      </c>
      <c r="M21">
        <f>RADIANS(VLOOKUP($B21, image_data!A:G,7,FALSE))</f>
        <v>0.62347152043713006</v>
      </c>
      <c r="N21">
        <f>VLOOKUP($A21,lines!W:AD,8,FALSE)</f>
        <v>0.2287336005652473</v>
      </c>
      <c r="O21">
        <f t="shared" si="7"/>
        <v>-0.39473791987188278</v>
      </c>
      <c r="P21">
        <f>VLOOKUP($B21,image_data!A:F,6,FALSE)</f>
        <v>1.5272774212061999</v>
      </c>
      <c r="Q21">
        <f>VLOOKUP($B21,image_data!$A:$Q,12,FALSE)</f>
        <v>0.50162611110335997</v>
      </c>
      <c r="R21">
        <f>VLOOKUP($B21,image_data!$A:$Q,13,FALSE)</f>
        <v>-0.20314164822358</v>
      </c>
      <c r="S21">
        <f>VLOOKUP($B21,image_data!$A:$Q,14,FALSE)</f>
        <v>3.5280145810493997E-2</v>
      </c>
      <c r="T21">
        <f>VLOOKUP($B21,image_data!$A:$K,9,FALSE)</f>
        <v>-0.79460174793041005</v>
      </c>
      <c r="U21">
        <f>VLOOKUP($B21,image_data!$A:$K,10,FALSE)</f>
        <v>-1.8926301392878999</v>
      </c>
      <c r="V21">
        <f>VLOOKUP($B21,image_data!$A:$K,11,FALSE)</f>
        <v>-1.9451583926961999</v>
      </c>
      <c r="W21">
        <f>VLOOKUP(B21,image_data!A:R,18,FALSE)</f>
        <v>1.0292269024831999</v>
      </c>
      <c r="X21">
        <f>VLOOKUP(_xlfn.CONCAT(A21,1),ref_coordinates!A:D,4,FALSE)</f>
        <v>33.799999999999997</v>
      </c>
      <c r="Y21" t="str">
        <f>VLOOKUP(INT(LEFT(A21,3)),image_data!A:H,8,FALSE)</f>
        <v>perspective</v>
      </c>
      <c r="Z21" t="str">
        <f>VLOOKUP(B21,image_data!A:V,22,TRUE)</f>
        <v>stefanhrt: GoPro HERO9 Black</v>
      </c>
    </row>
    <row r="22" spans="1:26" x14ac:dyDescent="0.3">
      <c r="A22" t="s">
        <v>257</v>
      </c>
      <c r="B22">
        <f t="shared" si="0"/>
        <v>5</v>
      </c>
      <c r="C22">
        <f>VLOOKUP($B22,image_data!$A:$P,16,FALSE)</f>
        <v>5184</v>
      </c>
      <c r="D22">
        <f>VLOOKUP($B22,image_data!$A:$P,15,FALSE)</f>
        <v>3888</v>
      </c>
      <c r="E22">
        <f t="shared" si="4"/>
        <v>298.38999999999987</v>
      </c>
      <c r="F22">
        <f t="shared" si="5"/>
        <v>1660.94</v>
      </c>
      <c r="G22">
        <f t="shared" si="6"/>
        <v>1687.5302295662736</v>
      </c>
      <c r="H22">
        <f>VLOOKUP(_xlfn.CONCAT($A22,"1"),ref_coordinates!$A:$C,2,FALSE)</f>
        <v>2419.5500000000002</v>
      </c>
      <c r="I22">
        <f>VLOOKUP(_xlfn.CONCAT($A22,"1"),ref_coordinates!$A:$C,3,FALSE)</f>
        <v>266.85000000000002</v>
      </c>
      <c r="J22">
        <f>VLOOKUP(_xlfn.CONCAT($A22,"2"),ref_coordinates!$A:$C,2,FALSE)</f>
        <v>2717.94</v>
      </c>
      <c r="K22">
        <f>VLOOKUP(_xlfn.CONCAT($A22,"2"),ref_coordinates!$A:$C,3,FALSE)</f>
        <v>1927.79</v>
      </c>
      <c r="L22">
        <f>VLOOKUP($A22,lines!W:AC,7)</f>
        <v>53.965145337507437</v>
      </c>
      <c r="M22">
        <f>RADIANS(VLOOKUP($B22, image_data!A:G,7,FALSE))</f>
        <v>0.62347152043713006</v>
      </c>
      <c r="N22">
        <f>VLOOKUP($A22,lines!W:AD,8,FALSE)</f>
        <v>0.34286013292163792</v>
      </c>
      <c r="O22">
        <f t="shared" si="7"/>
        <v>-0.28061138751549214</v>
      </c>
      <c r="P22">
        <f>VLOOKUP($B22,image_data!A:F,6,FALSE)</f>
        <v>1.5272774212061999</v>
      </c>
      <c r="Q22">
        <f>VLOOKUP($B22,image_data!$A:$Q,12,FALSE)</f>
        <v>0.50162611110335997</v>
      </c>
      <c r="R22">
        <f>VLOOKUP($B22,image_data!$A:$Q,13,FALSE)</f>
        <v>-0.20314164822358</v>
      </c>
      <c r="S22">
        <f>VLOOKUP($B22,image_data!$A:$Q,14,FALSE)</f>
        <v>3.5280145810493997E-2</v>
      </c>
      <c r="T22">
        <f>VLOOKUP($B22,image_data!$A:$K,9,FALSE)</f>
        <v>-0.79460174793041005</v>
      </c>
      <c r="U22">
        <f>VLOOKUP($B22,image_data!$A:$K,10,FALSE)</f>
        <v>-1.8926301392878999</v>
      </c>
      <c r="V22">
        <f>VLOOKUP($B22,image_data!$A:$K,11,FALSE)</f>
        <v>-1.9451583926961999</v>
      </c>
      <c r="W22">
        <f>VLOOKUP(B22,image_data!A:R,18,FALSE)</f>
        <v>1.0292269024831999</v>
      </c>
      <c r="X22">
        <f>VLOOKUP(_xlfn.CONCAT(A22,1),ref_coordinates!A:D,4,FALSE)</f>
        <v>33.799999999999997</v>
      </c>
      <c r="Y22" t="str">
        <f>VLOOKUP(INT(LEFT(A22,3)),image_data!A:H,8,FALSE)</f>
        <v>perspective</v>
      </c>
      <c r="Z22" t="str">
        <f>VLOOKUP(B22,image_data!A:V,22,TRUE)</f>
        <v>stefanhrt: GoPro HERO9 Black</v>
      </c>
    </row>
    <row r="23" spans="1:26" x14ac:dyDescent="0.3">
      <c r="A23" t="s">
        <v>258</v>
      </c>
      <c r="B23">
        <f t="shared" si="0"/>
        <v>5</v>
      </c>
      <c r="C23">
        <f>VLOOKUP($B23,image_data!$A:$P,16,FALSE)</f>
        <v>5184</v>
      </c>
      <c r="D23">
        <f>VLOOKUP($B23,image_data!$A:$P,15,FALSE)</f>
        <v>3888</v>
      </c>
      <c r="E23">
        <f t="shared" si="4"/>
        <v>342.13000000000011</v>
      </c>
      <c r="F23">
        <f t="shared" si="5"/>
        <v>1622.38</v>
      </c>
      <c r="G23">
        <f t="shared" si="6"/>
        <v>1658.0620619566689</v>
      </c>
      <c r="H23">
        <f>VLOOKUP(_xlfn.CONCAT($A23,"1"),ref_coordinates!$A:$C,2,FALSE)</f>
        <v>2680.49</v>
      </c>
      <c r="I23">
        <f>VLOOKUP(_xlfn.CONCAT($A23,"1"),ref_coordinates!$A:$C,3,FALSE)</f>
        <v>256.77</v>
      </c>
      <c r="J23">
        <f>VLOOKUP(_xlfn.CONCAT($A23,"2"),ref_coordinates!$A:$C,2,FALSE)</f>
        <v>3022.62</v>
      </c>
      <c r="K23">
        <f>VLOOKUP(_xlfn.CONCAT($A23,"2"),ref_coordinates!$A:$C,3,FALSE)</f>
        <v>1879.15</v>
      </c>
      <c r="L23">
        <f>VLOOKUP($A23,lines!W:AC,7)</f>
        <v>52.954163889790891</v>
      </c>
      <c r="M23">
        <f>RADIANS(VLOOKUP($B23, image_data!A:G,7,FALSE))</f>
        <v>0.62347152043713006</v>
      </c>
      <c r="N23">
        <f>VLOOKUP($A23,lines!W:AD,8,FALSE)</f>
        <v>0.44893608585273792</v>
      </c>
      <c r="O23">
        <f t="shared" si="7"/>
        <v>-0.17453543458439214</v>
      </c>
      <c r="P23">
        <f>VLOOKUP($B23,image_data!A:F,6,FALSE)</f>
        <v>1.5272774212061999</v>
      </c>
      <c r="Q23">
        <f>VLOOKUP($B23,image_data!$A:$Q,12,FALSE)</f>
        <v>0.50162611110335997</v>
      </c>
      <c r="R23">
        <f>VLOOKUP($B23,image_data!$A:$Q,13,FALSE)</f>
        <v>-0.20314164822358</v>
      </c>
      <c r="S23">
        <f>VLOOKUP($B23,image_data!$A:$Q,14,FALSE)</f>
        <v>3.5280145810493997E-2</v>
      </c>
      <c r="T23">
        <f>VLOOKUP($B23,image_data!$A:$K,9,FALSE)</f>
        <v>-0.79460174793041005</v>
      </c>
      <c r="U23">
        <f>VLOOKUP($B23,image_data!$A:$K,10,FALSE)</f>
        <v>-1.8926301392878999</v>
      </c>
      <c r="V23">
        <f>VLOOKUP($B23,image_data!$A:$K,11,FALSE)</f>
        <v>-1.9451583926961999</v>
      </c>
      <c r="W23">
        <f>VLOOKUP(B23,image_data!A:R,18,FALSE)</f>
        <v>1.0292269024831999</v>
      </c>
      <c r="X23">
        <f>VLOOKUP(_xlfn.CONCAT(A23,1),ref_coordinates!A:D,4,FALSE)</f>
        <v>33.799999999999997</v>
      </c>
      <c r="Y23" t="str">
        <f>VLOOKUP(INT(LEFT(A23,3)),image_data!A:H,8,FALSE)</f>
        <v>perspective</v>
      </c>
      <c r="Z23" t="str">
        <f>VLOOKUP(B23,image_data!A:V,22,TRUE)</f>
        <v>stefanhrt: GoPro HERO9 Black</v>
      </c>
    </row>
    <row r="24" spans="1:26" x14ac:dyDescent="0.3">
      <c r="A24" t="s">
        <v>259</v>
      </c>
      <c r="B24">
        <f t="shared" si="0"/>
        <v>5</v>
      </c>
      <c r="C24">
        <f>VLOOKUP($B24,image_data!$A:$P,16,FALSE)</f>
        <v>5184</v>
      </c>
      <c r="D24">
        <f>VLOOKUP($B24,image_data!$A:$P,15,FALSE)</f>
        <v>3888</v>
      </c>
      <c r="E24">
        <f t="shared" si="4"/>
        <v>378.45999999999958</v>
      </c>
      <c r="F24">
        <f t="shared" si="5"/>
        <v>1584.04</v>
      </c>
      <c r="G24">
        <f t="shared" si="6"/>
        <v>1628.6235578549145</v>
      </c>
      <c r="H24">
        <f>VLOOKUP(_xlfn.CONCAT($A24,"1"),ref_coordinates!$A:$C,2,FALSE)</f>
        <v>2962.28</v>
      </c>
      <c r="I24">
        <f>VLOOKUP(_xlfn.CONCAT($A24,"1"),ref_coordinates!$A:$C,3,FALSE)</f>
        <v>253.66</v>
      </c>
      <c r="J24">
        <f>VLOOKUP(_xlfn.CONCAT($A24,"2"),ref_coordinates!$A:$C,2,FALSE)</f>
        <v>3340.74</v>
      </c>
      <c r="K24">
        <f>VLOOKUP(_xlfn.CONCAT($A24,"2"),ref_coordinates!$A:$C,3,FALSE)</f>
        <v>1837.7</v>
      </c>
      <c r="L24">
        <f>VLOOKUP($A24,lines!W:AC,7)</f>
        <v>53.303156326246437</v>
      </c>
      <c r="M24">
        <f>RADIANS(VLOOKUP($B24, image_data!A:G,7,FALSE))</f>
        <v>0.62347152043713006</v>
      </c>
      <c r="N24">
        <f>VLOOKUP($A24,lines!W:AD,8,FALSE)</f>
        <v>0.55336773774487058</v>
      </c>
      <c r="O24">
        <f t="shared" si="7"/>
        <v>-7.0103782692259475E-2</v>
      </c>
      <c r="P24">
        <f>VLOOKUP($B24,image_data!A:F,6,FALSE)</f>
        <v>1.5272774212061999</v>
      </c>
      <c r="Q24">
        <f>VLOOKUP($B24,image_data!$A:$Q,12,FALSE)</f>
        <v>0.50162611110335997</v>
      </c>
      <c r="R24">
        <f>VLOOKUP($B24,image_data!$A:$Q,13,FALSE)</f>
        <v>-0.20314164822358</v>
      </c>
      <c r="S24">
        <f>VLOOKUP($B24,image_data!$A:$Q,14,FALSE)</f>
        <v>3.5280145810493997E-2</v>
      </c>
      <c r="T24">
        <f>VLOOKUP($B24,image_data!$A:$K,9,FALSE)</f>
        <v>-0.79460174793041005</v>
      </c>
      <c r="U24">
        <f>VLOOKUP($B24,image_data!$A:$K,10,FALSE)</f>
        <v>-1.8926301392878999</v>
      </c>
      <c r="V24">
        <f>VLOOKUP($B24,image_data!$A:$K,11,FALSE)</f>
        <v>-1.9451583926961999</v>
      </c>
      <c r="W24">
        <f>VLOOKUP(B24,image_data!A:R,18,FALSE)</f>
        <v>1.0292269024831999</v>
      </c>
      <c r="X24">
        <f>VLOOKUP(_xlfn.CONCAT(A24,1),ref_coordinates!A:D,4,FALSE)</f>
        <v>33.799999999999997</v>
      </c>
      <c r="Y24" t="str">
        <f>VLOOKUP(INT(LEFT(A24,3)),image_data!A:H,8,FALSE)</f>
        <v>perspective</v>
      </c>
      <c r="Z24" t="str">
        <f>VLOOKUP(B24,image_data!A:V,22,TRUE)</f>
        <v>stefanhrt: GoPro HERO9 Black</v>
      </c>
    </row>
    <row r="25" spans="1:26" x14ac:dyDescent="0.3">
      <c r="A25" t="s">
        <v>260</v>
      </c>
      <c r="B25">
        <f t="shared" si="0"/>
        <v>5</v>
      </c>
      <c r="C25">
        <f>VLOOKUP($B25,image_data!$A:$P,16,FALSE)</f>
        <v>5184</v>
      </c>
      <c r="D25">
        <f>VLOOKUP($B25,image_data!$A:$P,15,FALSE)</f>
        <v>3888</v>
      </c>
      <c r="E25">
        <f t="shared" si="4"/>
        <v>329.70000000000027</v>
      </c>
      <c r="F25">
        <f t="shared" si="5"/>
        <v>1545.4</v>
      </c>
      <c r="G25">
        <f t="shared" si="6"/>
        <v>1580.1782336179676</v>
      </c>
      <c r="H25">
        <f>VLOOKUP(_xlfn.CONCAT($A25,"1"),ref_coordinates!$A:$C,2,FALSE)</f>
        <v>3264.66</v>
      </c>
      <c r="I25">
        <f>VLOOKUP(_xlfn.CONCAT($A25,"1"),ref_coordinates!$A:$C,3,FALSE)</f>
        <v>267.14999999999998</v>
      </c>
      <c r="J25">
        <f>VLOOKUP(_xlfn.CONCAT($A25,"2"),ref_coordinates!$A:$C,2,FALSE)</f>
        <v>3594.36</v>
      </c>
      <c r="K25">
        <f>VLOOKUP(_xlfn.CONCAT($A25,"2"),ref_coordinates!$A:$C,3,FALSE)</f>
        <v>1812.55</v>
      </c>
      <c r="L25">
        <f>VLOOKUP($A25,lines!W:AC,7)</f>
        <v>54.012066567408112</v>
      </c>
      <c r="M25">
        <f>RADIANS(VLOOKUP($B25, image_data!A:G,7,FALSE))</f>
        <v>0.62347152043713006</v>
      </c>
      <c r="N25">
        <f>VLOOKUP($A25,lines!W:AD,8,FALSE)</f>
        <v>0.67356819688213898</v>
      </c>
      <c r="O25">
        <f t="shared" si="7"/>
        <v>5.0096676445008925E-2</v>
      </c>
      <c r="P25">
        <f>VLOOKUP($B25,image_data!A:F,6,FALSE)</f>
        <v>1.5272774212061999</v>
      </c>
      <c r="Q25">
        <f>VLOOKUP($B25,image_data!$A:$Q,12,FALSE)</f>
        <v>0.50162611110335997</v>
      </c>
      <c r="R25">
        <f>VLOOKUP($B25,image_data!$A:$Q,13,FALSE)</f>
        <v>-0.20314164822358</v>
      </c>
      <c r="S25">
        <f>VLOOKUP($B25,image_data!$A:$Q,14,FALSE)</f>
        <v>3.5280145810493997E-2</v>
      </c>
      <c r="T25">
        <f>VLOOKUP($B25,image_data!$A:$K,9,FALSE)</f>
        <v>-0.79460174793041005</v>
      </c>
      <c r="U25">
        <f>VLOOKUP($B25,image_data!$A:$K,10,FALSE)</f>
        <v>-1.8926301392878999</v>
      </c>
      <c r="V25">
        <f>VLOOKUP($B25,image_data!$A:$K,11,FALSE)</f>
        <v>-1.9451583926961999</v>
      </c>
      <c r="W25">
        <f>VLOOKUP(B25,image_data!A:R,18,FALSE)</f>
        <v>1.0292269024831999</v>
      </c>
      <c r="X25">
        <f>VLOOKUP(_xlfn.CONCAT(A25,1),ref_coordinates!A:D,4,FALSE)</f>
        <v>33.799999999999997</v>
      </c>
      <c r="Y25" t="str">
        <f>VLOOKUP(INT(LEFT(A25,3)),image_data!A:H,8,FALSE)</f>
        <v>perspective</v>
      </c>
      <c r="Z25" t="str">
        <f>VLOOKUP(B25,image_data!A:V,22,TRUE)</f>
        <v>stefanhrt: GoPro HERO9 Black</v>
      </c>
    </row>
    <row r="26" spans="1:26" x14ac:dyDescent="0.3">
      <c r="A26" t="s">
        <v>261</v>
      </c>
      <c r="B26">
        <f t="shared" si="0"/>
        <v>5</v>
      </c>
      <c r="C26">
        <f>VLOOKUP($B26,image_data!$A:$P,16,FALSE)</f>
        <v>5184</v>
      </c>
      <c r="D26">
        <f>VLOOKUP($B26,image_data!$A:$P,15,FALSE)</f>
        <v>3888</v>
      </c>
      <c r="E26">
        <f t="shared" si="4"/>
        <v>351.57000000000016</v>
      </c>
      <c r="F26">
        <f t="shared" si="5"/>
        <v>1474.85</v>
      </c>
      <c r="G26">
        <f t="shared" si="6"/>
        <v>1516.1741283243161</v>
      </c>
      <c r="H26">
        <f>VLOOKUP(_xlfn.CONCAT($A26,"1"),ref_coordinates!$A:$C,2,FALSE)</f>
        <v>3493.94</v>
      </c>
      <c r="I26">
        <f>VLOOKUP(_xlfn.CONCAT($A26,"1"),ref_coordinates!$A:$C,3,FALSE)</f>
        <v>286.38</v>
      </c>
      <c r="J26">
        <f>VLOOKUP(_xlfn.CONCAT($A26,"2"),ref_coordinates!$A:$C,2,FALSE)</f>
        <v>3845.51</v>
      </c>
      <c r="K26">
        <f>VLOOKUP(_xlfn.CONCAT($A26,"2"),ref_coordinates!$A:$C,3,FALSE)</f>
        <v>1761.23</v>
      </c>
      <c r="L26">
        <f>VLOOKUP($A26,lines!W:AC,7)</f>
        <v>55.502623527709403</v>
      </c>
      <c r="M26">
        <f>RADIANS(VLOOKUP($B26, image_data!A:G,7,FALSE))</f>
        <v>0.62347152043713006</v>
      </c>
      <c r="N26">
        <f>VLOOKUP($A26,lines!W:AD,8,FALSE)</f>
        <v>0.78324603573748619</v>
      </c>
      <c r="O26">
        <f t="shared" si="7"/>
        <v>0.15977451530035613</v>
      </c>
      <c r="P26">
        <f>VLOOKUP($B26,image_data!A:F,6,FALSE)</f>
        <v>1.5272774212061999</v>
      </c>
      <c r="Q26">
        <f>VLOOKUP($B26,image_data!$A:$Q,12,FALSE)</f>
        <v>0.50162611110335997</v>
      </c>
      <c r="R26">
        <f>VLOOKUP($B26,image_data!$A:$Q,13,FALSE)</f>
        <v>-0.20314164822358</v>
      </c>
      <c r="S26">
        <f>VLOOKUP($B26,image_data!$A:$Q,14,FALSE)</f>
        <v>3.5280145810493997E-2</v>
      </c>
      <c r="T26">
        <f>VLOOKUP($B26,image_data!$A:$K,9,FALSE)</f>
        <v>-0.79460174793041005</v>
      </c>
      <c r="U26">
        <f>VLOOKUP($B26,image_data!$A:$K,10,FALSE)</f>
        <v>-1.8926301392878999</v>
      </c>
      <c r="V26">
        <f>VLOOKUP($B26,image_data!$A:$K,11,FALSE)</f>
        <v>-1.9451583926961999</v>
      </c>
      <c r="W26">
        <f>VLOOKUP(B26,image_data!A:R,18,FALSE)</f>
        <v>1.0292269024831999</v>
      </c>
      <c r="X26">
        <f>VLOOKUP(_xlfn.CONCAT(A26,1),ref_coordinates!A:D,4,FALSE)</f>
        <v>33.799999999999997</v>
      </c>
      <c r="Y26" t="str">
        <f>VLOOKUP(INT(LEFT(A26,3)),image_data!A:H,8,FALSE)</f>
        <v>perspective</v>
      </c>
      <c r="Z26" t="str">
        <f>VLOOKUP(B26,image_data!A:V,22,TRUE)</f>
        <v>stefanhrt: GoPro HERO9 Black</v>
      </c>
    </row>
    <row r="27" spans="1:26" x14ac:dyDescent="0.3">
      <c r="A27" t="s">
        <v>262</v>
      </c>
      <c r="B27">
        <f t="shared" si="0"/>
        <v>5</v>
      </c>
      <c r="C27">
        <f>VLOOKUP($B27,image_data!$A:$P,16,FALSE)</f>
        <v>5184</v>
      </c>
      <c r="D27">
        <f>VLOOKUP($B27,image_data!$A:$P,15,FALSE)</f>
        <v>3888</v>
      </c>
      <c r="E27">
        <f t="shared" si="4"/>
        <v>383.75</v>
      </c>
      <c r="F27">
        <f t="shared" si="5"/>
        <v>1319.15</v>
      </c>
      <c r="G27">
        <f t="shared" si="6"/>
        <v>1373.8343368106653</v>
      </c>
      <c r="H27">
        <f>VLOOKUP(_xlfn.CONCAT($A27,"1"),ref_coordinates!$A:$C,2,FALSE)</f>
        <v>4008.91</v>
      </c>
      <c r="I27">
        <f>VLOOKUP(_xlfn.CONCAT($A27,"1"),ref_coordinates!$A:$C,3,FALSE)</f>
        <v>329.36</v>
      </c>
      <c r="J27">
        <f>VLOOKUP(_xlfn.CONCAT($A27,"2"),ref_coordinates!$A:$C,2,FALSE)</f>
        <v>4392.66</v>
      </c>
      <c r="K27">
        <f>VLOOKUP(_xlfn.CONCAT($A27,"2"),ref_coordinates!$A:$C,3,FALSE)</f>
        <v>1648.51</v>
      </c>
      <c r="L27">
        <f>VLOOKUP($A27,lines!W:AC,7)</f>
        <v>59.987489662075014</v>
      </c>
      <c r="M27">
        <f>RADIANS(VLOOKUP($B27, image_data!A:G,7,FALSE))</f>
        <v>0.62347152043713006</v>
      </c>
      <c r="N27">
        <f>VLOOKUP($A27,lines!W:AD,8,FALSE)</f>
        <v>1.0330544083701489</v>
      </c>
      <c r="O27">
        <f t="shared" si="7"/>
        <v>0.40958288793301889</v>
      </c>
      <c r="P27">
        <f>VLOOKUP($B27,image_data!A:F,6,FALSE)</f>
        <v>1.5272774212061999</v>
      </c>
      <c r="Q27">
        <f>VLOOKUP($B27,image_data!$A:$Q,12,FALSE)</f>
        <v>0.50162611110335997</v>
      </c>
      <c r="R27">
        <f>VLOOKUP($B27,image_data!$A:$Q,13,FALSE)</f>
        <v>-0.20314164822358</v>
      </c>
      <c r="S27">
        <f>VLOOKUP($B27,image_data!$A:$Q,14,FALSE)</f>
        <v>3.5280145810493997E-2</v>
      </c>
      <c r="T27">
        <f>VLOOKUP($B27,image_data!$A:$K,9,FALSE)</f>
        <v>-0.79460174793041005</v>
      </c>
      <c r="U27">
        <f>VLOOKUP($B27,image_data!$A:$K,10,FALSE)</f>
        <v>-1.8926301392878999</v>
      </c>
      <c r="V27">
        <f>VLOOKUP($B27,image_data!$A:$K,11,FALSE)</f>
        <v>-1.9451583926961999</v>
      </c>
      <c r="W27">
        <f>VLOOKUP(B27,image_data!A:R,18,FALSE)</f>
        <v>1.0292269024831999</v>
      </c>
      <c r="X27">
        <f>VLOOKUP(_xlfn.CONCAT(A27,1),ref_coordinates!A:D,4,FALSE)</f>
        <v>34</v>
      </c>
      <c r="Y27" t="str">
        <f>VLOOKUP(INT(LEFT(A27,3)),image_data!A:H,8,FALSE)</f>
        <v>perspective</v>
      </c>
      <c r="Z27" t="str">
        <f>VLOOKUP(B27,image_data!A:V,22,TRUE)</f>
        <v>stefanhrt: GoPro HERO9 Black</v>
      </c>
    </row>
    <row r="28" spans="1:26" x14ac:dyDescent="0.3">
      <c r="A28" t="s">
        <v>263</v>
      </c>
      <c r="B28">
        <f t="shared" si="0"/>
        <v>5</v>
      </c>
      <c r="C28">
        <f>VLOOKUP($B28,image_data!$A:$P,16,FALSE)</f>
        <v>5184</v>
      </c>
      <c r="D28">
        <f>VLOOKUP($B28,image_data!$A:$P,15,FALSE)</f>
        <v>3888</v>
      </c>
      <c r="E28">
        <f t="shared" si="4"/>
        <v>318.17000000000007</v>
      </c>
      <c r="F28">
        <f t="shared" si="5"/>
        <v>1146.04</v>
      </c>
      <c r="G28">
        <f t="shared" si="6"/>
        <v>1189.3863251694129</v>
      </c>
      <c r="H28">
        <f>VLOOKUP(_xlfn.CONCAT($A28,"1"),ref_coordinates!$A:$C,2,FALSE)</f>
        <v>4496.45</v>
      </c>
      <c r="I28">
        <f>VLOOKUP(_xlfn.CONCAT($A28,"1"),ref_coordinates!$A:$C,3,FALSE)</f>
        <v>438.3</v>
      </c>
      <c r="J28">
        <f>VLOOKUP(_xlfn.CONCAT($A28,"2"),ref_coordinates!$A:$C,2,FALSE)</f>
        <v>4814.62</v>
      </c>
      <c r="K28">
        <f>VLOOKUP(_xlfn.CONCAT($A28,"2"),ref_coordinates!$A:$C,3,FALSE)</f>
        <v>1584.34</v>
      </c>
      <c r="L28">
        <f>VLOOKUP($A28,lines!W:AC,7)</f>
        <v>71.305320084321508</v>
      </c>
      <c r="M28">
        <f>RADIANS(VLOOKUP($B28, image_data!A:G,7,FALSE))</f>
        <v>0.62347152043713006</v>
      </c>
      <c r="N28">
        <f>VLOOKUP($A28,lines!W:AD,8,FALSE)</f>
        <v>1.259913706979451</v>
      </c>
      <c r="O28">
        <f t="shared" si="7"/>
        <v>0.63644218654232099</v>
      </c>
      <c r="P28">
        <f>VLOOKUP($B28,image_data!A:F,6,FALSE)</f>
        <v>1.5272774212061999</v>
      </c>
      <c r="Q28">
        <f>VLOOKUP($B28,image_data!$A:$Q,12,FALSE)</f>
        <v>0.50162611110335997</v>
      </c>
      <c r="R28">
        <f>VLOOKUP($B28,image_data!$A:$Q,13,FALSE)</f>
        <v>-0.20314164822358</v>
      </c>
      <c r="S28">
        <f>VLOOKUP($B28,image_data!$A:$Q,14,FALSE)</f>
        <v>3.5280145810493997E-2</v>
      </c>
      <c r="T28">
        <f>VLOOKUP($B28,image_data!$A:$K,9,FALSE)</f>
        <v>-0.79460174793041005</v>
      </c>
      <c r="U28">
        <f>VLOOKUP($B28,image_data!$A:$K,10,FALSE)</f>
        <v>-1.8926301392878999</v>
      </c>
      <c r="V28">
        <f>VLOOKUP($B28,image_data!$A:$K,11,FALSE)</f>
        <v>-1.9451583926961999</v>
      </c>
      <c r="W28">
        <f>VLOOKUP(B28,image_data!A:R,18,FALSE)</f>
        <v>1.0292269024831999</v>
      </c>
      <c r="X28">
        <f>VLOOKUP(_xlfn.CONCAT(A28,1),ref_coordinates!A:D,4,FALSE)</f>
        <v>34</v>
      </c>
      <c r="Y28" t="str">
        <f>VLOOKUP(INT(LEFT(A28,3)),image_data!A:H,8,FALSE)</f>
        <v>perspective</v>
      </c>
      <c r="Z28" t="str">
        <f>VLOOKUP(B28,image_data!A:V,22,TRUE)</f>
        <v>stefanhrt: GoPro HERO9 Black</v>
      </c>
    </row>
    <row r="29" spans="1:26" x14ac:dyDescent="0.3">
      <c r="A29" t="s">
        <v>265</v>
      </c>
      <c r="B29">
        <f t="shared" si="0"/>
        <v>6</v>
      </c>
      <c r="C29">
        <f>VLOOKUP($B29,image_data!$A:$P,16,FALSE)</f>
        <v>4032</v>
      </c>
      <c r="D29">
        <f>VLOOKUP($B29,image_data!$A:$P,15,FALSE)</f>
        <v>3024</v>
      </c>
      <c r="E29">
        <f t="shared" si="4"/>
        <v>-14.809999999999945</v>
      </c>
      <c r="F29">
        <f t="shared" si="5"/>
        <v>631.65999999999985</v>
      </c>
      <c r="G29">
        <f t="shared" si="6"/>
        <v>631.83359494411172</v>
      </c>
      <c r="H29">
        <f>VLOOKUP(_xlfn.CONCAT($A29,"1"),ref_coordinates!$A:$C,2,FALSE)</f>
        <v>341.28</v>
      </c>
      <c r="I29">
        <f>VLOOKUP(_xlfn.CONCAT($A29,"1"),ref_coordinates!$A:$C,3,FALSE)</f>
        <v>1444.23</v>
      </c>
      <c r="J29">
        <f>VLOOKUP(_xlfn.CONCAT($A29,"2"),ref_coordinates!$A:$C,2,FALSE)</f>
        <v>326.47000000000003</v>
      </c>
      <c r="K29">
        <f>VLOOKUP(_xlfn.CONCAT($A29,"2"),ref_coordinates!$A:$C,3,FALSE)</f>
        <v>2075.89</v>
      </c>
      <c r="L29">
        <f>VLOOKUP($A29,lines!W:AC,7)</f>
        <v>17.743068249957339</v>
      </c>
      <c r="M29">
        <f>RADIANS(VLOOKUP($B29, image_data!A:G,7,FALSE))</f>
        <v>5.6881627158711687</v>
      </c>
      <c r="N29">
        <f>VLOOKUP($A29,lines!W:AD,8,FALSE)</f>
        <v>5.5401645846090046</v>
      </c>
      <c r="O29">
        <f t="shared" si="7"/>
        <v>-0.1479981312621641</v>
      </c>
      <c r="P29">
        <f>VLOOKUP($B29,image_data!A:F,6,FALSE)</f>
        <v>1.9624696271494</v>
      </c>
      <c r="Q29">
        <f>VLOOKUP($B29,image_data!$A:$Q,12,FALSE)</f>
        <v>0.83056326846442996</v>
      </c>
      <c r="R29">
        <f>VLOOKUP($B29,image_data!$A:$Q,13,FALSE)</f>
        <v>1.7380195114236E-2</v>
      </c>
      <c r="S29">
        <f>VLOOKUP($B29,image_data!$A:$Q,14,FALSE)</f>
        <v>-7.7252632985067996E-3</v>
      </c>
      <c r="T29">
        <f>VLOOKUP($B29,image_data!$A:$K,9,FALSE)</f>
        <v>1.4302204915553001</v>
      </c>
      <c r="U29">
        <f>VLOOKUP($B29,image_data!$A:$K,10,FALSE)</f>
        <v>0.42029550393597997</v>
      </c>
      <c r="V29">
        <f>VLOOKUP($B29,image_data!$A:$K,11,FALSE)</f>
        <v>-0.50142602009051995</v>
      </c>
      <c r="W29">
        <f>VLOOKUP(B29,image_data!A:R,18,FALSE)</f>
        <v>0.99782037371334997</v>
      </c>
      <c r="X29">
        <f>VLOOKUP(_xlfn.CONCAT(A29,1),ref_coordinates!A:D,4,FALSE)</f>
        <v>2.8</v>
      </c>
      <c r="Y29" t="str">
        <f>VLOOKUP(INT(LEFT(A29,3)),image_data!A:H,8,FALSE)</f>
        <v>perspective</v>
      </c>
      <c r="Z29" t="str">
        <f>VLOOKUP(B29,image_data!A:V,22,TRUE)</f>
        <v>carlheinz: Apple iPhone SE</v>
      </c>
    </row>
    <row r="30" spans="1:26" x14ac:dyDescent="0.3">
      <c r="A30" t="s">
        <v>266</v>
      </c>
      <c r="B30">
        <f t="shared" si="0"/>
        <v>6</v>
      </c>
      <c r="C30">
        <f>VLOOKUP($B30,image_data!$A:$P,16,FALSE)</f>
        <v>4032</v>
      </c>
      <c r="D30">
        <f>VLOOKUP($B30,image_data!$A:$P,15,FALSE)</f>
        <v>3024</v>
      </c>
      <c r="E30">
        <f t="shared" si="4"/>
        <v>-14.810000000000059</v>
      </c>
      <c r="F30">
        <f t="shared" si="5"/>
        <v>857.49</v>
      </c>
      <c r="G30">
        <f t="shared" si="6"/>
        <v>857.61788472489309</v>
      </c>
      <c r="H30">
        <f>VLOOKUP(_xlfn.CONCAT($A30,"1"),ref_coordinates!$A:$C,2,FALSE)</f>
        <v>860.09</v>
      </c>
      <c r="I30">
        <f>VLOOKUP(_xlfn.CONCAT($A30,"1"),ref_coordinates!$A:$C,3,FALSE)</f>
        <v>1085.51</v>
      </c>
      <c r="J30">
        <f>VLOOKUP(_xlfn.CONCAT($A30,"2"),ref_coordinates!$A:$C,2,FALSE)</f>
        <v>845.28</v>
      </c>
      <c r="K30">
        <f>VLOOKUP(_xlfn.CONCAT($A30,"2"),ref_coordinates!$A:$C,3,FALSE)</f>
        <v>1943</v>
      </c>
      <c r="L30">
        <f>VLOOKUP($A30,lines!W:AC,7)</f>
        <v>36.023361637457683</v>
      </c>
      <c r="M30">
        <f>RADIANS(VLOOKUP($B30, image_data!A:G,7,FALSE))</f>
        <v>5.6881627158711687</v>
      </c>
      <c r="N30">
        <f>VLOOKUP($A30,lines!W:AD,8,FALSE)</f>
        <v>5.5099604554970059</v>
      </c>
      <c r="O30">
        <f t="shared" si="7"/>
        <v>-0.17820226037416287</v>
      </c>
      <c r="P30">
        <f>VLOOKUP($B30,image_data!A:F,6,FALSE)</f>
        <v>1.9624696271494</v>
      </c>
      <c r="Q30">
        <f>VLOOKUP($B30,image_data!$A:$Q,12,FALSE)</f>
        <v>0.83056326846442996</v>
      </c>
      <c r="R30">
        <f>VLOOKUP($B30,image_data!$A:$Q,13,FALSE)</f>
        <v>1.7380195114236E-2</v>
      </c>
      <c r="S30">
        <f>VLOOKUP($B30,image_data!$A:$Q,14,FALSE)</f>
        <v>-7.7252632985067996E-3</v>
      </c>
      <c r="T30">
        <f>VLOOKUP($B30,image_data!$A:$K,9,FALSE)</f>
        <v>1.4302204915553001</v>
      </c>
      <c r="U30">
        <f>VLOOKUP($B30,image_data!$A:$K,10,FALSE)</f>
        <v>0.42029550393597997</v>
      </c>
      <c r="V30">
        <f>VLOOKUP($B30,image_data!$A:$K,11,FALSE)</f>
        <v>-0.50142602009051995</v>
      </c>
      <c r="W30">
        <f>VLOOKUP(B30,image_data!A:R,18,FALSE)</f>
        <v>0.99782037371334997</v>
      </c>
      <c r="X30">
        <f>VLOOKUP(_xlfn.CONCAT(A30,1),ref_coordinates!A:D,4,FALSE)</f>
        <v>9.1</v>
      </c>
      <c r="Y30" t="str">
        <f>VLOOKUP(INT(LEFT(A30,3)),image_data!A:H,8,FALSE)</f>
        <v>perspective</v>
      </c>
      <c r="Z30" t="str">
        <f>VLOOKUP(B30,image_data!A:V,22,TRUE)</f>
        <v>carlheinz: Apple iPhone SE</v>
      </c>
    </row>
    <row r="31" spans="1:26" x14ac:dyDescent="0.3">
      <c r="A31" t="s">
        <v>267</v>
      </c>
      <c r="B31">
        <f t="shared" si="0"/>
        <v>6</v>
      </c>
      <c r="C31">
        <f>VLOOKUP($B31,image_data!$A:$P,16,FALSE)</f>
        <v>4032</v>
      </c>
      <c r="D31">
        <f>VLOOKUP($B31,image_data!$A:$P,15,FALSE)</f>
        <v>3024</v>
      </c>
      <c r="E31">
        <f t="shared" si="4"/>
        <v>-5.1000000000000227</v>
      </c>
      <c r="F31">
        <f t="shared" si="5"/>
        <v>268.21000000000004</v>
      </c>
      <c r="G31">
        <f t="shared" si="6"/>
        <v>268.25848374282594</v>
      </c>
      <c r="H31">
        <f>VLOOKUP(_xlfn.CONCAT($A31,"1"),ref_coordinates!$A:$C,2,FALSE)</f>
        <v>850.38</v>
      </c>
      <c r="I31">
        <f>VLOOKUP(_xlfn.CONCAT($A31,"1"),ref_coordinates!$A:$C,3,FALSE)</f>
        <v>1674.79</v>
      </c>
      <c r="J31">
        <f>VLOOKUP(_xlfn.CONCAT($A31,"2"),ref_coordinates!$A:$C,2,FALSE)</f>
        <v>845.28</v>
      </c>
      <c r="K31">
        <f>VLOOKUP(_xlfn.CONCAT($A31,"2"),ref_coordinates!$A:$C,3,FALSE)</f>
        <v>1943</v>
      </c>
      <c r="L31">
        <f>VLOOKUP($A31,lines!W:AC,7)</f>
        <v>36.023361637457683</v>
      </c>
      <c r="M31">
        <f>RADIANS(VLOOKUP($B31, image_data!A:G,7,FALSE))</f>
        <v>5.6881627158711687</v>
      </c>
      <c r="N31">
        <f>VLOOKUP($A31,lines!W:AD,8,FALSE)</f>
        <v>5.5099604554970059</v>
      </c>
      <c r="O31">
        <f t="shared" si="7"/>
        <v>-0.17820226037416287</v>
      </c>
      <c r="P31">
        <f>VLOOKUP($B31,image_data!A:F,6,FALSE)</f>
        <v>1.9624696271494</v>
      </c>
      <c r="Q31">
        <f>VLOOKUP($B31,image_data!$A:$Q,12,FALSE)</f>
        <v>0.83056326846442996</v>
      </c>
      <c r="R31">
        <f>VLOOKUP($B31,image_data!$A:$Q,13,FALSE)</f>
        <v>1.7380195114236E-2</v>
      </c>
      <c r="S31">
        <f>VLOOKUP($B31,image_data!$A:$Q,14,FALSE)</f>
        <v>-7.7252632985067996E-3</v>
      </c>
      <c r="T31">
        <f>VLOOKUP($B31,image_data!$A:$K,9,FALSE)</f>
        <v>1.4302204915553001</v>
      </c>
      <c r="U31">
        <f>VLOOKUP($B31,image_data!$A:$K,10,FALSE)</f>
        <v>0.42029550393597997</v>
      </c>
      <c r="V31">
        <f>VLOOKUP($B31,image_data!$A:$K,11,FALSE)</f>
        <v>-0.50142602009051995</v>
      </c>
      <c r="W31">
        <f>VLOOKUP(B31,image_data!A:R,18,FALSE)</f>
        <v>0.99782037371334997</v>
      </c>
      <c r="X31">
        <f>VLOOKUP(_xlfn.CONCAT(A31,1),ref_coordinates!A:D,4,FALSE)</f>
        <v>2.8</v>
      </c>
      <c r="Y31" t="str">
        <f>VLOOKUP(INT(LEFT(A31,3)),image_data!A:H,8,FALSE)</f>
        <v>perspective</v>
      </c>
      <c r="Z31" t="str">
        <f>VLOOKUP(B31,image_data!A:V,22,TRUE)</f>
        <v>carlheinz: Apple iPhone SE</v>
      </c>
    </row>
    <row r="32" spans="1:26" x14ac:dyDescent="0.3">
      <c r="A32" t="s">
        <v>268</v>
      </c>
      <c r="B32">
        <f t="shared" si="0"/>
        <v>6</v>
      </c>
      <c r="C32">
        <f>VLOOKUP($B32,image_data!$A:$P,16,FALSE)</f>
        <v>4032</v>
      </c>
      <c r="D32">
        <f>VLOOKUP($B32,image_data!$A:$P,15,FALSE)</f>
        <v>3024</v>
      </c>
      <c r="E32">
        <f t="shared" si="4"/>
        <v>0</v>
      </c>
      <c r="F32">
        <f t="shared" si="5"/>
        <v>283.02</v>
      </c>
      <c r="G32">
        <f t="shared" si="6"/>
        <v>283.02</v>
      </c>
      <c r="H32">
        <f>VLOOKUP(_xlfn.CONCAT($A32,"1"),ref_coordinates!$A:$C,2,FALSE)</f>
        <v>1219.32</v>
      </c>
      <c r="I32">
        <f>VLOOKUP(_xlfn.CONCAT($A32,"1"),ref_coordinates!$A:$C,3,FALSE)</f>
        <v>1659.98</v>
      </c>
      <c r="J32">
        <f>VLOOKUP(_xlfn.CONCAT($A32,"2"),ref_coordinates!$A:$C,2,FALSE)</f>
        <v>1219.32</v>
      </c>
      <c r="K32">
        <f>VLOOKUP(_xlfn.CONCAT($A32,"2"),ref_coordinates!$A:$C,3,FALSE)</f>
        <v>1943</v>
      </c>
      <c r="L32">
        <f>VLOOKUP($A32,lines!W:AC,7)</f>
        <v>35.611758137398652</v>
      </c>
      <c r="M32">
        <f>RADIANS(VLOOKUP($B32, image_data!A:G,7,FALSE))</f>
        <v>5.6881627158711687</v>
      </c>
      <c r="N32">
        <f>VLOOKUP($A32,lines!W:AD,8,FALSE)</f>
        <v>5.610580698887758</v>
      </c>
      <c r="O32">
        <f t="shared" si="7"/>
        <v>-7.7582016983410718E-2</v>
      </c>
      <c r="P32">
        <f>VLOOKUP($B32,image_data!A:F,6,FALSE)</f>
        <v>1.9624696271494</v>
      </c>
      <c r="Q32">
        <f>VLOOKUP($B32,image_data!$A:$Q,12,FALSE)</f>
        <v>0.83056326846442996</v>
      </c>
      <c r="R32">
        <f>VLOOKUP($B32,image_data!$A:$Q,13,FALSE)</f>
        <v>1.7380195114236E-2</v>
      </c>
      <c r="S32">
        <f>VLOOKUP($B32,image_data!$A:$Q,14,FALSE)</f>
        <v>-7.7252632985067996E-3</v>
      </c>
      <c r="T32">
        <f>VLOOKUP($B32,image_data!$A:$K,9,FALSE)</f>
        <v>1.4302204915553001</v>
      </c>
      <c r="U32">
        <f>VLOOKUP($B32,image_data!$A:$K,10,FALSE)</f>
        <v>0.42029550393597997</v>
      </c>
      <c r="V32">
        <f>VLOOKUP($B32,image_data!$A:$K,11,FALSE)</f>
        <v>-0.50142602009051995</v>
      </c>
      <c r="W32">
        <f>VLOOKUP(B32,image_data!A:R,18,FALSE)</f>
        <v>0.99782037371334997</v>
      </c>
      <c r="X32">
        <f>VLOOKUP(_xlfn.CONCAT(A32,1),ref_coordinates!A:D,4,FALSE)</f>
        <v>2.8</v>
      </c>
      <c r="Y32" t="str">
        <f>VLOOKUP(INT(LEFT(A32,3)),image_data!A:H,8,FALSE)</f>
        <v>perspective</v>
      </c>
      <c r="Z32" t="str">
        <f>VLOOKUP(B32,image_data!A:V,22,TRUE)</f>
        <v>carlheinz: Apple iPhone SE</v>
      </c>
    </row>
    <row r="33" spans="1:26" x14ac:dyDescent="0.3">
      <c r="A33" t="s">
        <v>269</v>
      </c>
      <c r="B33">
        <f t="shared" si="0"/>
        <v>6</v>
      </c>
      <c r="C33">
        <f>VLOOKUP($B33,image_data!$A:$P,16,FALSE)</f>
        <v>4032</v>
      </c>
      <c r="D33">
        <f>VLOOKUP($B33,image_data!$A:$P,15,FALSE)</f>
        <v>3024</v>
      </c>
      <c r="E33">
        <f t="shared" si="4"/>
        <v>10.210000000000036</v>
      </c>
      <c r="F33">
        <f t="shared" si="5"/>
        <v>365.1099999999999</v>
      </c>
      <c r="G33">
        <f t="shared" si="6"/>
        <v>365.25272921636048</v>
      </c>
      <c r="H33">
        <f>VLOOKUP(_xlfn.CONCAT($A33,"1"),ref_coordinates!$A:$C,2,FALSE)</f>
        <v>2061.62</v>
      </c>
      <c r="I33">
        <f>VLOOKUP(_xlfn.CONCAT($A33,"1"),ref_coordinates!$A:$C,3,FALSE)</f>
        <v>1502.19</v>
      </c>
      <c r="J33">
        <f>VLOOKUP(_xlfn.CONCAT($A33,"2"),ref_coordinates!$A:$C,2,FALSE)</f>
        <v>2071.83</v>
      </c>
      <c r="K33">
        <f>VLOOKUP(_xlfn.CONCAT($A33,"2"),ref_coordinates!$A:$C,3,FALSE)</f>
        <v>1867.3</v>
      </c>
      <c r="L33">
        <f>VLOOKUP($A33,lines!W:AC,7)</f>
        <v>323.35162975058802</v>
      </c>
      <c r="M33">
        <f>RADIANS(VLOOKUP($B33, image_data!A:G,7,FALSE))</f>
        <v>5.6881627158711687</v>
      </c>
      <c r="N33">
        <f>VLOOKUP($A33,lines!W:AD,8,FALSE)</f>
        <v>5.6965118840765614</v>
      </c>
      <c r="O33">
        <f t="shared" si="7"/>
        <v>8.3491682053926652E-3</v>
      </c>
      <c r="P33">
        <f>VLOOKUP($B33,image_data!A:F,6,FALSE)</f>
        <v>1.9624696271494</v>
      </c>
      <c r="Q33">
        <f>VLOOKUP($B33,image_data!$A:$Q,12,FALSE)</f>
        <v>0.83056326846442996</v>
      </c>
      <c r="R33">
        <f>VLOOKUP($B33,image_data!$A:$Q,13,FALSE)</f>
        <v>1.7380195114236E-2</v>
      </c>
      <c r="S33">
        <f>VLOOKUP($B33,image_data!$A:$Q,14,FALSE)</f>
        <v>-7.7252632985067996E-3</v>
      </c>
      <c r="T33">
        <f>VLOOKUP($B33,image_data!$A:$K,9,FALSE)</f>
        <v>1.4302204915553001</v>
      </c>
      <c r="U33">
        <f>VLOOKUP($B33,image_data!$A:$K,10,FALSE)</f>
        <v>0.42029550393597997</v>
      </c>
      <c r="V33">
        <f>VLOOKUP($B33,image_data!$A:$K,11,FALSE)</f>
        <v>-0.50142602009051995</v>
      </c>
      <c r="W33">
        <f>VLOOKUP(B33,image_data!A:R,18,FALSE)</f>
        <v>0.99782037371334997</v>
      </c>
      <c r="X33">
        <f>VLOOKUP(_xlfn.CONCAT(A33,1),ref_coordinates!A:D,4,FALSE)</f>
        <v>34</v>
      </c>
      <c r="Y33" t="str">
        <f>VLOOKUP(INT(LEFT(A33,3)),image_data!A:H,8,FALSE)</f>
        <v>perspective</v>
      </c>
      <c r="Z33" t="str">
        <f>VLOOKUP(B33,image_data!A:V,22,TRUE)</f>
        <v>carlheinz: Apple iPhone SE</v>
      </c>
    </row>
    <row r="34" spans="1:26" x14ac:dyDescent="0.3">
      <c r="A34" t="s">
        <v>271</v>
      </c>
      <c r="B34">
        <f t="shared" si="0"/>
        <v>7</v>
      </c>
      <c r="C34">
        <f>VLOOKUP($B34,image_data!$A:$P,16,FALSE)</f>
        <v>4032</v>
      </c>
      <c r="D34">
        <f>VLOOKUP($B34,image_data!$A:$P,15,FALSE)</f>
        <v>3024</v>
      </c>
      <c r="E34">
        <f t="shared" si="4"/>
        <v>-22.809999999999945</v>
      </c>
      <c r="F34">
        <f t="shared" si="5"/>
        <v>1787.23</v>
      </c>
      <c r="G34">
        <f t="shared" si="6"/>
        <v>1787.375553430224</v>
      </c>
      <c r="H34">
        <f>VLOOKUP(_xlfn.CONCAT($A34,"1"),ref_coordinates!$A:$C,2,FALSE)</f>
        <v>1289.02</v>
      </c>
      <c r="I34">
        <f>VLOOKUP(_xlfn.CONCAT($A34,"1"),ref_coordinates!$A:$C,3,FALSE)</f>
        <v>68.319999999999993</v>
      </c>
      <c r="J34">
        <f>VLOOKUP(_xlfn.CONCAT($A34,"2"),ref_coordinates!$A:$C,2,FALSE)</f>
        <v>1266.21</v>
      </c>
      <c r="K34">
        <f>VLOOKUP(_xlfn.CONCAT($A34,"2"),ref_coordinates!$A:$C,3,FALSE)</f>
        <v>1855.55</v>
      </c>
      <c r="L34">
        <f>VLOOKUP($A34,lines!W:AC,7)</f>
        <v>61.66609866060864</v>
      </c>
      <c r="M34">
        <f>RADIANS(VLOOKUP($B34, image_data!A:G,7,FALSE))</f>
        <v>5.7080606217130763</v>
      </c>
      <c r="N34">
        <f>VLOOKUP($A34,lines!W:AD,8,FALSE)</f>
        <v>5.4465823570371246</v>
      </c>
      <c r="O34">
        <f t="shared" si="7"/>
        <v>-0.2614782646759517</v>
      </c>
      <c r="P34">
        <f>VLOOKUP($B34,image_data!A:F,6,FALSE)</f>
        <v>2.7215881766751</v>
      </c>
      <c r="Q34">
        <f>VLOOKUP($B34,image_data!$A:$Q,12,FALSE)</f>
        <v>0.83056326846442996</v>
      </c>
      <c r="R34">
        <f>VLOOKUP($B34,image_data!$A:$Q,13,FALSE)</f>
        <v>1.7380195114236E-2</v>
      </c>
      <c r="S34">
        <f>VLOOKUP($B34,image_data!$A:$Q,14,FALSE)</f>
        <v>-7.7252632985067996E-3</v>
      </c>
      <c r="T34">
        <f>VLOOKUP($B34,image_data!$A:$K,9,FALSE)</f>
        <v>1.4439690726708001</v>
      </c>
      <c r="U34">
        <f>VLOOKUP($B34,image_data!$A:$K,10,FALSE)</f>
        <v>0.41838812906866002</v>
      </c>
      <c r="V34">
        <f>VLOOKUP($B34,image_data!$A:$K,11,FALSE)</f>
        <v>-0.47314393052700998</v>
      </c>
      <c r="W34">
        <f>VLOOKUP(B34,image_data!A:R,18,FALSE)</f>
        <v>1.0031427160122</v>
      </c>
      <c r="X34">
        <f>VLOOKUP(_xlfn.CONCAT(A34,1),ref_coordinates!A:D,4,FALSE)</f>
        <v>34</v>
      </c>
      <c r="Y34" t="str">
        <f>VLOOKUP(INT(LEFT(A34,3)),image_data!A:H,8,FALSE)</f>
        <v>perspective</v>
      </c>
      <c r="Z34" t="str">
        <f>VLOOKUP(B34,image_data!A:V,22,TRUE)</f>
        <v>carlheinz: Apple iPhone SE</v>
      </c>
    </row>
    <row r="35" spans="1:26" x14ac:dyDescent="0.3">
      <c r="A35" t="s">
        <v>272</v>
      </c>
      <c r="B35">
        <f t="shared" si="0"/>
        <v>7</v>
      </c>
      <c r="C35">
        <f>VLOOKUP($B35,image_data!$A:$P,16,FALSE)</f>
        <v>4032</v>
      </c>
      <c r="D35">
        <f>VLOOKUP($B35,image_data!$A:$P,15,FALSE)</f>
        <v>3024</v>
      </c>
      <c r="E35">
        <f t="shared" si="4"/>
        <v>1.1100000000001273</v>
      </c>
      <c r="F35">
        <f t="shared" si="5"/>
        <v>190.59000000000015</v>
      </c>
      <c r="G35">
        <f t="shared" si="6"/>
        <v>190.59323230377322</v>
      </c>
      <c r="H35">
        <f>VLOOKUP(_xlfn.CONCAT($A35,"1"),ref_coordinates!$A:$C,2,FALSE)</f>
        <v>1733.53</v>
      </c>
      <c r="I35">
        <f>VLOOKUP(_xlfn.CONCAT($A35,"1"),ref_coordinates!$A:$C,3,FALSE)</f>
        <v>1672.11</v>
      </c>
      <c r="J35">
        <f>VLOOKUP(_xlfn.CONCAT($A35,"2"),ref_coordinates!$A:$C,2,FALSE)</f>
        <v>1734.64</v>
      </c>
      <c r="K35">
        <f>VLOOKUP(_xlfn.CONCAT($A35,"2"),ref_coordinates!$A:$C,3,FALSE)</f>
        <v>1862.7</v>
      </c>
      <c r="L35">
        <f>VLOOKUP($A35,lines!W:AC,7)</f>
        <v>60.258395208195438</v>
      </c>
      <c r="M35">
        <f>RADIANS(VLOOKUP($B35, image_data!A:G,7,FALSE))</f>
        <v>5.7080606217130763</v>
      </c>
      <c r="N35">
        <f>VLOOKUP($A35,lines!W:AD,8,FALSE)</f>
        <v>5.5785540831163019</v>
      </c>
      <c r="O35">
        <f t="shared" si="7"/>
        <v>-0.12950653859677441</v>
      </c>
      <c r="P35">
        <f>VLOOKUP($B35,image_data!A:F,6,FALSE)</f>
        <v>2.7215881766751</v>
      </c>
      <c r="Q35">
        <f>VLOOKUP($B35,image_data!$A:$Q,12,FALSE)</f>
        <v>0.83056326846442996</v>
      </c>
      <c r="R35">
        <f>VLOOKUP($B35,image_data!$A:$Q,13,FALSE)</f>
        <v>1.7380195114236E-2</v>
      </c>
      <c r="S35">
        <f>VLOOKUP($B35,image_data!$A:$Q,14,FALSE)</f>
        <v>-7.7252632985067996E-3</v>
      </c>
      <c r="T35">
        <f>VLOOKUP($B35,image_data!$A:$K,9,FALSE)</f>
        <v>1.4439690726708001</v>
      </c>
      <c r="U35">
        <f>VLOOKUP($B35,image_data!$A:$K,10,FALSE)</f>
        <v>0.41838812906866002</v>
      </c>
      <c r="V35">
        <f>VLOOKUP($B35,image_data!$A:$K,11,FALSE)</f>
        <v>-0.47314393052700998</v>
      </c>
      <c r="W35">
        <f>VLOOKUP(B35,image_data!A:R,18,FALSE)</f>
        <v>1.0031427160122</v>
      </c>
      <c r="X35">
        <f>VLOOKUP(_xlfn.CONCAT(A35,1),ref_coordinates!A:D,4,FALSE)</f>
        <v>3.2</v>
      </c>
      <c r="Y35" t="str">
        <f>VLOOKUP(INT(LEFT(A35,3)),image_data!A:H,8,FALSE)</f>
        <v>perspective</v>
      </c>
      <c r="Z35" t="str">
        <f>VLOOKUP(B35,image_data!A:V,22,TRUE)</f>
        <v>carlheinz: Apple iPhone SE</v>
      </c>
    </row>
    <row r="36" spans="1:26" x14ac:dyDescent="0.3">
      <c r="A36" t="s">
        <v>273</v>
      </c>
      <c r="B36">
        <f t="shared" si="0"/>
        <v>7</v>
      </c>
      <c r="C36">
        <f>VLOOKUP($B36,image_data!$A:$P,16,FALSE)</f>
        <v>4032</v>
      </c>
      <c r="D36">
        <f>VLOOKUP($B36,image_data!$A:$P,15,FALSE)</f>
        <v>3024</v>
      </c>
      <c r="E36">
        <f t="shared" si="4"/>
        <v>14.849999999999909</v>
      </c>
      <c r="F36">
        <f t="shared" si="5"/>
        <v>1785.56</v>
      </c>
      <c r="G36">
        <f t="shared" si="6"/>
        <v>1785.6217505675718</v>
      </c>
      <c r="H36">
        <f>VLOOKUP(_xlfn.CONCAT($A36,"1"),ref_coordinates!$A:$C,2,FALSE)</f>
        <v>2042.21</v>
      </c>
      <c r="I36">
        <f>VLOOKUP(_xlfn.CONCAT($A36,"1"),ref_coordinates!$A:$C,3,FALSE)</f>
        <v>71.650000000000006</v>
      </c>
      <c r="J36">
        <f>VLOOKUP(_xlfn.CONCAT($A36,"2"),ref_coordinates!$A:$C,2,FALSE)</f>
        <v>2057.06</v>
      </c>
      <c r="K36">
        <f>VLOOKUP(_xlfn.CONCAT($A36,"2"),ref_coordinates!$A:$C,3,FALSE)</f>
        <v>1857.21</v>
      </c>
      <c r="L36">
        <f>VLOOKUP($A36,lines!W:AC,7)</f>
        <v>60.11004975229266</v>
      </c>
      <c r="M36">
        <f>RADIANS(VLOOKUP($B36, image_data!A:G,7,FALSE))</f>
        <v>5.7080606217130763</v>
      </c>
      <c r="N36">
        <f>VLOOKUP($A36,lines!W:AD,8,FALSE)</f>
        <v>5.6717139218742876</v>
      </c>
      <c r="O36">
        <f t="shared" si="7"/>
        <v>-3.6346699838788687E-2</v>
      </c>
      <c r="P36">
        <f>VLOOKUP($B36,image_data!A:F,6,FALSE)</f>
        <v>2.7215881766751</v>
      </c>
      <c r="Q36">
        <f>VLOOKUP($B36,image_data!$A:$Q,12,FALSE)</f>
        <v>0.83056326846442996</v>
      </c>
      <c r="R36">
        <f>VLOOKUP($B36,image_data!$A:$Q,13,FALSE)</f>
        <v>1.7380195114236E-2</v>
      </c>
      <c r="S36">
        <f>VLOOKUP($B36,image_data!$A:$Q,14,FALSE)</f>
        <v>-7.7252632985067996E-3</v>
      </c>
      <c r="T36">
        <f>VLOOKUP($B36,image_data!$A:$K,9,FALSE)</f>
        <v>1.4439690726708001</v>
      </c>
      <c r="U36">
        <f>VLOOKUP($B36,image_data!$A:$K,10,FALSE)</f>
        <v>0.41838812906866002</v>
      </c>
      <c r="V36">
        <f>VLOOKUP($B36,image_data!$A:$K,11,FALSE)</f>
        <v>-0.47314393052700998</v>
      </c>
      <c r="W36">
        <f>VLOOKUP(B36,image_data!A:R,18,FALSE)</f>
        <v>1.0031427160122</v>
      </c>
      <c r="X36">
        <f>VLOOKUP(_xlfn.CONCAT(A36,1),ref_coordinates!A:D,4,FALSE)</f>
        <v>34</v>
      </c>
      <c r="Y36" t="str">
        <f>VLOOKUP(INT(LEFT(A36,3)),image_data!A:H,8,FALSE)</f>
        <v>perspective</v>
      </c>
      <c r="Z36" t="str">
        <f>VLOOKUP(B36,image_data!A:V,22,TRUE)</f>
        <v>carlheinz: Apple iPhone SE</v>
      </c>
    </row>
    <row r="37" spans="1:26" x14ac:dyDescent="0.3">
      <c r="A37" t="s">
        <v>274</v>
      </c>
      <c r="B37">
        <f t="shared" si="0"/>
        <v>7</v>
      </c>
      <c r="C37">
        <f>VLOOKUP($B37,image_data!$A:$P,16,FALSE)</f>
        <v>4032</v>
      </c>
      <c r="D37">
        <f>VLOOKUP($B37,image_data!$A:$P,15,FALSE)</f>
        <v>3024</v>
      </c>
      <c r="E37">
        <f t="shared" si="4"/>
        <v>20</v>
      </c>
      <c r="F37">
        <f t="shared" si="5"/>
        <v>1789.47</v>
      </c>
      <c r="G37">
        <f t="shared" si="6"/>
        <v>1789.5817614459531</v>
      </c>
      <c r="H37">
        <f>VLOOKUP(_xlfn.CONCAT($A37,"1"),ref_coordinates!$A:$C,2,FALSE)</f>
        <v>2368.2600000000002</v>
      </c>
      <c r="I37">
        <f>VLOOKUP(_xlfn.CONCAT($A37,"1"),ref_coordinates!$A:$C,3,FALSE)</f>
        <v>69.66</v>
      </c>
      <c r="J37">
        <f>VLOOKUP(_xlfn.CONCAT($A37,"2"),ref_coordinates!$A:$C,2,FALSE)</f>
        <v>2388.2600000000002</v>
      </c>
      <c r="K37">
        <f>VLOOKUP(_xlfn.CONCAT($A37,"2"),ref_coordinates!$A:$C,3,FALSE)</f>
        <v>1859.13</v>
      </c>
      <c r="L37">
        <f>VLOOKUP($A37,lines!W:AC,7)</f>
        <v>60.362320181007647</v>
      </c>
      <c r="M37">
        <f>RADIANS(VLOOKUP($B37, image_data!A:G,7,FALSE))</f>
        <v>5.7080606217130763</v>
      </c>
      <c r="N37">
        <f>VLOOKUP($A37,lines!W:AD,8,FALSE)</f>
        <v>5.7803818593718912</v>
      </c>
      <c r="O37">
        <f t="shared" si="7"/>
        <v>7.232123765881493E-2</v>
      </c>
      <c r="P37">
        <f>VLOOKUP($B37,image_data!A:F,6,FALSE)</f>
        <v>2.7215881766751</v>
      </c>
      <c r="Q37">
        <f>VLOOKUP($B37,image_data!$A:$Q,12,FALSE)</f>
        <v>0.83056326846442996</v>
      </c>
      <c r="R37">
        <f>VLOOKUP($B37,image_data!$A:$Q,13,FALSE)</f>
        <v>1.7380195114236E-2</v>
      </c>
      <c r="S37">
        <f>VLOOKUP($B37,image_data!$A:$Q,14,FALSE)</f>
        <v>-7.7252632985067996E-3</v>
      </c>
      <c r="T37">
        <f>VLOOKUP($B37,image_data!$A:$K,9,FALSE)</f>
        <v>1.4439690726708001</v>
      </c>
      <c r="U37">
        <f>VLOOKUP($B37,image_data!$A:$K,10,FALSE)</f>
        <v>0.41838812906866002</v>
      </c>
      <c r="V37">
        <f>VLOOKUP($B37,image_data!$A:$K,11,FALSE)</f>
        <v>-0.47314393052700998</v>
      </c>
      <c r="W37">
        <f>VLOOKUP(B37,image_data!A:R,18,FALSE)</f>
        <v>1.0031427160122</v>
      </c>
      <c r="X37">
        <f>VLOOKUP(_xlfn.CONCAT(A37,1),ref_coordinates!A:D,4,FALSE)</f>
        <v>34</v>
      </c>
      <c r="Y37" t="str">
        <f>VLOOKUP(INT(LEFT(A37,3)),image_data!A:H,8,FALSE)</f>
        <v>perspective</v>
      </c>
      <c r="Z37" t="str">
        <f>VLOOKUP(B37,image_data!A:V,22,TRUE)</f>
        <v>carlheinz: Apple iPhone SE</v>
      </c>
    </row>
    <row r="38" spans="1:26" x14ac:dyDescent="0.3">
      <c r="A38" t="s">
        <v>276</v>
      </c>
      <c r="B38">
        <f t="shared" si="0"/>
        <v>10</v>
      </c>
      <c r="C38">
        <f>VLOOKUP($B38,image_data!$A:$P,16,FALSE)</f>
        <v>4032</v>
      </c>
      <c r="D38">
        <f>VLOOKUP($B38,image_data!$A:$P,15,FALSE)</f>
        <v>3024</v>
      </c>
      <c r="E38">
        <f t="shared" si="4"/>
        <v>66.890000000000327</v>
      </c>
      <c r="F38">
        <f t="shared" si="5"/>
        <v>1105.1100000000001</v>
      </c>
      <c r="G38">
        <f t="shared" si="6"/>
        <v>1107.1325052585171</v>
      </c>
      <c r="H38">
        <f>VLOOKUP(_xlfn.CONCAT($A38,"1"),ref_coordinates!$A:$C,2,FALSE)</f>
        <v>3277.45</v>
      </c>
      <c r="I38">
        <f>VLOOKUP(_xlfn.CONCAT($A38,"1"),ref_coordinates!$A:$C,3,FALSE)</f>
        <v>726.02</v>
      </c>
      <c r="J38">
        <f>VLOOKUP(_xlfn.CONCAT($A38,"2"),ref_coordinates!$A:$C,2,FALSE)</f>
        <v>3344.34</v>
      </c>
      <c r="K38">
        <f>VLOOKUP(_xlfn.CONCAT($A38,"2"),ref_coordinates!$A:$C,3,FALSE)</f>
        <v>1831.13</v>
      </c>
      <c r="L38">
        <f>VLOOKUP($A38,lines!W:AC,7)</f>
        <v>46.247972266908597</v>
      </c>
      <c r="M38">
        <f>RADIANS(VLOOKUP($B38, image_data!A:G,7,FALSE))</f>
        <v>6.1088490388261851</v>
      </c>
      <c r="N38">
        <f>VLOOKUP($A38,lines!W:AD,8,FALSE)</f>
        <v>0.1567759121710493</v>
      </c>
      <c r="O38">
        <f t="shared" si="7"/>
        <v>-5.9520731266551357</v>
      </c>
      <c r="P38">
        <f>VLOOKUP($B38,image_data!A:F,6,FALSE)</f>
        <v>1.6596792265772999</v>
      </c>
      <c r="Q38">
        <f>VLOOKUP($B38,image_data!$A:$Q,12,FALSE)</f>
        <v>0.82746171652303002</v>
      </c>
      <c r="R38">
        <f>VLOOKUP($B38,image_data!$A:$Q,13,FALSE)</f>
        <v>2.0902657071754999E-2</v>
      </c>
      <c r="S38">
        <f>VLOOKUP($B38,image_data!$A:$Q,14,FALSE)</f>
        <v>4.0832066178527002E-3</v>
      </c>
      <c r="T38">
        <f>VLOOKUP($B38,image_data!$A:$K,9,FALSE)</f>
        <v>1.4624112816891</v>
      </c>
      <c r="U38">
        <f>VLOOKUP($B38,image_data!$A:$K,10,FALSE)</f>
        <v>0.11302559628709</v>
      </c>
      <c r="V38">
        <f>VLOOKUP($B38,image_data!$A:$K,11,FALSE)</f>
        <v>-0.15829478698232</v>
      </c>
      <c r="W38">
        <f>VLOOKUP(B38,image_data!A:R,18,FALSE)</f>
        <v>0.99426714531309002</v>
      </c>
      <c r="X38">
        <f>VLOOKUP(_xlfn.CONCAT(A38,1),ref_coordinates!A:D,4,FALSE)</f>
        <v>13.1</v>
      </c>
      <c r="Y38" t="str">
        <f>VLOOKUP(INT(LEFT(A38,3)),image_data!A:H,8,FALSE)</f>
        <v>perspective</v>
      </c>
      <c r="Z38" t="str">
        <f>VLOOKUP(B38,image_data!A:V,22,TRUE)</f>
        <v>carlheinz: Apple iPhone SE</v>
      </c>
    </row>
    <row r="39" spans="1:26" x14ac:dyDescent="0.3">
      <c r="A39" t="s">
        <v>277</v>
      </c>
      <c r="B39">
        <f t="shared" si="0"/>
        <v>10</v>
      </c>
      <c r="C39">
        <f>VLOOKUP($B39,image_data!$A:$P,16,FALSE)</f>
        <v>4032</v>
      </c>
      <c r="D39">
        <f>VLOOKUP($B39,image_data!$A:$P,15,FALSE)</f>
        <v>3024</v>
      </c>
      <c r="E39">
        <f t="shared" si="4"/>
        <v>119.15000000000009</v>
      </c>
      <c r="F39">
        <f t="shared" si="5"/>
        <v>1489.3600000000001</v>
      </c>
      <c r="G39">
        <f t="shared" si="6"/>
        <v>1494.1184464760483</v>
      </c>
      <c r="H39">
        <f>VLOOKUP(_xlfn.CONCAT($A39,"1"),ref_coordinates!$A:$C,2,FALSE)</f>
        <v>3674.21</v>
      </c>
      <c r="I39">
        <f>VLOOKUP(_xlfn.CONCAT($A39,"1"),ref_coordinates!$A:$C,3,FALSE)</f>
        <v>329.13</v>
      </c>
      <c r="J39">
        <f>VLOOKUP(_xlfn.CONCAT($A39,"2"),ref_coordinates!$A:$C,2,FALSE)</f>
        <v>3793.36</v>
      </c>
      <c r="K39">
        <f>VLOOKUP(_xlfn.CONCAT($A39,"2"),ref_coordinates!$A:$C,3,FALSE)</f>
        <v>1818.49</v>
      </c>
      <c r="L39">
        <f>VLOOKUP($A39,lines!W:AC,7)</f>
        <v>36.167767133651871</v>
      </c>
      <c r="M39">
        <f>RADIANS(VLOOKUP($B39, image_data!A:G,7,FALSE))</f>
        <v>6.1088490388261851</v>
      </c>
      <c r="N39">
        <f>VLOOKUP($A39,lines!W:AD,8,FALSE)</f>
        <v>0.24788671882272811</v>
      </c>
      <c r="O39">
        <f t="shared" si="7"/>
        <v>-5.8609623200034573</v>
      </c>
      <c r="P39">
        <f>VLOOKUP($B39,image_data!A:F,6,FALSE)</f>
        <v>1.6596792265772999</v>
      </c>
      <c r="Q39">
        <f>VLOOKUP($B39,image_data!$A:$Q,12,FALSE)</f>
        <v>0.82746171652303002</v>
      </c>
      <c r="R39">
        <f>VLOOKUP($B39,image_data!$A:$Q,13,FALSE)</f>
        <v>2.0902657071754999E-2</v>
      </c>
      <c r="S39">
        <f>VLOOKUP($B39,image_data!$A:$Q,14,FALSE)</f>
        <v>4.0832066178527002E-3</v>
      </c>
      <c r="T39">
        <f>VLOOKUP($B39,image_data!$A:$K,9,FALSE)</f>
        <v>1.4624112816891</v>
      </c>
      <c r="U39">
        <f>VLOOKUP($B39,image_data!$A:$K,10,FALSE)</f>
        <v>0.11302559628709</v>
      </c>
      <c r="V39">
        <f>VLOOKUP($B39,image_data!$A:$K,11,FALSE)</f>
        <v>-0.15829478698232</v>
      </c>
      <c r="W39">
        <f>VLOOKUP(B39,image_data!A:R,18,FALSE)</f>
        <v>0.99426714531309002</v>
      </c>
      <c r="X39">
        <f>VLOOKUP(_xlfn.CONCAT(A39,1),ref_coordinates!A:D,4,FALSE)</f>
        <v>13.1</v>
      </c>
      <c r="Y39" t="str">
        <f>VLOOKUP(INT(LEFT(A39,3)),image_data!A:H,8,FALSE)</f>
        <v>perspective</v>
      </c>
      <c r="Z39" t="str">
        <f>VLOOKUP(B39,image_data!A:V,22,TRUE)</f>
        <v>carlheinz: Apple iPhone SE</v>
      </c>
    </row>
    <row r="40" spans="1:26" x14ac:dyDescent="0.3">
      <c r="A40" t="s">
        <v>278</v>
      </c>
      <c r="B40">
        <f t="shared" si="0"/>
        <v>11</v>
      </c>
      <c r="C40">
        <f>VLOOKUP($B40,image_data!$A:$P,16,FALSE)</f>
        <v>4000</v>
      </c>
      <c r="D40">
        <f>VLOOKUP($B40,image_data!$A:$P,15,FALSE)</f>
        <v>3000</v>
      </c>
      <c r="E40">
        <f t="shared" si="4"/>
        <v>-59.400000000000006</v>
      </c>
      <c r="F40">
        <f t="shared" si="5"/>
        <v>1155.07</v>
      </c>
      <c r="G40">
        <f t="shared" si="6"/>
        <v>1156.5963275490719</v>
      </c>
      <c r="H40">
        <f>VLOOKUP(_xlfn.CONCAT($A40,"1"),ref_coordinates!$A:$C,2,FALSE)</f>
        <v>211.57</v>
      </c>
      <c r="I40">
        <f>VLOOKUP(_xlfn.CONCAT($A40,"1"),ref_coordinates!$A:$C,3,FALSE)</f>
        <v>414.53</v>
      </c>
      <c r="J40">
        <f>VLOOKUP(_xlfn.CONCAT($A40,"2"),ref_coordinates!$A:$C,2,FALSE)</f>
        <v>152.16999999999999</v>
      </c>
      <c r="K40">
        <f>VLOOKUP(_xlfn.CONCAT($A40,"2"),ref_coordinates!$A:$C,3,FALSE)</f>
        <v>1569.6</v>
      </c>
      <c r="L40">
        <f>VLOOKUP($A40,lines!W:AC,7)</f>
        <v>66.574965430309149</v>
      </c>
      <c r="M40">
        <f>RADIANS(VLOOKUP($B40, image_data!A:G,7,FALSE))</f>
        <v>5.0597640473003178</v>
      </c>
      <c r="N40">
        <f>VLOOKUP($A40,lines!W:AD,8,FALSE)</f>
        <v>4.2532318089194288</v>
      </c>
      <c r="O40">
        <f t="shared" si="7"/>
        <v>-0.80653223838088905</v>
      </c>
      <c r="P40">
        <f>VLOOKUP($B40,image_data!A:F,6,FALSE)</f>
        <v>0.52976074814796004</v>
      </c>
      <c r="Q40">
        <f>VLOOKUP($B40,image_data!$A:$Q,12,FALSE)</f>
        <v>0.44248965770287002</v>
      </c>
      <c r="R40">
        <f>VLOOKUP($B40,image_data!$A:$Q,13,FALSE)</f>
        <v>0.21976996118611999</v>
      </c>
      <c r="S40">
        <f>VLOOKUP($B40,image_data!$A:$Q,14,FALSE)</f>
        <v>0.13516062842200999</v>
      </c>
      <c r="T40">
        <f>VLOOKUP($B40,image_data!$A:$K,9,FALSE)</f>
        <v>1.3309559607176999</v>
      </c>
      <c r="U40">
        <f>VLOOKUP($B40,image_data!$A:$K,10,FALSE)</f>
        <v>0.91461678964781001</v>
      </c>
      <c r="V40">
        <f>VLOOKUP($B40,image_data!$A:$K,11,FALSE)</f>
        <v>-0.97874284298584002</v>
      </c>
      <c r="W40">
        <f>VLOOKUP(B40,image_data!A:R,18,FALSE)</f>
        <v>1.0096909318420999</v>
      </c>
      <c r="X40">
        <f>VLOOKUP(_xlfn.CONCAT(A40,1),ref_coordinates!A:D,4,FALSE)</f>
        <v>29</v>
      </c>
      <c r="Y40" t="str">
        <f>VLOOKUP(INT(LEFT(A40,3)),image_data!A:H,8,FALSE)</f>
        <v>fisheye</v>
      </c>
      <c r="Z40" t="str">
        <f>VLOOKUP(B40,image_data!A:V,22,TRUE)</f>
        <v>carlheinz: GoPro HERO7 Black</v>
      </c>
    </row>
    <row r="41" spans="1:26" x14ac:dyDescent="0.3">
      <c r="A41" t="s">
        <v>279</v>
      </c>
      <c r="B41">
        <f t="shared" si="0"/>
        <v>11</v>
      </c>
      <c r="C41">
        <f>VLOOKUP($B41,image_data!$A:$P,16,FALSE)</f>
        <v>4000</v>
      </c>
      <c r="D41">
        <f>VLOOKUP($B41,image_data!$A:$P,15,FALSE)</f>
        <v>3000</v>
      </c>
      <c r="E41">
        <f t="shared" si="4"/>
        <v>-39.830000000000041</v>
      </c>
      <c r="F41">
        <f t="shared" si="5"/>
        <v>1130.94</v>
      </c>
      <c r="G41">
        <f t="shared" si="6"/>
        <v>1131.6411588926942</v>
      </c>
      <c r="H41">
        <f>VLOOKUP(_xlfn.CONCAT($A41,"1"),ref_coordinates!$A:$C,2,FALSE)</f>
        <v>618.89</v>
      </c>
      <c r="I41">
        <f>VLOOKUP(_xlfn.CONCAT($A41,"1"),ref_coordinates!$A:$C,3,FALSE)</f>
        <v>444.15</v>
      </c>
      <c r="J41">
        <f>VLOOKUP(_xlfn.CONCAT($A41,"2"),ref_coordinates!$A:$C,2,FALSE)</f>
        <v>579.05999999999995</v>
      </c>
      <c r="K41">
        <f>VLOOKUP(_xlfn.CONCAT($A41,"2"),ref_coordinates!$A:$C,3,FALSE)</f>
        <v>1575.09</v>
      </c>
      <c r="L41">
        <f>VLOOKUP($A41,lines!W:AC,7)</f>
        <v>61.232171008294038</v>
      </c>
      <c r="M41">
        <f>RADIANS(VLOOKUP($B41, image_data!A:G,7,FALSE))</f>
        <v>5.0597640473003178</v>
      </c>
      <c r="N41">
        <f>VLOOKUP($A41,lines!W:AD,8,FALSE)</f>
        <v>4.3909325008325961</v>
      </c>
      <c r="O41">
        <f t="shared" si="7"/>
        <v>-0.66883154646772169</v>
      </c>
      <c r="P41">
        <f>VLOOKUP($B41,image_data!A:F,6,FALSE)</f>
        <v>0.52976074814796004</v>
      </c>
      <c r="Q41">
        <f>VLOOKUP($B41,image_data!$A:$Q,12,FALSE)</f>
        <v>0.44248965770287002</v>
      </c>
      <c r="R41">
        <f>VLOOKUP($B41,image_data!$A:$Q,13,FALSE)</f>
        <v>0.21976996118611999</v>
      </c>
      <c r="S41">
        <f>VLOOKUP($B41,image_data!$A:$Q,14,FALSE)</f>
        <v>0.13516062842200999</v>
      </c>
      <c r="T41">
        <f>VLOOKUP($B41,image_data!$A:$K,9,FALSE)</f>
        <v>1.3309559607176999</v>
      </c>
      <c r="U41">
        <f>VLOOKUP($B41,image_data!$A:$K,10,FALSE)</f>
        <v>0.91461678964781001</v>
      </c>
      <c r="V41">
        <f>VLOOKUP($B41,image_data!$A:$K,11,FALSE)</f>
        <v>-0.97874284298584002</v>
      </c>
      <c r="W41">
        <f>VLOOKUP(B41,image_data!A:R,18,FALSE)</f>
        <v>1.0096909318420999</v>
      </c>
      <c r="X41">
        <f>VLOOKUP(_xlfn.CONCAT(A41,1),ref_coordinates!A:D,4,FALSE)</f>
        <v>29</v>
      </c>
      <c r="Y41" t="str">
        <f>VLOOKUP(INT(LEFT(A41,3)),image_data!A:H,8,FALSE)</f>
        <v>fisheye</v>
      </c>
      <c r="Z41" t="str">
        <f>VLOOKUP(B41,image_data!A:V,22,TRUE)</f>
        <v>carlheinz: GoPro HERO7 Black</v>
      </c>
    </row>
    <row r="42" spans="1:26" x14ac:dyDescent="0.3">
      <c r="A42" t="s">
        <v>280</v>
      </c>
      <c r="B42">
        <f t="shared" si="0"/>
        <v>11</v>
      </c>
      <c r="C42">
        <f>VLOOKUP($B42,image_data!$A:$P,16,FALSE)</f>
        <v>4000</v>
      </c>
      <c r="D42">
        <f>VLOOKUP($B42,image_data!$A:$P,15,FALSE)</f>
        <v>3000</v>
      </c>
      <c r="E42">
        <f t="shared" si="4"/>
        <v>4.0899999999999181</v>
      </c>
      <c r="F42">
        <f t="shared" si="5"/>
        <v>1110</v>
      </c>
      <c r="G42">
        <f t="shared" si="6"/>
        <v>1110.0075351546043</v>
      </c>
      <c r="H42">
        <f>VLOOKUP(_xlfn.CONCAT($A42,"1"),ref_coordinates!$A:$C,2,FALSE)</f>
        <v>1091.23</v>
      </c>
      <c r="I42">
        <f>VLOOKUP(_xlfn.CONCAT($A42,"1"),ref_coordinates!$A:$C,3,FALSE)</f>
        <v>483.98</v>
      </c>
      <c r="J42">
        <f>VLOOKUP(_xlfn.CONCAT($A42,"2"),ref_coordinates!$A:$C,2,FALSE)</f>
        <v>1095.32</v>
      </c>
      <c r="K42">
        <f>VLOOKUP(_xlfn.CONCAT($A42,"2"),ref_coordinates!$A:$C,3,FALSE)</f>
        <v>1593.98</v>
      </c>
      <c r="L42">
        <f>VLOOKUP($A42,lines!W:AC,7)</f>
        <v>56.314043822695687</v>
      </c>
      <c r="M42">
        <f>RADIANS(VLOOKUP($B42, image_data!A:G,7,FALSE))</f>
        <v>5.0597640473003178</v>
      </c>
      <c r="N42">
        <f>VLOOKUP($A42,lines!W:AD,8,FALSE)</f>
        <v>4.5892457942835652</v>
      </c>
      <c r="O42">
        <f t="shared" si="7"/>
        <v>-0.47051825301675265</v>
      </c>
      <c r="P42">
        <f>VLOOKUP($B42,image_data!A:F,6,FALSE)</f>
        <v>0.52976074814796004</v>
      </c>
      <c r="Q42">
        <f>VLOOKUP($B42,image_data!$A:$Q,12,FALSE)</f>
        <v>0.44248965770287002</v>
      </c>
      <c r="R42">
        <f>VLOOKUP($B42,image_data!$A:$Q,13,FALSE)</f>
        <v>0.21976996118611999</v>
      </c>
      <c r="S42">
        <f>VLOOKUP($B42,image_data!$A:$Q,14,FALSE)</f>
        <v>0.13516062842200999</v>
      </c>
      <c r="T42">
        <f>VLOOKUP($B42,image_data!$A:$K,9,FALSE)</f>
        <v>1.3309559607176999</v>
      </c>
      <c r="U42">
        <f>VLOOKUP($B42,image_data!$A:$K,10,FALSE)</f>
        <v>0.91461678964781001</v>
      </c>
      <c r="V42">
        <f>VLOOKUP($B42,image_data!$A:$K,11,FALSE)</f>
        <v>-0.97874284298584002</v>
      </c>
      <c r="W42">
        <f>VLOOKUP(B42,image_data!A:R,18,FALSE)</f>
        <v>1.0096909318420999</v>
      </c>
      <c r="X42">
        <f>VLOOKUP(_xlfn.CONCAT(A42,1),ref_coordinates!A:D,4,FALSE)</f>
        <v>29</v>
      </c>
      <c r="Y42" t="str">
        <f>VLOOKUP(INT(LEFT(A42,3)),image_data!A:H,8,FALSE)</f>
        <v>fisheye</v>
      </c>
      <c r="Z42" t="str">
        <f>VLOOKUP(B42,image_data!A:V,22,TRUE)</f>
        <v>carlheinz: GoPro HERO7 Black</v>
      </c>
    </row>
    <row r="43" spans="1:26" x14ac:dyDescent="0.3">
      <c r="A43" t="s">
        <v>281</v>
      </c>
      <c r="B43">
        <f t="shared" si="0"/>
        <v>11</v>
      </c>
      <c r="C43">
        <f>VLOOKUP($B43,image_data!$A:$P,16,FALSE)</f>
        <v>4000</v>
      </c>
      <c r="D43">
        <f>VLOOKUP($B43,image_data!$A:$P,15,FALSE)</f>
        <v>3000</v>
      </c>
      <c r="E43">
        <f t="shared" si="4"/>
        <v>-16.339999999999918</v>
      </c>
      <c r="F43">
        <f t="shared" si="5"/>
        <v>1077.49</v>
      </c>
      <c r="G43">
        <f t="shared" si="6"/>
        <v>1077.6138898974903</v>
      </c>
      <c r="H43">
        <f>VLOOKUP(_xlfn.CONCAT($A43,"1"),ref_coordinates!$A:$C,2,FALSE)</f>
        <v>1503.83</v>
      </c>
      <c r="I43">
        <f>VLOOKUP(_xlfn.CONCAT($A43,"1"),ref_coordinates!$A:$C,3,FALSE)</f>
        <v>503.77</v>
      </c>
      <c r="J43">
        <f>VLOOKUP(_xlfn.CONCAT($A43,"2"),ref_coordinates!$A:$C,2,FALSE)</f>
        <v>1487.49</v>
      </c>
      <c r="K43">
        <f>VLOOKUP(_xlfn.CONCAT($A43,"2"),ref_coordinates!$A:$C,3,FALSE)</f>
        <v>1581.26</v>
      </c>
      <c r="L43">
        <f>VLOOKUP($A43,lines!W:AC,7)</f>
        <v>54.590285808276057</v>
      </c>
      <c r="M43">
        <f>RADIANS(VLOOKUP($B43, image_data!A:G,7,FALSE))</f>
        <v>5.0597640473003178</v>
      </c>
      <c r="N43">
        <f>VLOOKUP($A43,lines!W:AD,8,FALSE)</f>
        <v>4.7793199561044357</v>
      </c>
      <c r="O43">
        <f t="shared" si="7"/>
        <v>-0.28044409119588209</v>
      </c>
      <c r="P43">
        <f>VLOOKUP($B43,image_data!A:F,6,FALSE)</f>
        <v>0.52976074814796004</v>
      </c>
      <c r="Q43">
        <f>VLOOKUP($B43,image_data!$A:$Q,12,FALSE)</f>
        <v>0.44248965770287002</v>
      </c>
      <c r="R43">
        <f>VLOOKUP($B43,image_data!$A:$Q,13,FALSE)</f>
        <v>0.21976996118611999</v>
      </c>
      <c r="S43">
        <f>VLOOKUP($B43,image_data!$A:$Q,14,FALSE)</f>
        <v>0.13516062842200999</v>
      </c>
      <c r="T43">
        <f>VLOOKUP($B43,image_data!$A:$K,9,FALSE)</f>
        <v>1.3309559607176999</v>
      </c>
      <c r="U43">
        <f>VLOOKUP($B43,image_data!$A:$K,10,FALSE)</f>
        <v>0.91461678964781001</v>
      </c>
      <c r="V43">
        <f>VLOOKUP($B43,image_data!$A:$K,11,FALSE)</f>
        <v>-0.97874284298584002</v>
      </c>
      <c r="W43">
        <f>VLOOKUP(B43,image_data!A:R,18,FALSE)</f>
        <v>1.0096909318420999</v>
      </c>
      <c r="X43">
        <f>VLOOKUP(_xlfn.CONCAT(A43,1),ref_coordinates!A:D,4,FALSE)</f>
        <v>29</v>
      </c>
      <c r="Y43" t="str">
        <f>VLOOKUP(INT(LEFT(A43,3)),image_data!A:H,8,FALSE)</f>
        <v>fisheye</v>
      </c>
      <c r="Z43" t="str">
        <f>VLOOKUP(B43,image_data!A:V,22,TRUE)</f>
        <v>carlheinz: GoPro HERO7 Black</v>
      </c>
    </row>
    <row r="44" spans="1:26" x14ac:dyDescent="0.3">
      <c r="A44" t="s">
        <v>282</v>
      </c>
      <c r="B44">
        <f t="shared" si="0"/>
        <v>13</v>
      </c>
      <c r="C44">
        <f>VLOOKUP($B44,image_data!$A:$P,16,FALSE)</f>
        <v>4000</v>
      </c>
      <c r="D44">
        <f>VLOOKUP($B44,image_data!$A:$P,15,FALSE)</f>
        <v>3000</v>
      </c>
      <c r="E44">
        <f t="shared" si="4"/>
        <v>83.960000000000036</v>
      </c>
      <c r="F44">
        <f t="shared" si="5"/>
        <v>1761.8100000000002</v>
      </c>
      <c r="G44">
        <f t="shared" si="6"/>
        <v>1763.8094448380755</v>
      </c>
      <c r="H44">
        <f>VLOOKUP(_xlfn.CONCAT($A44,"1"),ref_coordinates!$A:$C,2,FALSE)</f>
        <v>259.08999999999997</v>
      </c>
      <c r="I44">
        <f>VLOOKUP(_xlfn.CONCAT($A44,"1"),ref_coordinates!$A:$C,3,FALSE)</f>
        <v>73.33</v>
      </c>
      <c r="J44">
        <f>VLOOKUP(_xlfn.CONCAT($A44,"2"),ref_coordinates!$A:$C,2,FALSE)</f>
        <v>343.05</v>
      </c>
      <c r="K44">
        <f>VLOOKUP(_xlfn.CONCAT($A44,"2"),ref_coordinates!$A:$C,3,FALSE)</f>
        <v>1835.14</v>
      </c>
      <c r="L44">
        <f>VLOOKUP($A44,lines!W:AC,7)</f>
        <v>45.353166399234631</v>
      </c>
      <c r="M44">
        <f>RADIANS(VLOOKUP($B44, image_data!A:G,7,FALSE))</f>
        <v>2.8858585068560987</v>
      </c>
      <c r="N44">
        <f>VLOOKUP($A44,lines!W:AD,8,FALSE)</f>
        <v>2.0987503696937679</v>
      </c>
      <c r="O44">
        <f t="shared" si="7"/>
        <v>-0.78710813716233075</v>
      </c>
      <c r="P44">
        <f>VLOOKUP($B44,image_data!A:F,6,FALSE)</f>
        <v>1.7396691385656999</v>
      </c>
      <c r="Q44">
        <f>VLOOKUP($B44,image_data!$A:$Q,12,FALSE)</f>
        <v>0.43963425546707002</v>
      </c>
      <c r="R44">
        <f>VLOOKUP($B44,image_data!$A:$Q,13,FALSE)</f>
        <v>0.19358424046308001</v>
      </c>
      <c r="S44">
        <f>VLOOKUP($B44,image_data!$A:$Q,14,FALSE)</f>
        <v>0.14510514799943</v>
      </c>
      <c r="T44">
        <f>VLOOKUP($B44,image_data!$A:$K,9,FALSE)</f>
        <v>0.15542269808862999</v>
      </c>
      <c r="U44">
        <f>VLOOKUP($B44,image_data!$A:$K,10,FALSE)</f>
        <v>-1.9643410686906</v>
      </c>
      <c r="V44">
        <f>VLOOKUP($B44,image_data!$A:$K,11,FALSE)</f>
        <v>2.1035432742957001</v>
      </c>
      <c r="W44">
        <f>VLOOKUP(B44,image_data!A:R,18,FALSE)</f>
        <v>0.86343086626791998</v>
      </c>
      <c r="X44">
        <f>VLOOKUP(_xlfn.CONCAT(A44,1),ref_coordinates!A:D,4,FALSE)</f>
        <v>33.5</v>
      </c>
      <c r="Y44" t="str">
        <f>VLOOKUP(INT(LEFT(A44,3)),image_data!A:H,8,FALSE)</f>
        <v>fisheye</v>
      </c>
      <c r="Z44" t="str">
        <f>VLOOKUP(B44,image_data!A:V,22,TRUE)</f>
        <v>carlheinz: GoPro HERO7 Black</v>
      </c>
    </row>
    <row r="45" spans="1:26" x14ac:dyDescent="0.3">
      <c r="A45" t="s">
        <v>283</v>
      </c>
      <c r="B45">
        <f t="shared" si="0"/>
        <v>13</v>
      </c>
      <c r="C45">
        <f>VLOOKUP($B45,image_data!$A:$P,16,FALSE)</f>
        <v>4000</v>
      </c>
      <c r="D45">
        <f>VLOOKUP($B45,image_data!$A:$P,15,FALSE)</f>
        <v>3000</v>
      </c>
      <c r="E45">
        <f t="shared" si="4"/>
        <v>95.490000000000009</v>
      </c>
      <c r="F45">
        <f t="shared" si="5"/>
        <v>1481.38</v>
      </c>
      <c r="G45">
        <f t="shared" si="6"/>
        <v>1484.454460231098</v>
      </c>
      <c r="H45">
        <f>VLOOKUP(_xlfn.CONCAT($A45,"1"),ref_coordinates!$A:$C,2,FALSE)</f>
        <v>723.27</v>
      </c>
      <c r="I45">
        <f>VLOOKUP(_xlfn.CONCAT($A45,"1"),ref_coordinates!$A:$C,3,FALSE)</f>
        <v>308.39999999999998</v>
      </c>
      <c r="J45">
        <f>VLOOKUP(_xlfn.CONCAT($A45,"2"),ref_coordinates!$A:$C,2,FALSE)</f>
        <v>818.76</v>
      </c>
      <c r="K45">
        <f>VLOOKUP(_xlfn.CONCAT($A45,"2"),ref_coordinates!$A:$C,3,FALSE)</f>
        <v>1789.78</v>
      </c>
      <c r="L45">
        <f>VLOOKUP($A45,lines!W:AC,7)</f>
        <v>48.233204658455797</v>
      </c>
      <c r="M45">
        <f>RADIANS(VLOOKUP($B45, image_data!A:G,7,FALSE))</f>
        <v>2.8858585068560987</v>
      </c>
      <c r="N45">
        <f>VLOOKUP($A45,lines!W:AD,8,FALSE)</f>
        <v>2.2699377748024059</v>
      </c>
      <c r="O45">
        <f t="shared" si="7"/>
        <v>-0.6159207320536928</v>
      </c>
      <c r="P45">
        <f>VLOOKUP($B45,image_data!A:F,6,FALSE)</f>
        <v>1.7396691385656999</v>
      </c>
      <c r="Q45">
        <f>VLOOKUP($B45,image_data!$A:$Q,12,FALSE)</f>
        <v>0.43963425546707002</v>
      </c>
      <c r="R45">
        <f>VLOOKUP($B45,image_data!$A:$Q,13,FALSE)</f>
        <v>0.19358424046308001</v>
      </c>
      <c r="S45">
        <f>VLOOKUP($B45,image_data!$A:$Q,14,FALSE)</f>
        <v>0.14510514799943</v>
      </c>
      <c r="T45">
        <f>VLOOKUP($B45,image_data!$A:$K,9,FALSE)</f>
        <v>0.15542269808862999</v>
      </c>
      <c r="U45">
        <f>VLOOKUP($B45,image_data!$A:$K,10,FALSE)</f>
        <v>-1.9643410686906</v>
      </c>
      <c r="V45">
        <f>VLOOKUP($B45,image_data!$A:$K,11,FALSE)</f>
        <v>2.1035432742957001</v>
      </c>
      <c r="W45">
        <f>VLOOKUP(B45,image_data!A:R,18,FALSE)</f>
        <v>0.86343086626791998</v>
      </c>
      <c r="X45">
        <f>VLOOKUP(_xlfn.CONCAT(A45,1),ref_coordinates!A:D,4,FALSE)</f>
        <v>33.5</v>
      </c>
      <c r="Y45" t="str">
        <f>VLOOKUP(INT(LEFT(A45,3)),image_data!A:H,8,FALSE)</f>
        <v>fisheye</v>
      </c>
      <c r="Z45" t="str">
        <f>VLOOKUP(B45,image_data!A:V,22,TRUE)</f>
        <v>carlheinz: GoPro HERO7 Black</v>
      </c>
    </row>
    <row r="46" spans="1:26" x14ac:dyDescent="0.3">
      <c r="A46" t="s">
        <v>284</v>
      </c>
      <c r="B46">
        <f t="shared" si="0"/>
        <v>13</v>
      </c>
      <c r="C46">
        <f>VLOOKUP($B46,image_data!$A:$P,16,FALSE)</f>
        <v>4000</v>
      </c>
      <c r="D46">
        <f>VLOOKUP($B46,image_data!$A:$P,15,FALSE)</f>
        <v>3000</v>
      </c>
      <c r="E46">
        <f t="shared" si="4"/>
        <v>90.88</v>
      </c>
      <c r="F46">
        <f t="shared" si="5"/>
        <v>1458.79</v>
      </c>
      <c r="G46">
        <f t="shared" si="6"/>
        <v>1461.6180891395672</v>
      </c>
      <c r="H46">
        <f>VLOOKUP(_xlfn.CONCAT($A46,"1"),ref_coordinates!$A:$C,2,FALSE)</f>
        <v>763.83</v>
      </c>
      <c r="I46">
        <f>VLOOKUP(_xlfn.CONCAT($A46,"1"),ref_coordinates!$A:$C,3,FALSE)</f>
        <v>327.52</v>
      </c>
      <c r="J46">
        <f>VLOOKUP(_xlfn.CONCAT($A46,"2"),ref_coordinates!$A:$C,2,FALSE)</f>
        <v>854.71</v>
      </c>
      <c r="K46">
        <f>VLOOKUP(_xlfn.CONCAT($A46,"2"),ref_coordinates!$A:$C,3,FALSE)</f>
        <v>1786.31</v>
      </c>
      <c r="L46">
        <f>VLOOKUP($A46,lines!W:AC,7)</f>
        <v>48.601554409635597</v>
      </c>
      <c r="M46">
        <f>RADIANS(VLOOKUP($B46, image_data!A:G,7,FALSE))</f>
        <v>2.8858585068560987</v>
      </c>
      <c r="N46">
        <f>VLOOKUP($A46,lines!W:AD,8,FALSE)</f>
        <v>2.2857928931609122</v>
      </c>
      <c r="O46">
        <f t="shared" si="7"/>
        <v>-0.60006561369518652</v>
      </c>
      <c r="P46">
        <f>VLOOKUP($B46,image_data!A:F,6,FALSE)</f>
        <v>1.7396691385656999</v>
      </c>
      <c r="Q46">
        <f>VLOOKUP($B46,image_data!$A:$Q,12,FALSE)</f>
        <v>0.43963425546707002</v>
      </c>
      <c r="R46">
        <f>VLOOKUP($B46,image_data!$A:$Q,13,FALSE)</f>
        <v>0.19358424046308001</v>
      </c>
      <c r="S46">
        <f>VLOOKUP($B46,image_data!$A:$Q,14,FALSE)</f>
        <v>0.14510514799943</v>
      </c>
      <c r="T46">
        <f>VLOOKUP($B46,image_data!$A:$K,9,FALSE)</f>
        <v>0.15542269808862999</v>
      </c>
      <c r="U46">
        <f>VLOOKUP($B46,image_data!$A:$K,10,FALSE)</f>
        <v>-1.9643410686906</v>
      </c>
      <c r="V46">
        <f>VLOOKUP($B46,image_data!$A:$K,11,FALSE)</f>
        <v>2.1035432742957001</v>
      </c>
      <c r="W46">
        <f>VLOOKUP(B46,image_data!A:R,18,FALSE)</f>
        <v>0.86343086626791998</v>
      </c>
      <c r="X46">
        <f>VLOOKUP(_xlfn.CONCAT(A46,1),ref_coordinates!A:D,4,FALSE)</f>
        <v>33.5</v>
      </c>
      <c r="Y46" t="str">
        <f>VLOOKUP(INT(LEFT(A46,3)),image_data!A:H,8,FALSE)</f>
        <v>fisheye</v>
      </c>
      <c r="Z46" t="str">
        <f>VLOOKUP(B46,image_data!A:V,22,TRUE)</f>
        <v>carlheinz: GoPro HERO7 Black</v>
      </c>
    </row>
    <row r="47" spans="1:26" x14ac:dyDescent="0.3">
      <c r="A47" t="s">
        <v>285</v>
      </c>
      <c r="B47">
        <f t="shared" si="0"/>
        <v>13</v>
      </c>
      <c r="C47">
        <f>VLOOKUP($B47,image_data!$A:$P,16,FALSE)</f>
        <v>4000</v>
      </c>
      <c r="D47">
        <f>VLOOKUP($B47,image_data!$A:$P,15,FALSE)</f>
        <v>3000</v>
      </c>
      <c r="E47">
        <f t="shared" si="4"/>
        <v>100.16000000000008</v>
      </c>
      <c r="F47">
        <f t="shared" si="5"/>
        <v>1381.93</v>
      </c>
      <c r="G47">
        <f t="shared" si="6"/>
        <v>1385.5549611978588</v>
      </c>
      <c r="H47">
        <f>VLOOKUP(_xlfn.CONCAT($A47,"1"),ref_coordinates!$A:$C,2,FALSE)</f>
        <v>891.28</v>
      </c>
      <c r="I47">
        <f>VLOOKUP(_xlfn.CONCAT($A47,"1"),ref_coordinates!$A:$C,3,FALSE)</f>
        <v>391.34</v>
      </c>
      <c r="J47">
        <f>VLOOKUP(_xlfn.CONCAT($A47,"2"),ref_coordinates!$A:$C,2,FALSE)</f>
        <v>991.44</v>
      </c>
      <c r="K47">
        <f>VLOOKUP(_xlfn.CONCAT($A47,"2"),ref_coordinates!$A:$C,3,FALSE)</f>
        <v>1773.27</v>
      </c>
      <c r="L47">
        <f>VLOOKUP($A47,lines!W:AC,7)</f>
        <v>49.029438347635832</v>
      </c>
      <c r="M47">
        <f>RADIANS(VLOOKUP($B47, image_data!A:G,7,FALSE))</f>
        <v>2.8858585068560987</v>
      </c>
      <c r="N47">
        <f>VLOOKUP($A47,lines!W:AD,8,FALSE)</f>
        <v>2.3064843854089121</v>
      </c>
      <c r="O47">
        <f t="shared" si="7"/>
        <v>-0.57937412144718659</v>
      </c>
      <c r="P47">
        <f>VLOOKUP($B47,image_data!A:F,6,FALSE)</f>
        <v>1.7396691385656999</v>
      </c>
      <c r="Q47">
        <f>VLOOKUP($B47,image_data!$A:$Q,12,FALSE)</f>
        <v>0.43963425546707002</v>
      </c>
      <c r="R47">
        <f>VLOOKUP($B47,image_data!$A:$Q,13,FALSE)</f>
        <v>0.19358424046308001</v>
      </c>
      <c r="S47">
        <f>VLOOKUP($B47,image_data!$A:$Q,14,FALSE)</f>
        <v>0.14510514799943</v>
      </c>
      <c r="T47">
        <f>VLOOKUP($B47,image_data!$A:$K,9,FALSE)</f>
        <v>0.15542269808862999</v>
      </c>
      <c r="U47">
        <f>VLOOKUP($B47,image_data!$A:$K,10,FALSE)</f>
        <v>-1.9643410686906</v>
      </c>
      <c r="V47">
        <f>VLOOKUP($B47,image_data!$A:$K,11,FALSE)</f>
        <v>2.1035432742957001</v>
      </c>
      <c r="W47">
        <f>VLOOKUP(B47,image_data!A:R,18,FALSE)</f>
        <v>0.86343086626791998</v>
      </c>
      <c r="X47">
        <f>VLOOKUP(_xlfn.CONCAT(A47,1),ref_coordinates!A:D,4,FALSE)</f>
        <v>33.5</v>
      </c>
      <c r="Y47" t="str">
        <f>VLOOKUP(INT(LEFT(A47,3)),image_data!A:H,8,FALSE)</f>
        <v>fisheye</v>
      </c>
      <c r="Z47" t="str">
        <f>VLOOKUP(B47,image_data!A:V,22,TRUE)</f>
        <v>carlheinz: GoPro HERO7 Black</v>
      </c>
    </row>
    <row r="48" spans="1:26" x14ac:dyDescent="0.3">
      <c r="A48" t="s">
        <v>286</v>
      </c>
      <c r="B48">
        <f t="shared" si="0"/>
        <v>13</v>
      </c>
      <c r="C48">
        <f>VLOOKUP($B48,image_data!$A:$P,16,FALSE)</f>
        <v>4000</v>
      </c>
      <c r="D48">
        <f>VLOOKUP($B48,image_data!$A:$P,15,FALSE)</f>
        <v>3000</v>
      </c>
      <c r="E48">
        <f t="shared" si="4"/>
        <v>111.47000000000003</v>
      </c>
      <c r="F48">
        <f t="shared" si="5"/>
        <v>1363.21</v>
      </c>
      <c r="G48">
        <f t="shared" si="6"/>
        <v>1367.7598711031114</v>
      </c>
      <c r="H48">
        <f>VLOOKUP(_xlfn.CONCAT($A48,"1"),ref_coordinates!$A:$C,2,FALSE)</f>
        <v>917.23</v>
      </c>
      <c r="I48">
        <f>VLOOKUP(_xlfn.CONCAT($A48,"1"),ref_coordinates!$A:$C,3,FALSE)</f>
        <v>405.94</v>
      </c>
      <c r="J48">
        <f>VLOOKUP(_xlfn.CONCAT($A48,"2"),ref_coordinates!$A:$C,2,FALSE)</f>
        <v>1028.7</v>
      </c>
      <c r="K48">
        <f>VLOOKUP(_xlfn.CONCAT($A48,"2"),ref_coordinates!$A:$C,3,FALSE)</f>
        <v>1769.15</v>
      </c>
      <c r="L48">
        <f>VLOOKUP($A48,lines!W:AC,7)</f>
        <v>49.829148974924649</v>
      </c>
      <c r="M48">
        <f>RADIANS(VLOOKUP($B48, image_data!A:G,7,FALSE))</f>
        <v>2.8858585068560987</v>
      </c>
      <c r="N48">
        <f>VLOOKUP($A48,lines!W:AD,8,FALSE)</f>
        <v>2.317680033752004</v>
      </c>
      <c r="O48">
        <f t="shared" si="7"/>
        <v>-0.56817847310409464</v>
      </c>
      <c r="P48">
        <f>VLOOKUP($B48,image_data!A:F,6,FALSE)</f>
        <v>1.7396691385656999</v>
      </c>
      <c r="Q48">
        <f>VLOOKUP($B48,image_data!$A:$Q,12,FALSE)</f>
        <v>0.43963425546707002</v>
      </c>
      <c r="R48">
        <f>VLOOKUP($B48,image_data!$A:$Q,13,FALSE)</f>
        <v>0.19358424046308001</v>
      </c>
      <c r="S48">
        <f>VLOOKUP($B48,image_data!$A:$Q,14,FALSE)</f>
        <v>0.14510514799943</v>
      </c>
      <c r="T48">
        <f>VLOOKUP($B48,image_data!$A:$K,9,FALSE)</f>
        <v>0.15542269808862999</v>
      </c>
      <c r="U48">
        <f>VLOOKUP($B48,image_data!$A:$K,10,FALSE)</f>
        <v>-1.9643410686906</v>
      </c>
      <c r="V48">
        <f>VLOOKUP($B48,image_data!$A:$K,11,FALSE)</f>
        <v>2.1035432742957001</v>
      </c>
      <c r="W48">
        <f>VLOOKUP(B48,image_data!A:R,18,FALSE)</f>
        <v>0.86343086626791998</v>
      </c>
      <c r="X48">
        <f>VLOOKUP(_xlfn.CONCAT(A48,1),ref_coordinates!A:D,4,FALSE)</f>
        <v>33.5</v>
      </c>
      <c r="Y48" t="str">
        <f>VLOOKUP(INT(LEFT(A48,3)),image_data!A:H,8,FALSE)</f>
        <v>fisheye</v>
      </c>
      <c r="Z48" t="str">
        <f>VLOOKUP(B48,image_data!A:V,22,TRUE)</f>
        <v>carlheinz: GoPro HERO7 Black</v>
      </c>
    </row>
    <row r="49" spans="1:26" x14ac:dyDescent="0.3">
      <c r="A49" t="s">
        <v>286</v>
      </c>
      <c r="B49">
        <f t="shared" si="0"/>
        <v>13</v>
      </c>
      <c r="C49">
        <f>VLOOKUP($B49,image_data!$A:$P,16,FALSE)</f>
        <v>4000</v>
      </c>
      <c r="D49">
        <f>VLOOKUP($B49,image_data!$A:$P,15,FALSE)</f>
        <v>3000</v>
      </c>
      <c r="E49">
        <f t="shared" si="4"/>
        <v>111.47000000000003</v>
      </c>
      <c r="F49">
        <f t="shared" si="5"/>
        <v>1363.21</v>
      </c>
      <c r="G49">
        <f t="shared" si="6"/>
        <v>1367.7598711031114</v>
      </c>
      <c r="H49">
        <f>VLOOKUP(_xlfn.CONCAT($A49,"1"),ref_coordinates!$A:$C,2,FALSE)</f>
        <v>917.23</v>
      </c>
      <c r="I49">
        <f>VLOOKUP(_xlfn.CONCAT($A49,"1"),ref_coordinates!$A:$C,3,FALSE)</f>
        <v>405.94</v>
      </c>
      <c r="J49">
        <f>VLOOKUP(_xlfn.CONCAT($A49,"2"),ref_coordinates!$A:$C,2,FALSE)</f>
        <v>1028.7</v>
      </c>
      <c r="K49">
        <f>VLOOKUP(_xlfn.CONCAT($A49,"2"),ref_coordinates!$A:$C,3,FALSE)</f>
        <v>1769.15</v>
      </c>
      <c r="L49">
        <f>VLOOKUP($A49,lines!W:AC,7)</f>
        <v>49.829148974924649</v>
      </c>
      <c r="M49">
        <f>RADIANS(VLOOKUP($B49, image_data!A:G,7,FALSE))</f>
        <v>2.8858585068560987</v>
      </c>
      <c r="N49">
        <f>VLOOKUP($A49,lines!W:AD,8,FALSE)</f>
        <v>2.317680033752004</v>
      </c>
      <c r="O49">
        <f t="shared" si="7"/>
        <v>-0.56817847310409464</v>
      </c>
      <c r="P49">
        <f>VLOOKUP($B49,image_data!A:F,6,FALSE)</f>
        <v>1.7396691385656999</v>
      </c>
      <c r="Q49">
        <f>VLOOKUP($B49,image_data!$A:$Q,12,FALSE)</f>
        <v>0.43963425546707002</v>
      </c>
      <c r="R49">
        <f>VLOOKUP($B49,image_data!$A:$Q,13,FALSE)</f>
        <v>0.19358424046308001</v>
      </c>
      <c r="S49">
        <f>VLOOKUP($B49,image_data!$A:$Q,14,FALSE)</f>
        <v>0.14510514799943</v>
      </c>
      <c r="T49">
        <f>VLOOKUP($B49,image_data!$A:$K,9,FALSE)</f>
        <v>0.15542269808862999</v>
      </c>
      <c r="U49">
        <f>VLOOKUP($B49,image_data!$A:$K,10,FALSE)</f>
        <v>-1.9643410686906</v>
      </c>
      <c r="V49">
        <f>VLOOKUP($B49,image_data!$A:$K,11,FALSE)</f>
        <v>2.1035432742957001</v>
      </c>
      <c r="W49">
        <f>VLOOKUP(B49,image_data!A:R,18,FALSE)</f>
        <v>0.86343086626791998</v>
      </c>
      <c r="X49">
        <f>VLOOKUP(_xlfn.CONCAT(A49,1),ref_coordinates!A:D,4,FALSE)</f>
        <v>33.5</v>
      </c>
      <c r="Y49" t="str">
        <f>VLOOKUP(INT(LEFT(A49,3)),image_data!A:H,8,FALSE)</f>
        <v>fisheye</v>
      </c>
      <c r="Z49" t="str">
        <f>VLOOKUP(B49,image_data!A:V,22,TRUE)</f>
        <v>carlheinz: GoPro HERO7 Black</v>
      </c>
    </row>
    <row r="50" spans="1:26" x14ac:dyDescent="0.3">
      <c r="A50" t="s">
        <v>287</v>
      </c>
      <c r="B50">
        <f t="shared" si="0"/>
        <v>13</v>
      </c>
      <c r="C50">
        <f>VLOOKUP($B50,image_data!$A:$P,16,FALSE)</f>
        <v>4000</v>
      </c>
      <c r="D50">
        <f>VLOOKUP($B50,image_data!$A:$P,15,FALSE)</f>
        <v>3000</v>
      </c>
      <c r="E50">
        <f t="shared" si="4"/>
        <v>92.930000000000064</v>
      </c>
      <c r="F50">
        <f t="shared" si="5"/>
        <v>1148.27</v>
      </c>
      <c r="G50">
        <f t="shared" ref="G50:G62" si="8">SQRT(POWER(E50,2)+POWER(F50,2))</f>
        <v>1152.0242956639413</v>
      </c>
      <c r="H50">
        <f>VLOOKUP(_xlfn.CONCAT($A50,"1"),ref_coordinates!$A:$C,2,FALSE)</f>
        <v>1281.8599999999999</v>
      </c>
      <c r="I50">
        <f>VLOOKUP(_xlfn.CONCAT($A50,"1"),ref_coordinates!$A:$C,3,FALSE)</f>
        <v>588.41</v>
      </c>
      <c r="J50">
        <f>VLOOKUP(_xlfn.CONCAT($A50,"2"),ref_coordinates!$A:$C,2,FALSE)</f>
        <v>1374.79</v>
      </c>
      <c r="K50">
        <f>VLOOKUP(_xlfn.CONCAT($A50,"2"),ref_coordinates!$A:$C,3,FALSE)</f>
        <v>1736.68</v>
      </c>
      <c r="L50">
        <f>VLOOKUP($A50,lines!W:AC,7)</f>
        <v>55.127442390028037</v>
      </c>
      <c r="M50">
        <f>RADIANS(VLOOKUP($B50, image_data!A:G,7,FALSE))</f>
        <v>2.8858585068560987</v>
      </c>
      <c r="N50">
        <f>VLOOKUP($A50,lines!W:AD,8,FALSE)</f>
        <v>2.499703468798649</v>
      </c>
      <c r="O50">
        <f t="shared" si="7"/>
        <v>-0.38615503805744966</v>
      </c>
      <c r="P50">
        <f>VLOOKUP($B50,image_data!A:F,6,FALSE)</f>
        <v>1.7396691385656999</v>
      </c>
      <c r="Q50">
        <f>VLOOKUP($B50,image_data!$A:$Q,12,FALSE)</f>
        <v>0.43963425546707002</v>
      </c>
      <c r="R50">
        <f>VLOOKUP($B50,image_data!$A:$Q,13,FALSE)</f>
        <v>0.19358424046308001</v>
      </c>
      <c r="S50">
        <f>VLOOKUP($B50,image_data!$A:$Q,14,FALSE)</f>
        <v>0.14510514799943</v>
      </c>
      <c r="T50">
        <f>VLOOKUP($B50,image_data!$A:$K,9,FALSE)</f>
        <v>0.15542269808862999</v>
      </c>
      <c r="U50">
        <f>VLOOKUP($B50,image_data!$A:$K,10,FALSE)</f>
        <v>-1.9643410686906</v>
      </c>
      <c r="V50">
        <f>VLOOKUP($B50,image_data!$A:$K,11,FALSE)</f>
        <v>2.1035432742957001</v>
      </c>
      <c r="W50">
        <f>VLOOKUP(B50,image_data!A:R,18,FALSE)</f>
        <v>0.86343086626791998</v>
      </c>
      <c r="X50">
        <f>VLOOKUP(_xlfn.CONCAT(A50,1),ref_coordinates!A:D,4,FALSE)</f>
        <v>33.5</v>
      </c>
      <c r="Y50" t="str">
        <f>VLOOKUP(INT(LEFT(A50,3)),image_data!A:H,8,FALSE)</f>
        <v>fisheye</v>
      </c>
      <c r="Z50" t="str">
        <f>VLOOKUP(B50,image_data!A:V,22,TRUE)</f>
        <v>carlheinz: GoPro HERO7 Black</v>
      </c>
    </row>
    <row r="51" spans="1:26" x14ac:dyDescent="0.3">
      <c r="A51" t="s">
        <v>288</v>
      </c>
      <c r="B51">
        <f t="shared" si="0"/>
        <v>13</v>
      </c>
      <c r="C51">
        <f>VLOOKUP($B51,image_data!$A:$P,16,FALSE)</f>
        <v>4000</v>
      </c>
      <c r="D51">
        <f>VLOOKUP($B51,image_data!$A:$P,15,FALSE)</f>
        <v>3000</v>
      </c>
      <c r="E51">
        <f t="shared" si="4"/>
        <v>91.269999999999982</v>
      </c>
      <c r="F51">
        <f t="shared" si="5"/>
        <v>1120.53</v>
      </c>
      <c r="G51">
        <f t="shared" si="8"/>
        <v>1124.2409411687513</v>
      </c>
      <c r="H51">
        <f>VLOOKUP(_xlfn.CONCAT($A51,"1"),ref_coordinates!$A:$C,2,FALSE)</f>
        <v>1329.58</v>
      </c>
      <c r="I51">
        <f>VLOOKUP(_xlfn.CONCAT($A51,"1"),ref_coordinates!$A:$C,3,FALSE)</f>
        <v>611.76</v>
      </c>
      <c r="J51">
        <f>VLOOKUP(_xlfn.CONCAT($A51,"2"),ref_coordinates!$A:$C,2,FALSE)</f>
        <v>1420.85</v>
      </c>
      <c r="K51">
        <f>VLOOKUP(_xlfn.CONCAT($A51,"2"),ref_coordinates!$A:$C,3,FALSE)</f>
        <v>1732.29</v>
      </c>
      <c r="L51">
        <f>VLOOKUP($A51,lines!W:AC,7)</f>
        <v>56.381547191624222</v>
      </c>
      <c r="M51">
        <f>RADIANS(VLOOKUP($B51, image_data!A:G,7,FALSE))</f>
        <v>2.8858585068560987</v>
      </c>
      <c r="N51">
        <f>VLOOKUP($A51,lines!W:AD,8,FALSE)</f>
        <v>2.5274148002546539</v>
      </c>
      <c r="O51">
        <f t="shared" si="7"/>
        <v>-0.35844370660144476</v>
      </c>
      <c r="P51">
        <f>VLOOKUP($B51,image_data!A:F,6,FALSE)</f>
        <v>1.7396691385656999</v>
      </c>
      <c r="Q51">
        <f>VLOOKUP($B51,image_data!$A:$Q,12,FALSE)</f>
        <v>0.43963425546707002</v>
      </c>
      <c r="R51">
        <f>VLOOKUP($B51,image_data!$A:$Q,13,FALSE)</f>
        <v>0.19358424046308001</v>
      </c>
      <c r="S51">
        <f>VLOOKUP($B51,image_data!$A:$Q,14,FALSE)</f>
        <v>0.14510514799943</v>
      </c>
      <c r="T51">
        <f>VLOOKUP($B51,image_data!$A:$K,9,FALSE)</f>
        <v>0.15542269808862999</v>
      </c>
      <c r="U51">
        <f>VLOOKUP($B51,image_data!$A:$K,10,FALSE)</f>
        <v>-1.9643410686906</v>
      </c>
      <c r="V51">
        <f>VLOOKUP($B51,image_data!$A:$K,11,FALSE)</f>
        <v>2.1035432742957001</v>
      </c>
      <c r="W51">
        <f>VLOOKUP(B51,image_data!A:R,18,FALSE)</f>
        <v>0.86343086626791998</v>
      </c>
      <c r="X51">
        <f>VLOOKUP(_xlfn.CONCAT(A51,1),ref_coordinates!A:D,4,FALSE)</f>
        <v>33.5</v>
      </c>
      <c r="Y51" t="str">
        <f>VLOOKUP(INT(LEFT(A51,3)),image_data!A:H,8,FALSE)</f>
        <v>fisheye</v>
      </c>
      <c r="Z51" t="str">
        <f>VLOOKUP(B51,image_data!A:V,22,TRUE)</f>
        <v>carlheinz: GoPro HERO7 Black</v>
      </c>
    </row>
    <row r="52" spans="1:26" x14ac:dyDescent="0.3">
      <c r="A52" t="s">
        <v>289</v>
      </c>
      <c r="B52">
        <f t="shared" si="0"/>
        <v>13</v>
      </c>
      <c r="C52">
        <f>VLOOKUP($B52,image_data!$A:$P,16,FALSE)</f>
        <v>4000</v>
      </c>
      <c r="D52">
        <f>VLOOKUP($B52,image_data!$A:$P,15,FALSE)</f>
        <v>3000</v>
      </c>
      <c r="E52">
        <f t="shared" si="4"/>
        <v>82.610000000000127</v>
      </c>
      <c r="F52">
        <f t="shared" si="5"/>
        <v>944.08</v>
      </c>
      <c r="G52">
        <f t="shared" si="8"/>
        <v>947.68742658114877</v>
      </c>
      <c r="H52">
        <f>VLOOKUP(_xlfn.CONCAT($A52,"1"),ref_coordinates!$A:$C,2,FALSE)</f>
        <v>1624.36</v>
      </c>
      <c r="I52">
        <f>VLOOKUP(_xlfn.CONCAT($A52,"1"),ref_coordinates!$A:$C,3,FALSE)</f>
        <v>760.9</v>
      </c>
      <c r="J52">
        <f>VLOOKUP(_xlfn.CONCAT($A52,"2"),ref_coordinates!$A:$C,2,FALSE)</f>
        <v>1706.97</v>
      </c>
      <c r="K52">
        <f>VLOOKUP(_xlfn.CONCAT($A52,"2"),ref_coordinates!$A:$C,3,FALSE)</f>
        <v>1704.98</v>
      </c>
      <c r="L52">
        <f>VLOOKUP($A52,lines!W:AC,7)</f>
        <v>65.171146323631675</v>
      </c>
      <c r="M52">
        <f>RADIANS(VLOOKUP($B52, image_data!A:G,7,FALSE))</f>
        <v>2.8858585068560987</v>
      </c>
      <c r="N52">
        <f>VLOOKUP($A52,lines!W:AD,8,FALSE)</f>
        <v>2.6830276340191208</v>
      </c>
      <c r="O52">
        <f t="shared" si="7"/>
        <v>-0.20283087283697787</v>
      </c>
      <c r="P52">
        <f>VLOOKUP($B52,image_data!A:F,6,FALSE)</f>
        <v>1.7396691385656999</v>
      </c>
      <c r="Q52">
        <f>VLOOKUP($B52,image_data!$A:$Q,12,FALSE)</f>
        <v>0.43963425546707002</v>
      </c>
      <c r="R52">
        <f>VLOOKUP($B52,image_data!$A:$Q,13,FALSE)</f>
        <v>0.19358424046308001</v>
      </c>
      <c r="S52">
        <f>VLOOKUP($B52,image_data!$A:$Q,14,FALSE)</f>
        <v>0.14510514799943</v>
      </c>
      <c r="T52">
        <f>VLOOKUP($B52,image_data!$A:$K,9,FALSE)</f>
        <v>0.15542269808862999</v>
      </c>
      <c r="U52">
        <f>VLOOKUP($B52,image_data!$A:$K,10,FALSE)</f>
        <v>-1.9643410686906</v>
      </c>
      <c r="V52">
        <f>VLOOKUP($B52,image_data!$A:$K,11,FALSE)</f>
        <v>2.1035432742957001</v>
      </c>
      <c r="W52">
        <f>VLOOKUP(B52,image_data!A:R,18,FALSE)</f>
        <v>0.86343086626791998</v>
      </c>
      <c r="X52">
        <f>VLOOKUP(_xlfn.CONCAT(A52,1),ref_coordinates!A:D,4,FALSE)</f>
        <v>33.5</v>
      </c>
      <c r="Y52" t="str">
        <f>VLOOKUP(INT(LEFT(A52,3)),image_data!A:H,8,FALSE)</f>
        <v>fisheye</v>
      </c>
      <c r="Z52" t="str">
        <f>VLOOKUP(B52,image_data!A:V,22,TRUE)</f>
        <v>carlheinz: GoPro HERO7 Black</v>
      </c>
    </row>
    <row r="53" spans="1:26" x14ac:dyDescent="0.3">
      <c r="A53" t="s">
        <v>290</v>
      </c>
      <c r="B53">
        <f t="shared" si="0"/>
        <v>13</v>
      </c>
      <c r="C53">
        <f>VLOOKUP($B53,image_data!$A:$P,16,FALSE)</f>
        <v>4000</v>
      </c>
      <c r="D53">
        <f>VLOOKUP($B53,image_data!$A:$P,15,FALSE)</f>
        <v>3000</v>
      </c>
      <c r="E53">
        <f t="shared" si="4"/>
        <v>88.580000000000155</v>
      </c>
      <c r="F53">
        <f t="shared" si="5"/>
        <v>899.5100000000001</v>
      </c>
      <c r="G53">
        <f t="shared" si="8"/>
        <v>903.8609718867167</v>
      </c>
      <c r="H53">
        <f>VLOOKUP(_xlfn.CONCAT($A53,"1"),ref_coordinates!$A:$C,2,FALSE)</f>
        <v>1697.81</v>
      </c>
      <c r="I53">
        <f>VLOOKUP(_xlfn.CONCAT($A53,"1"),ref_coordinates!$A:$C,3,FALSE)</f>
        <v>797.89</v>
      </c>
      <c r="J53">
        <f>VLOOKUP(_xlfn.CONCAT($A53,"2"),ref_coordinates!$A:$C,2,FALSE)</f>
        <v>1786.39</v>
      </c>
      <c r="K53">
        <f>VLOOKUP(_xlfn.CONCAT($A53,"2"),ref_coordinates!$A:$C,3,FALSE)</f>
        <v>1697.4</v>
      </c>
      <c r="L53">
        <f>VLOOKUP($A53,lines!W:AC,7)</f>
        <v>67.465151364972243</v>
      </c>
      <c r="M53">
        <f>RADIANS(VLOOKUP($B53, image_data!A:G,7,FALSE))</f>
        <v>2.8858585068560987</v>
      </c>
      <c r="N53">
        <f>VLOOKUP($A53,lines!W:AD,8,FALSE)</f>
        <v>2.7130149446223029</v>
      </c>
      <c r="O53">
        <f t="shared" si="7"/>
        <v>-0.17284356223379582</v>
      </c>
      <c r="P53">
        <f>VLOOKUP($B53,image_data!A:F,6,FALSE)</f>
        <v>1.7396691385656999</v>
      </c>
      <c r="Q53">
        <f>VLOOKUP($B53,image_data!$A:$Q,12,FALSE)</f>
        <v>0.43963425546707002</v>
      </c>
      <c r="R53">
        <f>VLOOKUP($B53,image_data!$A:$Q,13,FALSE)</f>
        <v>0.19358424046308001</v>
      </c>
      <c r="S53">
        <f>VLOOKUP($B53,image_data!$A:$Q,14,FALSE)</f>
        <v>0.14510514799943</v>
      </c>
      <c r="T53">
        <f>VLOOKUP($B53,image_data!$A:$K,9,FALSE)</f>
        <v>0.15542269808862999</v>
      </c>
      <c r="U53">
        <f>VLOOKUP($B53,image_data!$A:$K,10,FALSE)</f>
        <v>-1.9643410686906</v>
      </c>
      <c r="V53">
        <f>VLOOKUP($B53,image_data!$A:$K,11,FALSE)</f>
        <v>2.1035432742957001</v>
      </c>
      <c r="W53">
        <f>VLOOKUP(B53,image_data!A:R,18,FALSE)</f>
        <v>0.86343086626791998</v>
      </c>
      <c r="X53">
        <f>VLOOKUP(_xlfn.CONCAT(A53,1),ref_coordinates!A:D,4,FALSE)</f>
        <v>33.5</v>
      </c>
      <c r="Y53" t="str">
        <f>VLOOKUP(INT(LEFT(A53,3)),image_data!A:H,8,FALSE)</f>
        <v>fisheye</v>
      </c>
      <c r="Z53" t="str">
        <f>VLOOKUP(B53,image_data!A:V,22,TRUE)</f>
        <v>carlheinz: GoPro HERO7 Black</v>
      </c>
    </row>
    <row r="54" spans="1:26" x14ac:dyDescent="0.3">
      <c r="A54" t="s">
        <v>291</v>
      </c>
      <c r="B54">
        <f t="shared" si="0"/>
        <v>13</v>
      </c>
      <c r="C54">
        <f>VLOOKUP($B54,image_data!$A:$P,16,FALSE)</f>
        <v>4000</v>
      </c>
      <c r="D54">
        <f>VLOOKUP($B54,image_data!$A:$P,15,FALSE)</f>
        <v>3000</v>
      </c>
      <c r="E54">
        <f t="shared" si="4"/>
        <v>87.569999999999936</v>
      </c>
      <c r="F54">
        <f t="shared" si="5"/>
        <v>889.29</v>
      </c>
      <c r="G54">
        <f t="shared" si="8"/>
        <v>893.59118672914406</v>
      </c>
      <c r="H54">
        <f>VLOOKUP(_xlfn.CONCAT($A54,"1"),ref_coordinates!$A:$C,2,FALSE)</f>
        <v>1715.03</v>
      </c>
      <c r="I54">
        <f>VLOOKUP(_xlfn.CONCAT($A54,"1"),ref_coordinates!$A:$C,3,FALSE)</f>
        <v>806.56</v>
      </c>
      <c r="J54">
        <f>VLOOKUP(_xlfn.CONCAT($A54,"2"),ref_coordinates!$A:$C,2,FALSE)</f>
        <v>1802.6</v>
      </c>
      <c r="K54">
        <f>VLOOKUP(_xlfn.CONCAT($A54,"2"),ref_coordinates!$A:$C,3,FALSE)</f>
        <v>1695.85</v>
      </c>
      <c r="L54">
        <f>VLOOKUP($A54,lines!W:AC,7)</f>
        <v>68.122827436192154</v>
      </c>
      <c r="M54">
        <f>RADIANS(VLOOKUP($B54, image_data!A:G,7,FALSE))</f>
        <v>2.8858585068560987</v>
      </c>
      <c r="N54">
        <f>VLOOKUP($A54,lines!W:AD,8,FALSE)</f>
        <v>2.7227968806583349</v>
      </c>
      <c r="O54">
        <f t="shared" si="7"/>
        <v>-0.16306162619776376</v>
      </c>
      <c r="P54">
        <f>VLOOKUP($B54,image_data!A:F,6,FALSE)</f>
        <v>1.7396691385656999</v>
      </c>
      <c r="Q54">
        <f>VLOOKUP($B54,image_data!$A:$Q,12,FALSE)</f>
        <v>0.43963425546707002</v>
      </c>
      <c r="R54">
        <f>VLOOKUP($B54,image_data!$A:$Q,13,FALSE)</f>
        <v>0.19358424046308001</v>
      </c>
      <c r="S54">
        <f>VLOOKUP($B54,image_data!$A:$Q,14,FALSE)</f>
        <v>0.14510514799943</v>
      </c>
      <c r="T54">
        <f>VLOOKUP($B54,image_data!$A:$K,9,FALSE)</f>
        <v>0.15542269808862999</v>
      </c>
      <c r="U54">
        <f>VLOOKUP($B54,image_data!$A:$K,10,FALSE)</f>
        <v>-1.9643410686906</v>
      </c>
      <c r="V54">
        <f>VLOOKUP($B54,image_data!$A:$K,11,FALSE)</f>
        <v>2.1035432742957001</v>
      </c>
      <c r="W54">
        <f>VLOOKUP(B54,image_data!A:R,18,FALSE)</f>
        <v>0.86343086626791998</v>
      </c>
      <c r="X54">
        <f>VLOOKUP(_xlfn.CONCAT(A54,1),ref_coordinates!A:D,4,FALSE)</f>
        <v>33.5</v>
      </c>
      <c r="Y54" t="str">
        <f>VLOOKUP(INT(LEFT(A54,3)),image_data!A:H,8,FALSE)</f>
        <v>fisheye</v>
      </c>
      <c r="Z54" t="str">
        <f>VLOOKUP(B54,image_data!A:V,22,TRUE)</f>
        <v>carlheinz: GoPro HERO7 Black</v>
      </c>
    </row>
    <row r="55" spans="1:26" x14ac:dyDescent="0.3">
      <c r="A55" t="s">
        <v>292</v>
      </c>
      <c r="B55">
        <f t="shared" si="0"/>
        <v>13</v>
      </c>
      <c r="C55">
        <f>VLOOKUP($B55,image_data!$A:$P,16,FALSE)</f>
        <v>4000</v>
      </c>
      <c r="D55">
        <f>VLOOKUP($B55,image_data!$A:$P,15,FALSE)</f>
        <v>3000</v>
      </c>
      <c r="E55">
        <f t="shared" si="4"/>
        <v>86.909999999999854</v>
      </c>
      <c r="F55">
        <f t="shared" si="5"/>
        <v>882.54</v>
      </c>
      <c r="G55">
        <f t="shared" si="8"/>
        <v>886.8089984320186</v>
      </c>
      <c r="H55">
        <f>VLOOKUP(_xlfn.CONCAT($A55,"1"),ref_coordinates!$A:$C,2,FALSE)</f>
        <v>1726.4</v>
      </c>
      <c r="I55">
        <f>VLOOKUP(_xlfn.CONCAT($A55,"1"),ref_coordinates!$A:$C,3,FALSE)</f>
        <v>812.29</v>
      </c>
      <c r="J55">
        <f>VLOOKUP(_xlfn.CONCAT($A55,"2"),ref_coordinates!$A:$C,2,FALSE)</f>
        <v>1813.31</v>
      </c>
      <c r="K55">
        <f>VLOOKUP(_xlfn.CONCAT($A55,"2"),ref_coordinates!$A:$C,3,FALSE)</f>
        <v>1694.83</v>
      </c>
      <c r="L55">
        <f>VLOOKUP($A55,lines!W:AC,7)</f>
        <v>69.43271498755179</v>
      </c>
      <c r="M55">
        <f>RADIANS(VLOOKUP($B55, image_data!A:G,7,FALSE))</f>
        <v>2.8858585068560987</v>
      </c>
      <c r="N55">
        <f>VLOOKUP($A55,lines!W:AD,8,FALSE)</f>
        <v>2.7380729284566798</v>
      </c>
      <c r="O55">
        <f t="shared" si="7"/>
        <v>-0.14778557839941886</v>
      </c>
      <c r="P55">
        <f>VLOOKUP($B55,image_data!A:F,6,FALSE)</f>
        <v>1.7396691385656999</v>
      </c>
      <c r="Q55">
        <f>VLOOKUP($B55,image_data!$A:$Q,12,FALSE)</f>
        <v>0.43963425546707002</v>
      </c>
      <c r="R55">
        <f>VLOOKUP($B55,image_data!$A:$Q,13,FALSE)</f>
        <v>0.19358424046308001</v>
      </c>
      <c r="S55">
        <f>VLOOKUP($B55,image_data!$A:$Q,14,FALSE)</f>
        <v>0.14510514799943</v>
      </c>
      <c r="T55">
        <f>VLOOKUP($B55,image_data!$A:$K,9,FALSE)</f>
        <v>0.15542269808862999</v>
      </c>
      <c r="U55">
        <f>VLOOKUP($B55,image_data!$A:$K,10,FALSE)</f>
        <v>-1.9643410686906</v>
      </c>
      <c r="V55">
        <f>VLOOKUP($B55,image_data!$A:$K,11,FALSE)</f>
        <v>2.1035432742957001</v>
      </c>
      <c r="W55">
        <f>VLOOKUP(B55,image_data!A:R,18,FALSE)</f>
        <v>0.86343086626791998</v>
      </c>
      <c r="X55">
        <f>VLOOKUP(_xlfn.CONCAT(A55,1),ref_coordinates!A:D,4,FALSE)</f>
        <v>33.5</v>
      </c>
      <c r="Y55" t="str">
        <f>VLOOKUP(INT(LEFT(A55,3)),image_data!A:H,8,FALSE)</f>
        <v>fisheye</v>
      </c>
      <c r="Z55" t="str">
        <f>VLOOKUP(B55,image_data!A:V,22,TRUE)</f>
        <v>carlheinz: GoPro HERO7 Black</v>
      </c>
    </row>
    <row r="56" spans="1:26" x14ac:dyDescent="0.3">
      <c r="A56" t="s">
        <v>293</v>
      </c>
      <c r="B56">
        <f t="shared" si="0"/>
        <v>13</v>
      </c>
      <c r="C56">
        <f>VLOOKUP($B56,image_data!$A:$P,16,FALSE)</f>
        <v>4000</v>
      </c>
      <c r="D56">
        <f>VLOOKUP($B56,image_data!$A:$P,15,FALSE)</f>
        <v>3000</v>
      </c>
      <c r="E56">
        <f t="shared" si="4"/>
        <v>85.789999999999964</v>
      </c>
      <c r="F56">
        <f t="shared" si="5"/>
        <v>772.25</v>
      </c>
      <c r="G56">
        <f t="shared" si="8"/>
        <v>777.00063487747548</v>
      </c>
      <c r="H56">
        <f>VLOOKUP(_xlfn.CONCAT($A56,"1"),ref_coordinates!$A:$C,2,FALSE)</f>
        <v>1912.51</v>
      </c>
      <c r="I56">
        <f>VLOOKUP(_xlfn.CONCAT($A56,"1"),ref_coordinates!$A:$C,3,FALSE)</f>
        <v>905.55</v>
      </c>
      <c r="J56">
        <f>VLOOKUP(_xlfn.CONCAT($A56,"2"),ref_coordinates!$A:$C,2,FALSE)</f>
        <v>1998.3</v>
      </c>
      <c r="K56">
        <f>VLOOKUP(_xlfn.CONCAT($A56,"2"),ref_coordinates!$A:$C,3,FALSE)</f>
        <v>1677.8</v>
      </c>
      <c r="L56">
        <f>VLOOKUP($A56,lines!W:AC,7)</f>
        <v>79.150330984250829</v>
      </c>
      <c r="M56">
        <f>RADIANS(VLOOKUP($B56, image_data!A:G,7,FALSE))</f>
        <v>2.8858585068560987</v>
      </c>
      <c r="N56">
        <f>VLOOKUP($A56,lines!W:AD,8,FALSE)</f>
        <v>2.8341040330595439</v>
      </c>
      <c r="O56">
        <f t="shared" si="7"/>
        <v>-5.1754473796554734E-2</v>
      </c>
      <c r="P56">
        <f>VLOOKUP($B56,image_data!A:F,6,FALSE)</f>
        <v>1.7396691385656999</v>
      </c>
      <c r="Q56">
        <f>VLOOKUP($B56,image_data!$A:$Q,12,FALSE)</f>
        <v>0.43963425546707002</v>
      </c>
      <c r="R56">
        <f>VLOOKUP($B56,image_data!$A:$Q,13,FALSE)</f>
        <v>0.19358424046308001</v>
      </c>
      <c r="S56">
        <f>VLOOKUP($B56,image_data!$A:$Q,14,FALSE)</f>
        <v>0.14510514799943</v>
      </c>
      <c r="T56">
        <f>VLOOKUP($B56,image_data!$A:$K,9,FALSE)</f>
        <v>0.15542269808862999</v>
      </c>
      <c r="U56">
        <f>VLOOKUP($B56,image_data!$A:$K,10,FALSE)</f>
        <v>-1.9643410686906</v>
      </c>
      <c r="V56">
        <f>VLOOKUP($B56,image_data!$A:$K,11,FALSE)</f>
        <v>2.1035432742957001</v>
      </c>
      <c r="W56">
        <f>VLOOKUP(B56,image_data!A:R,18,FALSE)</f>
        <v>0.86343086626791998</v>
      </c>
      <c r="X56">
        <f>VLOOKUP(_xlfn.CONCAT(A56,1),ref_coordinates!A:D,4,FALSE)</f>
        <v>33.5</v>
      </c>
      <c r="Y56" t="str">
        <f>VLOOKUP(INT(LEFT(A56,3)),image_data!A:H,8,FALSE)</f>
        <v>fisheye</v>
      </c>
      <c r="Z56" t="str">
        <f>VLOOKUP(B56,image_data!A:V,22,TRUE)</f>
        <v>carlheinz: GoPro HERO7 Black</v>
      </c>
    </row>
    <row r="57" spans="1:26" x14ac:dyDescent="0.3">
      <c r="A57" t="s">
        <v>295</v>
      </c>
      <c r="B57">
        <f t="shared" si="0"/>
        <v>14</v>
      </c>
      <c r="C57">
        <f>VLOOKUP($B57,image_data!$A:$P,16,FALSE)</f>
        <v>4032</v>
      </c>
      <c r="D57">
        <f>VLOOKUP($B57,image_data!$A:$P,15,FALSE)</f>
        <v>3024</v>
      </c>
      <c r="E57">
        <f t="shared" si="4"/>
        <v>-5.5700000000001637</v>
      </c>
      <c r="F57">
        <f t="shared" si="5"/>
        <v>915.77</v>
      </c>
      <c r="G57">
        <f t="shared" si="8"/>
        <v>915.78693908572427</v>
      </c>
      <c r="H57">
        <f>VLOOKUP(_xlfn.CONCAT($A57,"1"),ref_coordinates!$A:$C,2,FALSE)</f>
        <v>2578.21</v>
      </c>
      <c r="I57">
        <f>VLOOKUP(_xlfn.CONCAT($A57,"1"),ref_coordinates!$A:$C,3,FALSE)</f>
        <v>349.55</v>
      </c>
      <c r="J57">
        <f>VLOOKUP(_xlfn.CONCAT($A57,"2"),ref_coordinates!$A:$C,2,FALSE)</f>
        <v>2572.64</v>
      </c>
      <c r="K57">
        <f>VLOOKUP(_xlfn.CONCAT($A57,"2"),ref_coordinates!$A:$C,3,FALSE)</f>
        <v>1265.32</v>
      </c>
      <c r="L57">
        <f>VLOOKUP($A57,lines!W:AC,7)</f>
        <v>208.63865350525251</v>
      </c>
      <c r="M57">
        <f>RADIANS(VLOOKUP($B57, image_data!A:G,7,FALSE))</f>
        <v>5.2509057213888841</v>
      </c>
      <c r="N57">
        <f>VLOOKUP($A57,lines!W:AD,8,FALSE)</f>
        <v>5.3971422907132904</v>
      </c>
      <c r="O57">
        <f t="shared" si="7"/>
        <v>0.14623656932440632</v>
      </c>
      <c r="P57">
        <f>VLOOKUP($B57,image_data!A:F,6,FALSE)</f>
        <v>1.5548846656457</v>
      </c>
      <c r="Q57">
        <f>VLOOKUP($B57,image_data!$A:$Q,12,FALSE)</f>
        <v>0.81566525442980997</v>
      </c>
      <c r="R57">
        <f>VLOOKUP($B57,image_data!$A:$Q,13,FALSE)</f>
        <v>2.6581443859816999E-2</v>
      </c>
      <c r="S57">
        <f>VLOOKUP($B57,image_data!$A:$Q,14,FALSE)</f>
        <v>-3.1626459605728997E-2</v>
      </c>
      <c r="T57">
        <f>VLOOKUP($B57,image_data!$A:$K,9,FALSE)</f>
        <v>1.5003931217127</v>
      </c>
      <c r="U57">
        <f>VLOOKUP($B57,image_data!$A:$K,10,FALSE)</f>
        <v>0.81127045591097002</v>
      </c>
      <c r="V57">
        <f>VLOOKUP($B57,image_data!$A:$K,11,FALSE)</f>
        <v>-0.81271339800547004</v>
      </c>
      <c r="W57">
        <f>VLOOKUP(B57,image_data!A:R,18,FALSE)</f>
        <v>0.99764961323947998</v>
      </c>
      <c r="X57">
        <f>VLOOKUP(_xlfn.CONCAT(A57,1),ref_coordinates!A:D,4,FALSE)</f>
        <v>52.6</v>
      </c>
      <c r="Y57" t="str">
        <f>VLOOKUP(INT(LEFT(A57,3)),image_data!A:H,8,FALSE)</f>
        <v>perspective</v>
      </c>
      <c r="Z57" t="str">
        <f>VLOOKUP(B57,image_data!A:V,22,TRUE)</f>
        <v>carlheinz: Apple iPhone SE</v>
      </c>
    </row>
    <row r="58" spans="1:26" x14ac:dyDescent="0.3">
      <c r="A58" t="s">
        <v>296</v>
      </c>
      <c r="B58">
        <f t="shared" si="0"/>
        <v>14</v>
      </c>
      <c r="C58">
        <f>VLOOKUP($B58,image_data!$A:$P,16,FALSE)</f>
        <v>4032</v>
      </c>
      <c r="D58">
        <f>VLOOKUP($B58,image_data!$A:$P,15,FALSE)</f>
        <v>3024</v>
      </c>
      <c r="E58">
        <f t="shared" si="4"/>
        <v>-7.8800000000001091</v>
      </c>
      <c r="F58">
        <f t="shared" si="5"/>
        <v>999.57</v>
      </c>
      <c r="G58">
        <f t="shared" si="8"/>
        <v>999.60106007346758</v>
      </c>
      <c r="H58">
        <f>VLOOKUP(_xlfn.CONCAT($A58,"1"),ref_coordinates!$A:$C,2,FALSE)</f>
        <v>2666.94</v>
      </c>
      <c r="I58">
        <f>VLOOKUP(_xlfn.CONCAT($A58,"1"),ref_coordinates!$A:$C,3,FALSE)</f>
        <v>261.60000000000002</v>
      </c>
      <c r="J58">
        <f>VLOOKUP(_xlfn.CONCAT($A58,"2"),ref_coordinates!$A:$C,2,FALSE)</f>
        <v>2659.06</v>
      </c>
      <c r="K58">
        <f>VLOOKUP(_xlfn.CONCAT($A58,"2"),ref_coordinates!$A:$C,3,FALSE)</f>
        <v>1261.17</v>
      </c>
      <c r="L58">
        <f>VLOOKUP($A58,lines!W:AC,7)</f>
        <v>190.5329011605678</v>
      </c>
      <c r="M58">
        <f>RADIANS(VLOOKUP($B58, image_data!A:G,7,FALSE))</f>
        <v>5.2509057213888841</v>
      </c>
      <c r="N58">
        <f>VLOOKUP($A58,lines!W:AD,8,FALSE)</f>
        <v>5.4180605477839414</v>
      </c>
      <c r="O58">
        <f t="shared" si="7"/>
        <v>0.1671548263950573</v>
      </c>
      <c r="P58">
        <f>VLOOKUP($B58,image_data!A:F,6,FALSE)</f>
        <v>1.5548846656457</v>
      </c>
      <c r="Q58">
        <f>VLOOKUP($B58,image_data!$A:$Q,12,FALSE)</f>
        <v>0.81566525442980997</v>
      </c>
      <c r="R58">
        <f>VLOOKUP($B58,image_data!$A:$Q,13,FALSE)</f>
        <v>2.6581443859816999E-2</v>
      </c>
      <c r="S58">
        <f>VLOOKUP($B58,image_data!$A:$Q,14,FALSE)</f>
        <v>-3.1626459605728997E-2</v>
      </c>
      <c r="T58">
        <f>VLOOKUP($B58,image_data!$A:$K,9,FALSE)</f>
        <v>1.5003931217127</v>
      </c>
      <c r="U58">
        <f>VLOOKUP($B58,image_data!$A:$K,10,FALSE)</f>
        <v>0.81127045591097002</v>
      </c>
      <c r="V58">
        <f>VLOOKUP($B58,image_data!$A:$K,11,FALSE)</f>
        <v>-0.81271339800547004</v>
      </c>
      <c r="W58">
        <f>VLOOKUP(B58,image_data!A:R,18,FALSE)</f>
        <v>0.99764961323947998</v>
      </c>
      <c r="X58">
        <f>VLOOKUP(_xlfn.CONCAT(A58,1),ref_coordinates!A:D,4,FALSE)</f>
        <v>52.6</v>
      </c>
      <c r="Y58" t="str">
        <f>VLOOKUP(INT(LEFT(A58,3)),image_data!A:H,8,FALSE)</f>
        <v>perspective</v>
      </c>
      <c r="Z58" t="str">
        <f>VLOOKUP(B58,image_data!A:V,22,TRUE)</f>
        <v>carlheinz: Apple iPhone SE</v>
      </c>
    </row>
    <row r="59" spans="1:26" x14ac:dyDescent="0.3">
      <c r="A59" t="s">
        <v>297</v>
      </c>
      <c r="B59">
        <f t="shared" si="0"/>
        <v>14</v>
      </c>
      <c r="C59">
        <f>VLOOKUP($B59,image_data!$A:$P,16,FALSE)</f>
        <v>4032</v>
      </c>
      <c r="D59">
        <f>VLOOKUP($B59,image_data!$A:$P,15,FALSE)</f>
        <v>3024</v>
      </c>
      <c r="E59">
        <f t="shared" si="4"/>
        <v>-17.019999999999982</v>
      </c>
      <c r="F59">
        <f t="shared" si="5"/>
        <v>994.34</v>
      </c>
      <c r="G59">
        <f t="shared" si="8"/>
        <v>994.48565399406345</v>
      </c>
      <c r="H59">
        <f>VLOOKUP(_xlfn.CONCAT($A59,"1"),ref_coordinates!$A:$C,2,FALSE)</f>
        <v>2899.91</v>
      </c>
      <c r="I59">
        <f>VLOOKUP(_xlfn.CONCAT($A59,"1"),ref_coordinates!$A:$C,3,FALSE)</f>
        <v>261.60000000000002</v>
      </c>
      <c r="J59">
        <f>VLOOKUP(_xlfn.CONCAT($A59,"2"),ref_coordinates!$A:$C,2,FALSE)</f>
        <v>2882.89</v>
      </c>
      <c r="K59">
        <f>VLOOKUP(_xlfn.CONCAT($A59,"2"),ref_coordinates!$A:$C,3,FALSE)</f>
        <v>1255.94</v>
      </c>
      <c r="L59">
        <f>VLOOKUP($A59,lines!W:AC,7)</f>
        <v>194.39283356026669</v>
      </c>
      <c r="M59">
        <f>RADIANS(VLOOKUP($B59, image_data!A:G,7,FALSE))</f>
        <v>5.2509057213888841</v>
      </c>
      <c r="N59">
        <f>VLOOKUP($A59,lines!W:AD,8,FALSE)</f>
        <v>5.4814507054237422</v>
      </c>
      <c r="O59">
        <f t="shared" si="7"/>
        <v>0.23054498403485812</v>
      </c>
      <c r="P59">
        <f>VLOOKUP($B59,image_data!A:F,6,FALSE)</f>
        <v>1.5548846656457</v>
      </c>
      <c r="Q59">
        <f>VLOOKUP($B59,image_data!$A:$Q,12,FALSE)</f>
        <v>0.81566525442980997</v>
      </c>
      <c r="R59">
        <f>VLOOKUP($B59,image_data!$A:$Q,13,FALSE)</f>
        <v>2.6581443859816999E-2</v>
      </c>
      <c r="S59">
        <f>VLOOKUP($B59,image_data!$A:$Q,14,FALSE)</f>
        <v>-3.1626459605728997E-2</v>
      </c>
      <c r="T59">
        <f>VLOOKUP($B59,image_data!$A:$K,9,FALSE)</f>
        <v>1.5003931217127</v>
      </c>
      <c r="U59">
        <f>VLOOKUP($B59,image_data!$A:$K,10,FALSE)</f>
        <v>0.81127045591097002</v>
      </c>
      <c r="V59">
        <f>VLOOKUP($B59,image_data!$A:$K,11,FALSE)</f>
        <v>-0.81271339800547004</v>
      </c>
      <c r="W59">
        <f>VLOOKUP(B59,image_data!A:R,18,FALSE)</f>
        <v>0.99764961323947998</v>
      </c>
      <c r="X59">
        <f>VLOOKUP(_xlfn.CONCAT(A59,1),ref_coordinates!A:D,4,FALSE)</f>
        <v>52.6</v>
      </c>
      <c r="Y59" t="str">
        <f>VLOOKUP(INT(LEFT(A59,3)),image_data!A:H,8,FALSE)</f>
        <v>perspective</v>
      </c>
      <c r="Z59" t="str">
        <f>VLOOKUP(B59,image_data!A:V,22,TRUE)</f>
        <v>carlheinz: Apple iPhone SE</v>
      </c>
    </row>
    <row r="60" spans="1:26" x14ac:dyDescent="0.3">
      <c r="A60" t="s">
        <v>298</v>
      </c>
      <c r="B60">
        <f t="shared" si="0"/>
        <v>14</v>
      </c>
      <c r="C60">
        <f>VLOOKUP($B60,image_data!$A:$P,16,FALSE)</f>
        <v>4032</v>
      </c>
      <c r="D60">
        <f>VLOOKUP($B60,image_data!$A:$P,15,FALSE)</f>
        <v>3024</v>
      </c>
      <c r="E60">
        <f t="shared" si="4"/>
        <v>-64.170000000000073</v>
      </c>
      <c r="F60">
        <f t="shared" si="5"/>
        <v>996.03</v>
      </c>
      <c r="G60">
        <f t="shared" si="8"/>
        <v>998.09496031189337</v>
      </c>
      <c r="H60">
        <f>VLOOKUP(_xlfn.CONCAT($A60,"1"),ref_coordinates!$A:$C,2,FALSE)</f>
        <v>2960.1</v>
      </c>
      <c r="I60">
        <f>VLOOKUP(_xlfn.CONCAT($A60,"1"),ref_coordinates!$A:$C,3,FALSE)</f>
        <v>258.91000000000003</v>
      </c>
      <c r="J60">
        <f>VLOOKUP(_xlfn.CONCAT($A60,"2"),ref_coordinates!$A:$C,2,FALSE)</f>
        <v>2895.93</v>
      </c>
      <c r="K60">
        <f>VLOOKUP(_xlfn.CONCAT($A60,"2"),ref_coordinates!$A:$C,3,FALSE)</f>
        <v>1254.94</v>
      </c>
      <c r="L60">
        <f>VLOOKUP($A60,lines!W:AC,7)</f>
        <v>110.1460284670479</v>
      </c>
      <c r="M60">
        <f>RADIANS(VLOOKUP($B60, image_data!A:G,7,FALSE))</f>
        <v>5.2509057213888841</v>
      </c>
      <c r="N60">
        <f>VLOOKUP($A60,lines!W:AD,8,FALSE)</f>
        <v>5.4824103122815773</v>
      </c>
      <c r="O60">
        <f t="shared" si="7"/>
        <v>0.23150459089269315</v>
      </c>
      <c r="P60">
        <f>VLOOKUP($B60,image_data!A:F,6,FALSE)</f>
        <v>1.5548846656457</v>
      </c>
      <c r="Q60">
        <f>VLOOKUP($B60,image_data!$A:$Q,12,FALSE)</f>
        <v>0.81566525442980997</v>
      </c>
      <c r="R60">
        <f>VLOOKUP($B60,image_data!$A:$Q,13,FALSE)</f>
        <v>2.6581443859816999E-2</v>
      </c>
      <c r="S60">
        <f>VLOOKUP($B60,image_data!$A:$Q,14,FALSE)</f>
        <v>-3.1626459605728997E-2</v>
      </c>
      <c r="T60">
        <f>VLOOKUP($B60,image_data!$A:$K,9,FALSE)</f>
        <v>1.5003931217127</v>
      </c>
      <c r="U60">
        <f>VLOOKUP($B60,image_data!$A:$K,10,FALSE)</f>
        <v>0.81127045591097002</v>
      </c>
      <c r="V60">
        <f>VLOOKUP($B60,image_data!$A:$K,11,FALSE)</f>
        <v>-0.81271339800547004</v>
      </c>
      <c r="W60">
        <f>VLOOKUP(B60,image_data!A:R,18,FALSE)</f>
        <v>0.99764961323947998</v>
      </c>
      <c r="X60">
        <f>VLOOKUP(_xlfn.CONCAT(A60,1),ref_coordinates!A:D,4,FALSE)</f>
        <v>30.6</v>
      </c>
      <c r="Y60" t="str">
        <f>VLOOKUP(INT(LEFT(A60,3)),image_data!A:H,8,FALSE)</f>
        <v>perspective</v>
      </c>
      <c r="Z60" t="str">
        <f>VLOOKUP(B60,image_data!A:V,22,TRUE)</f>
        <v>carlheinz: Apple iPhone SE</v>
      </c>
    </row>
    <row r="61" spans="1:26" x14ac:dyDescent="0.3">
      <c r="A61" t="s">
        <v>299</v>
      </c>
      <c r="B61">
        <f t="shared" si="0"/>
        <v>14</v>
      </c>
      <c r="C61">
        <f>VLOOKUP($B61,image_data!$A:$P,16,FALSE)</f>
        <v>4032</v>
      </c>
      <c r="D61">
        <f>VLOOKUP($B61,image_data!$A:$P,15,FALSE)</f>
        <v>3024</v>
      </c>
      <c r="E61">
        <f t="shared" si="4"/>
        <v>-27.7199999999998</v>
      </c>
      <c r="F61">
        <f t="shared" si="5"/>
        <v>1036.97</v>
      </c>
      <c r="G61">
        <f t="shared" si="8"/>
        <v>1037.3404355851555</v>
      </c>
      <c r="H61">
        <f>VLOOKUP(_xlfn.CONCAT($A61,"1"),ref_coordinates!$A:$C,2,FALSE)</f>
        <v>3099.06</v>
      </c>
      <c r="I61">
        <f>VLOOKUP(_xlfn.CONCAT($A61,"1"),ref_coordinates!$A:$C,3,FALSE)</f>
        <v>241.75</v>
      </c>
      <c r="J61">
        <f>VLOOKUP(_xlfn.CONCAT($A61,"2"),ref_coordinates!$A:$C,2,FALSE)</f>
        <v>3071.34</v>
      </c>
      <c r="K61">
        <f>VLOOKUP(_xlfn.CONCAT($A61,"2"),ref_coordinates!$A:$C,3,FALSE)</f>
        <v>1278.72</v>
      </c>
      <c r="L61">
        <f>VLOOKUP($A61,lines!W:AC,7)</f>
        <v>94.776458252947648</v>
      </c>
      <c r="M61">
        <f>RADIANS(VLOOKUP($B61, image_data!A:G,7,FALSE))</f>
        <v>5.2509057213888841</v>
      </c>
      <c r="N61">
        <f>VLOOKUP($A61,lines!W:AD,8,FALSE)</f>
        <v>5.5129262204309617</v>
      </c>
      <c r="O61">
        <f t="shared" si="7"/>
        <v>0.26202049904207758</v>
      </c>
      <c r="P61">
        <f>VLOOKUP($B61,image_data!A:F,6,FALSE)</f>
        <v>1.5548846656457</v>
      </c>
      <c r="Q61">
        <f>VLOOKUP($B61,image_data!$A:$Q,12,FALSE)</f>
        <v>0.81566525442980997</v>
      </c>
      <c r="R61">
        <f>VLOOKUP($B61,image_data!$A:$Q,13,FALSE)</f>
        <v>2.6581443859816999E-2</v>
      </c>
      <c r="S61">
        <f>VLOOKUP($B61,image_data!$A:$Q,14,FALSE)</f>
        <v>-3.1626459605728997E-2</v>
      </c>
      <c r="T61">
        <f>VLOOKUP($B61,image_data!$A:$K,9,FALSE)</f>
        <v>1.5003931217127</v>
      </c>
      <c r="U61">
        <f>VLOOKUP($B61,image_data!$A:$K,10,FALSE)</f>
        <v>0.81127045591097002</v>
      </c>
      <c r="V61">
        <f>VLOOKUP($B61,image_data!$A:$K,11,FALSE)</f>
        <v>-0.81271339800547004</v>
      </c>
      <c r="W61">
        <f>VLOOKUP(B61,image_data!A:R,18,FALSE)</f>
        <v>0.99764961323947998</v>
      </c>
      <c r="X61">
        <f>VLOOKUP(_xlfn.CONCAT(A61,1),ref_coordinates!A:D,4,FALSE)</f>
        <v>26.6</v>
      </c>
      <c r="Y61" t="str">
        <f>VLOOKUP(INT(LEFT(A61,3)),image_data!A:H,8,FALSE)</f>
        <v>perspective</v>
      </c>
      <c r="Z61" t="str">
        <f>VLOOKUP(B61,image_data!A:V,22,TRUE)</f>
        <v>carlheinz: Apple iPhone SE</v>
      </c>
    </row>
    <row r="62" spans="1:26" x14ac:dyDescent="0.3">
      <c r="A62" t="s">
        <v>300</v>
      </c>
      <c r="B62">
        <f t="shared" si="0"/>
        <v>14</v>
      </c>
      <c r="C62">
        <f>VLOOKUP($B62,image_data!$A:$P,16,FALSE)</f>
        <v>4032</v>
      </c>
      <c r="D62">
        <f>VLOOKUP($B62,image_data!$A:$P,15,FALSE)</f>
        <v>3024</v>
      </c>
      <c r="E62">
        <f t="shared" si="4"/>
        <v>4.4200000000000728</v>
      </c>
      <c r="F62">
        <f t="shared" si="5"/>
        <v>1142.25</v>
      </c>
      <c r="G62">
        <f t="shared" si="8"/>
        <v>1142.2585516860884</v>
      </c>
      <c r="H62">
        <f>VLOOKUP(_xlfn.CONCAT($A62,"1"),ref_coordinates!$A:$C,2,FALSE)</f>
        <v>3102.47</v>
      </c>
      <c r="I62">
        <f>VLOOKUP(_xlfn.CONCAT($A62,"1"),ref_coordinates!$A:$C,3,FALSE)</f>
        <v>125.55</v>
      </c>
      <c r="J62">
        <f>VLOOKUP(_xlfn.CONCAT($A62,"2"),ref_coordinates!$A:$C,2,FALSE)</f>
        <v>3106.89</v>
      </c>
      <c r="K62">
        <f>VLOOKUP(_xlfn.CONCAT($A62,"2"),ref_coordinates!$A:$C,3,FALSE)</f>
        <v>1267.8</v>
      </c>
      <c r="L62">
        <f>VLOOKUP($A62,lines!W:AC,7)</f>
        <v>95.631880389142779</v>
      </c>
      <c r="M62">
        <f>RADIANS(VLOOKUP($B62, image_data!A:G,7,FALSE))</f>
        <v>5.2509057213888841</v>
      </c>
      <c r="N62">
        <f>VLOOKUP($A62,lines!W:AD,8,FALSE)</f>
        <v>5.5244753560560351</v>
      </c>
      <c r="O62">
        <f t="shared" si="7"/>
        <v>0.27356963466715101</v>
      </c>
      <c r="P62">
        <f>VLOOKUP($B62,image_data!A:F,6,FALSE)</f>
        <v>1.5548846656457</v>
      </c>
      <c r="Q62">
        <f>VLOOKUP($B62,image_data!$A:$Q,12,FALSE)</f>
        <v>0.81566525442980997</v>
      </c>
      <c r="R62">
        <f>VLOOKUP($B62,image_data!$A:$Q,13,FALSE)</f>
        <v>2.6581443859816999E-2</v>
      </c>
      <c r="S62">
        <f>VLOOKUP($B62,image_data!$A:$Q,14,FALSE)</f>
        <v>-3.1626459605728997E-2</v>
      </c>
      <c r="T62">
        <f>VLOOKUP($B62,image_data!$A:$K,9,FALSE)</f>
        <v>1.5003931217127</v>
      </c>
      <c r="U62">
        <f>VLOOKUP($B62,image_data!$A:$K,10,FALSE)</f>
        <v>0.81127045591097002</v>
      </c>
      <c r="V62">
        <f>VLOOKUP($B62,image_data!$A:$K,11,FALSE)</f>
        <v>-0.81271339800547004</v>
      </c>
      <c r="W62">
        <f>VLOOKUP(B62,image_data!A:R,18,FALSE)</f>
        <v>0.99764961323947998</v>
      </c>
      <c r="X62">
        <f>VLOOKUP(_xlfn.CONCAT(A62,1),ref_coordinates!A:D,4,FALSE)</f>
        <v>30.6</v>
      </c>
      <c r="Y62" t="str">
        <f>VLOOKUP(INT(LEFT(A62,3)),image_data!A:H,8,FALSE)</f>
        <v>perspective</v>
      </c>
      <c r="Z62" t="str">
        <f>VLOOKUP(B62,image_data!A:V,22,TRUE)</f>
        <v>carlheinz: Apple iPhone SE</v>
      </c>
    </row>
    <row r="63" spans="1:26" x14ac:dyDescent="0.3">
      <c r="A63" t="s">
        <v>301</v>
      </c>
      <c r="B63">
        <f t="shared" si="0"/>
        <v>14</v>
      </c>
      <c r="C63">
        <f>VLOOKUP($B63,image_data!$A:$P,16,FALSE)</f>
        <v>4032</v>
      </c>
      <c r="D63">
        <f>VLOOKUP($B63,image_data!$A:$P,15,FALSE)</f>
        <v>3024</v>
      </c>
      <c r="E63">
        <f t="shared" si="4"/>
        <v>-29.410000000000309</v>
      </c>
      <c r="F63">
        <f t="shared" si="5"/>
        <v>1114.4299999999998</v>
      </c>
      <c r="G63">
        <f t="shared" ref="G63:G96" si="9">SQRT(POWER(E63,2)+POWER(F63,2))</f>
        <v>1114.8179999443853</v>
      </c>
      <c r="H63">
        <f>VLOOKUP(_xlfn.CONCAT($A63,"1"),ref_coordinates!$A:$C,2,FALSE)</f>
        <v>3203.32</v>
      </c>
      <c r="I63">
        <f>VLOOKUP(_xlfn.CONCAT($A63,"1"),ref_coordinates!$A:$C,3,FALSE)</f>
        <v>158.87</v>
      </c>
      <c r="J63">
        <f>VLOOKUP(_xlfn.CONCAT($A63,"2"),ref_coordinates!$A:$C,2,FALSE)</f>
        <v>3173.91</v>
      </c>
      <c r="K63">
        <f>VLOOKUP(_xlfn.CONCAT($A63,"2"),ref_coordinates!$A:$C,3,FALSE)</f>
        <v>1273.3</v>
      </c>
      <c r="L63">
        <f>VLOOKUP($A63,lines!W:AC,7)</f>
        <v>87.719259105747057</v>
      </c>
      <c r="M63">
        <f>RADIANS(VLOOKUP($B63, image_data!A:G,7,FALSE))</f>
        <v>5.2509057213888841</v>
      </c>
      <c r="N63">
        <f>VLOOKUP($A63,lines!W:AD,8,FALSE)</f>
        <v>5.5353332150425443</v>
      </c>
      <c r="O63">
        <f t="shared" si="7"/>
        <v>0.28442749365366016</v>
      </c>
      <c r="P63">
        <f>VLOOKUP($B63,image_data!A:F,6,FALSE)</f>
        <v>1.5548846656457</v>
      </c>
      <c r="Q63">
        <f>VLOOKUP($B63,image_data!$A:$Q,12,FALSE)</f>
        <v>0.81566525442980997</v>
      </c>
      <c r="R63">
        <f>VLOOKUP($B63,image_data!$A:$Q,13,FALSE)</f>
        <v>2.6581443859816999E-2</v>
      </c>
      <c r="S63">
        <f>VLOOKUP($B63,image_data!$A:$Q,14,FALSE)</f>
        <v>-3.1626459605728997E-2</v>
      </c>
      <c r="T63">
        <f>VLOOKUP($B63,image_data!$A:$K,9,FALSE)</f>
        <v>1.5003931217127</v>
      </c>
      <c r="U63">
        <f>VLOOKUP($B63,image_data!$A:$K,10,FALSE)</f>
        <v>0.81127045591097002</v>
      </c>
      <c r="V63">
        <f>VLOOKUP($B63,image_data!$A:$K,11,FALSE)</f>
        <v>-0.81271339800547004</v>
      </c>
      <c r="W63">
        <f>VLOOKUP(B63,image_data!A:R,18,FALSE)</f>
        <v>0.99764961323947998</v>
      </c>
      <c r="X63">
        <f>VLOOKUP(_xlfn.CONCAT(A63,1),ref_coordinates!A:D,4,FALSE)</f>
        <v>26.6</v>
      </c>
      <c r="Y63" t="str">
        <f>VLOOKUP(INT(LEFT(A63,3)),image_data!A:H,8,FALSE)</f>
        <v>perspective</v>
      </c>
      <c r="Z63" t="str">
        <f>VLOOKUP(B63,image_data!A:V,22,TRUE)</f>
        <v>carlheinz: Apple iPhone SE</v>
      </c>
    </row>
    <row r="64" spans="1:26" x14ac:dyDescent="0.3">
      <c r="A64" t="s">
        <v>302</v>
      </c>
      <c r="B64">
        <f t="shared" si="0"/>
        <v>14</v>
      </c>
      <c r="C64">
        <f>VLOOKUP($B64,image_data!$A:$P,16,FALSE)</f>
        <v>4032</v>
      </c>
      <c r="D64">
        <f>VLOOKUP($B64,image_data!$A:$P,15,FALSE)</f>
        <v>3024</v>
      </c>
      <c r="E64">
        <f t="shared" si="4"/>
        <v>-22.179999999999836</v>
      </c>
      <c r="F64">
        <f t="shared" si="5"/>
        <v>1109.8599999999999</v>
      </c>
      <c r="G64">
        <f t="shared" si="9"/>
        <v>1110.0816060092159</v>
      </c>
      <c r="H64">
        <f>VLOOKUP(_xlfn.CONCAT($A64,"1"),ref_coordinates!$A:$C,2,FALSE)</f>
        <v>3266.74</v>
      </c>
      <c r="I64">
        <f>VLOOKUP(_xlfn.CONCAT($A64,"1"),ref_coordinates!$A:$C,3,FALSE)</f>
        <v>157.94</v>
      </c>
      <c r="J64">
        <f>VLOOKUP(_xlfn.CONCAT($A64,"2"),ref_coordinates!$A:$C,2,FALSE)</f>
        <v>3244.56</v>
      </c>
      <c r="K64">
        <f>VLOOKUP(_xlfn.CONCAT($A64,"2"),ref_coordinates!$A:$C,3,FALSE)</f>
        <v>1267.8</v>
      </c>
      <c r="L64">
        <f>VLOOKUP($A64,lines!W:AC,7)</f>
        <v>88.140898457668399</v>
      </c>
      <c r="M64">
        <f>RADIANS(VLOOKUP($B64, image_data!A:G,7,FALSE))</f>
        <v>5.2509057213888841</v>
      </c>
      <c r="N64">
        <f>VLOOKUP($A64,lines!W:AD,8,FALSE)</f>
        <v>5.5530488330516654</v>
      </c>
      <c r="O64">
        <f t="shared" si="7"/>
        <v>0.30214311166278129</v>
      </c>
      <c r="P64">
        <f>VLOOKUP($B64,image_data!A:F,6,FALSE)</f>
        <v>1.5548846656457</v>
      </c>
      <c r="Q64">
        <f>VLOOKUP($B64,image_data!$A:$Q,12,FALSE)</f>
        <v>0.81566525442980997</v>
      </c>
      <c r="R64">
        <f>VLOOKUP($B64,image_data!$A:$Q,13,FALSE)</f>
        <v>2.6581443859816999E-2</v>
      </c>
      <c r="S64">
        <f>VLOOKUP($B64,image_data!$A:$Q,14,FALSE)</f>
        <v>-3.1626459605728997E-2</v>
      </c>
      <c r="T64">
        <f>VLOOKUP($B64,image_data!$A:$K,9,FALSE)</f>
        <v>1.5003931217127</v>
      </c>
      <c r="U64">
        <f>VLOOKUP($B64,image_data!$A:$K,10,FALSE)</f>
        <v>0.81127045591097002</v>
      </c>
      <c r="V64">
        <f>VLOOKUP($B64,image_data!$A:$K,11,FALSE)</f>
        <v>-0.81271339800547004</v>
      </c>
      <c r="W64">
        <f>VLOOKUP(B64,image_data!A:R,18,FALSE)</f>
        <v>0.99764961323947998</v>
      </c>
      <c r="X64">
        <f>VLOOKUP(_xlfn.CONCAT(A64,1),ref_coordinates!A:D,4,FALSE)</f>
        <v>26.6</v>
      </c>
      <c r="Y64" t="str">
        <f>VLOOKUP(INT(LEFT(A64,3)),image_data!A:H,8,FALSE)</f>
        <v>perspective</v>
      </c>
      <c r="Z64" t="str">
        <f>VLOOKUP(B64,image_data!A:V,22,TRUE)</f>
        <v>carlheinz: Apple iPhone SE</v>
      </c>
    </row>
    <row r="65" spans="1:26" x14ac:dyDescent="0.3">
      <c r="A65" t="s">
        <v>304</v>
      </c>
      <c r="B65">
        <f t="shared" si="0"/>
        <v>15</v>
      </c>
      <c r="C65">
        <f>VLOOKUP($B65,image_data!$A:$P,16,FALSE)</f>
        <v>4000</v>
      </c>
      <c r="D65">
        <f>VLOOKUP($B65,image_data!$A:$P,15,FALSE)</f>
        <v>3000</v>
      </c>
      <c r="E65">
        <f t="shared" si="4"/>
        <v>35.490000000000009</v>
      </c>
      <c r="F65">
        <f t="shared" si="5"/>
        <v>503.67999999999995</v>
      </c>
      <c r="G65">
        <f t="shared" si="9"/>
        <v>504.92878953373213</v>
      </c>
      <c r="H65">
        <f>VLOOKUP(_xlfn.CONCAT($A65,"1"),ref_coordinates!$A:$C,2,FALSE)</f>
        <v>1199.23</v>
      </c>
      <c r="I65">
        <f>VLOOKUP(_xlfn.CONCAT($A65,"1"),ref_coordinates!$A:$C,3,FALSE)</f>
        <v>996.32</v>
      </c>
      <c r="J65">
        <f>VLOOKUP(_xlfn.CONCAT($A65,"2"),ref_coordinates!$A:$C,2,FALSE)</f>
        <v>1234.72</v>
      </c>
      <c r="K65">
        <f>VLOOKUP(_xlfn.CONCAT($A65,"2"),ref_coordinates!$A:$C,3,FALSE)</f>
        <v>1500</v>
      </c>
      <c r="L65">
        <f>VLOOKUP($A65,lines!W:AC,7)</f>
        <v>71.70805185789294</v>
      </c>
      <c r="M65">
        <f>RADIANS(VLOOKUP($B65, image_data!A:G,7,FALSE))</f>
        <v>4.7832686320023576</v>
      </c>
      <c r="N65">
        <f>VLOOKUP($A65,lines!W:AD,8,FALSE)</f>
        <v>4.3267348874030134</v>
      </c>
      <c r="O65">
        <f t="shared" si="7"/>
        <v>-0.45653374459934426</v>
      </c>
      <c r="P65">
        <f>VLOOKUP($B65,image_data!A:F,6,FALSE)</f>
        <v>1.9755701394752001</v>
      </c>
      <c r="Q65">
        <f>VLOOKUP($B65,image_data!$A:$Q,12,FALSE)</f>
        <v>0.53183213627296</v>
      </c>
      <c r="R65">
        <f>VLOOKUP($B65,image_data!$A:$Q,13,FALSE)</f>
        <v>-0.18997655819643999</v>
      </c>
      <c r="S65">
        <f>VLOOKUP($B65,image_data!$A:$Q,14,FALSE)</f>
        <v>2.7846231510523001E-2</v>
      </c>
      <c r="T65">
        <f>VLOOKUP($B65,image_data!$A:$K,9,FALSE)</f>
        <v>1.2549404133255999</v>
      </c>
      <c r="U65">
        <f>VLOOKUP($B65,image_data!$A:$K,10,FALSE)</f>
        <v>1.1649866279043</v>
      </c>
      <c r="V65">
        <f>VLOOKUP($B65,image_data!$A:$K,11,FALSE)</f>
        <v>-1.153042351376</v>
      </c>
      <c r="W65">
        <f>VLOOKUP(B65,image_data!A:R,18,FALSE)</f>
        <v>1.0270088871628</v>
      </c>
      <c r="X65">
        <f>VLOOKUP(_xlfn.CONCAT(A65,1),ref_coordinates!A:D,4,FALSE)</f>
        <v>19.5</v>
      </c>
      <c r="Y65" t="str">
        <f>VLOOKUP(INT(LEFT(A65,3)),image_data!A:H,8,FALSE)</f>
        <v>perspective</v>
      </c>
      <c r="Z65" t="str">
        <f>VLOOKUP(B65,image_data!A:V,22,TRUE)</f>
        <v>kartonage: GoPro HERO5 Black</v>
      </c>
    </row>
    <row r="66" spans="1:26" x14ac:dyDescent="0.3">
      <c r="A66" t="s">
        <v>305</v>
      </c>
      <c r="B66">
        <f t="shared" ref="B66:B129" si="10">INT(LEFT(A66,3))</f>
        <v>15</v>
      </c>
      <c r="C66">
        <f>VLOOKUP($B66,image_data!$A:$P,16,FALSE)</f>
        <v>4000</v>
      </c>
      <c r="D66">
        <f>VLOOKUP($B66,image_data!$A:$P,15,FALSE)</f>
        <v>3000</v>
      </c>
      <c r="E66">
        <f t="shared" si="4"/>
        <v>18.379999999999882</v>
      </c>
      <c r="F66">
        <f t="shared" si="5"/>
        <v>386.80999999999995</v>
      </c>
      <c r="G66">
        <f t="shared" si="9"/>
        <v>387.2464338118557</v>
      </c>
      <c r="H66">
        <f>VLOOKUP(_xlfn.CONCAT($A66,"1"),ref_coordinates!$A:$C,2,FALSE)</f>
        <v>1414.98</v>
      </c>
      <c r="I66">
        <f>VLOOKUP(_xlfn.CONCAT($A66,"1"),ref_coordinates!$A:$C,3,FALSE)</f>
        <v>1104.6600000000001</v>
      </c>
      <c r="J66">
        <f>VLOOKUP(_xlfn.CONCAT($A66,"2"),ref_coordinates!$A:$C,2,FALSE)</f>
        <v>1433.36</v>
      </c>
      <c r="K66">
        <f>VLOOKUP(_xlfn.CONCAT($A66,"2"),ref_coordinates!$A:$C,3,FALSE)</f>
        <v>1491.47</v>
      </c>
      <c r="L66">
        <f>VLOOKUP($A66,lines!W:AC,7)</f>
        <v>91.895608064128311</v>
      </c>
      <c r="M66">
        <f>RADIANS(VLOOKUP($B66, image_data!A:G,7,FALSE))</f>
        <v>4.7832686320023576</v>
      </c>
      <c r="N66">
        <f>VLOOKUP($A66,lines!W:AD,8,FALSE)</f>
        <v>4.4343284594488717</v>
      </c>
      <c r="O66">
        <f t="shared" si="7"/>
        <v>-0.34894017255348597</v>
      </c>
      <c r="P66">
        <f>VLOOKUP($B66,image_data!A:F,6,FALSE)</f>
        <v>1.9755701394752001</v>
      </c>
      <c r="Q66">
        <f>VLOOKUP($B66,image_data!$A:$Q,12,FALSE)</f>
        <v>0.53183213627296</v>
      </c>
      <c r="R66">
        <f>VLOOKUP($B66,image_data!$A:$Q,13,FALSE)</f>
        <v>-0.18997655819643999</v>
      </c>
      <c r="S66">
        <f>VLOOKUP($B66,image_data!$A:$Q,14,FALSE)</f>
        <v>2.7846231510523001E-2</v>
      </c>
      <c r="T66">
        <f>VLOOKUP($B66,image_data!$A:$K,9,FALSE)</f>
        <v>1.2549404133255999</v>
      </c>
      <c r="U66">
        <f>VLOOKUP($B66,image_data!$A:$K,10,FALSE)</f>
        <v>1.1649866279043</v>
      </c>
      <c r="V66">
        <f>VLOOKUP($B66,image_data!$A:$K,11,FALSE)</f>
        <v>-1.153042351376</v>
      </c>
      <c r="W66">
        <f>VLOOKUP(B66,image_data!A:R,18,FALSE)</f>
        <v>1.0270088871628</v>
      </c>
      <c r="X66">
        <f>VLOOKUP(_xlfn.CONCAT(A66,1),ref_coordinates!A:D,4,FALSE)</f>
        <v>19.5</v>
      </c>
      <c r="Y66" t="str">
        <f>VLOOKUP(INT(LEFT(A66,3)),image_data!A:H,8,FALSE)</f>
        <v>perspective</v>
      </c>
      <c r="Z66" t="str">
        <f>VLOOKUP(B66,image_data!A:V,22,TRUE)</f>
        <v>kartonage: GoPro HERO5 Black</v>
      </c>
    </row>
    <row r="67" spans="1:26" x14ac:dyDescent="0.3">
      <c r="A67" t="s">
        <v>306</v>
      </c>
      <c r="B67">
        <f t="shared" si="10"/>
        <v>15</v>
      </c>
      <c r="C67">
        <f>VLOOKUP($B67,image_data!$A:$P,16,FALSE)</f>
        <v>4000</v>
      </c>
      <c r="D67">
        <f>VLOOKUP($B67,image_data!$A:$P,15,FALSE)</f>
        <v>3000</v>
      </c>
      <c r="E67">
        <f t="shared" ref="E67:E130" si="11">J67-H67</f>
        <v>82.079999999999927</v>
      </c>
      <c r="F67">
        <f t="shared" ref="F67:F130" si="12">K67-I67</f>
        <v>1238.3</v>
      </c>
      <c r="G67">
        <f t="shared" si="9"/>
        <v>1241.0173312246691</v>
      </c>
      <c r="H67">
        <f>VLOOKUP(_xlfn.CONCAT($A67,"1"),ref_coordinates!$A:$C,2,FALSE)</f>
        <v>2428.6</v>
      </c>
      <c r="I67">
        <f>VLOOKUP(_xlfn.CONCAT($A67,"1"),ref_coordinates!$A:$C,3,FALSE)</f>
        <v>248.57</v>
      </c>
      <c r="J67">
        <f>VLOOKUP(_xlfn.CONCAT($A67,"2"),ref_coordinates!$A:$C,2,FALSE)</f>
        <v>2510.6799999999998</v>
      </c>
      <c r="K67">
        <f>VLOOKUP(_xlfn.CONCAT($A67,"2"),ref_coordinates!$A:$C,3,FALSE)</f>
        <v>1486.87</v>
      </c>
      <c r="L67">
        <f>VLOOKUP($A67,lines!W:AC,7)</f>
        <v>43.607024405932407</v>
      </c>
      <c r="M67">
        <f>RADIANS(VLOOKUP($B67, image_data!A:G,7,FALSE))</f>
        <v>4.7832686320023576</v>
      </c>
      <c r="N67">
        <f>VLOOKUP($A67,lines!W:AD,8,FALSE)</f>
        <v>5.0078281313657929</v>
      </c>
      <c r="O67">
        <f t="shared" ref="O67:O130" si="13">N67-M67</f>
        <v>0.22455949936343522</v>
      </c>
      <c r="P67">
        <f>VLOOKUP($B67,image_data!A:F,6,FALSE)</f>
        <v>1.9755701394752001</v>
      </c>
      <c r="Q67">
        <f>VLOOKUP($B67,image_data!$A:$Q,12,FALSE)</f>
        <v>0.53183213627296</v>
      </c>
      <c r="R67">
        <f>VLOOKUP($B67,image_data!$A:$Q,13,FALSE)</f>
        <v>-0.18997655819643999</v>
      </c>
      <c r="S67">
        <f>VLOOKUP($B67,image_data!$A:$Q,14,FALSE)</f>
        <v>2.7846231510523001E-2</v>
      </c>
      <c r="T67">
        <f>VLOOKUP($B67,image_data!$A:$K,9,FALSE)</f>
        <v>1.2549404133255999</v>
      </c>
      <c r="U67">
        <f>VLOOKUP($B67,image_data!$A:$K,10,FALSE)</f>
        <v>1.1649866279043</v>
      </c>
      <c r="V67">
        <f>VLOOKUP($B67,image_data!$A:$K,11,FALSE)</f>
        <v>-1.153042351376</v>
      </c>
      <c r="W67">
        <f>VLOOKUP(B67,image_data!A:R,18,FALSE)</f>
        <v>1.0270088871628</v>
      </c>
      <c r="X67">
        <f>VLOOKUP(_xlfn.CONCAT(A67,1),ref_coordinates!A:D,4,FALSE)</f>
        <v>32.5</v>
      </c>
      <c r="Y67" t="str">
        <f>VLOOKUP(INT(LEFT(A67,3)),image_data!A:H,8,FALSE)</f>
        <v>perspective</v>
      </c>
      <c r="Z67" t="str">
        <f>VLOOKUP(B67,image_data!A:V,22,TRUE)</f>
        <v>kartonage: GoPro HERO5 Black</v>
      </c>
    </row>
    <row r="68" spans="1:26" x14ac:dyDescent="0.3">
      <c r="A68" t="s">
        <v>307</v>
      </c>
      <c r="B68">
        <f t="shared" si="10"/>
        <v>15</v>
      </c>
      <c r="C68">
        <f>VLOOKUP($B68,image_data!$A:$P,16,FALSE)</f>
        <v>4000</v>
      </c>
      <c r="D68">
        <f>VLOOKUP($B68,image_data!$A:$P,15,FALSE)</f>
        <v>3000</v>
      </c>
      <c r="E68">
        <f t="shared" si="11"/>
        <v>143.48999999999978</v>
      </c>
      <c r="F68">
        <f t="shared" si="12"/>
        <v>1216.43</v>
      </c>
      <c r="G68">
        <f t="shared" si="9"/>
        <v>1224.8637985506798</v>
      </c>
      <c r="H68">
        <f>VLOOKUP(_xlfn.CONCAT($A68,"1"),ref_coordinates!$A:$C,2,FALSE)</f>
        <v>2972.17</v>
      </c>
      <c r="I68">
        <f>VLOOKUP(_xlfn.CONCAT($A68,"1"),ref_coordinates!$A:$C,3,FALSE)</f>
        <v>244.74</v>
      </c>
      <c r="J68">
        <f>VLOOKUP(_xlfn.CONCAT($A68,"2"),ref_coordinates!$A:$C,2,FALSE)</f>
        <v>3115.66</v>
      </c>
      <c r="K68">
        <f>VLOOKUP(_xlfn.CONCAT($A68,"2"),ref_coordinates!$A:$C,3,FALSE)</f>
        <v>1461.17</v>
      </c>
      <c r="L68">
        <f>VLOOKUP($A68,lines!W:AC,7)</f>
        <v>45.987430407681067</v>
      </c>
      <c r="M68">
        <f>RADIANS(VLOOKUP($B68, image_data!A:G,7,FALSE))</f>
        <v>4.7832686320023576</v>
      </c>
      <c r="N68">
        <f>VLOOKUP($A68,lines!W:AD,8,FALSE)</f>
        <v>5.3238866583349189</v>
      </c>
      <c r="O68">
        <f t="shared" si="13"/>
        <v>0.54061802633256129</v>
      </c>
      <c r="P68">
        <f>VLOOKUP($B68,image_data!A:F,6,FALSE)</f>
        <v>1.9755701394752001</v>
      </c>
      <c r="Q68">
        <f>VLOOKUP($B68,image_data!$A:$Q,12,FALSE)</f>
        <v>0.53183213627296</v>
      </c>
      <c r="R68">
        <f>VLOOKUP($B68,image_data!$A:$Q,13,FALSE)</f>
        <v>-0.18997655819643999</v>
      </c>
      <c r="S68">
        <f>VLOOKUP($B68,image_data!$A:$Q,14,FALSE)</f>
        <v>2.7846231510523001E-2</v>
      </c>
      <c r="T68">
        <f>VLOOKUP($B68,image_data!$A:$K,9,FALSE)</f>
        <v>1.2549404133255999</v>
      </c>
      <c r="U68">
        <f>VLOOKUP($B68,image_data!$A:$K,10,FALSE)</f>
        <v>1.1649866279043</v>
      </c>
      <c r="V68">
        <f>VLOOKUP($B68,image_data!$A:$K,11,FALSE)</f>
        <v>-1.153042351376</v>
      </c>
      <c r="W68">
        <f>VLOOKUP(B68,image_data!A:R,18,FALSE)</f>
        <v>1.0270088871628</v>
      </c>
      <c r="X68">
        <f>VLOOKUP(_xlfn.CONCAT(A68,1),ref_coordinates!A:D,4,FALSE)</f>
        <v>32.5</v>
      </c>
      <c r="Y68" t="str">
        <f>VLOOKUP(INT(LEFT(A68,3)),image_data!A:H,8,FALSE)</f>
        <v>perspective</v>
      </c>
      <c r="Z68" t="str">
        <f>VLOOKUP(B68,image_data!A:V,22,TRUE)</f>
        <v>kartonage: GoPro HERO5 Black</v>
      </c>
    </row>
    <row r="69" spans="1:26" x14ac:dyDescent="0.3">
      <c r="A69" t="s">
        <v>308</v>
      </c>
      <c r="B69">
        <f t="shared" si="10"/>
        <v>15</v>
      </c>
      <c r="C69">
        <f>VLOOKUP($B69,image_data!$A:$P,16,FALSE)</f>
        <v>4000</v>
      </c>
      <c r="D69">
        <f>VLOOKUP($B69,image_data!$A:$P,15,FALSE)</f>
        <v>3000</v>
      </c>
      <c r="E69">
        <f t="shared" si="11"/>
        <v>174.13000000000011</v>
      </c>
      <c r="F69">
        <f t="shared" si="12"/>
        <v>1156.17</v>
      </c>
      <c r="G69">
        <f t="shared" si="9"/>
        <v>1169.2092737401633</v>
      </c>
      <c r="H69">
        <f>VLOOKUP(_xlfn.CONCAT($A69,"1"),ref_coordinates!$A:$C,2,FALSE)</f>
        <v>3443.74</v>
      </c>
      <c r="I69">
        <f>VLOOKUP(_xlfn.CONCAT($A69,"1"),ref_coordinates!$A:$C,3,FALSE)</f>
        <v>295.55</v>
      </c>
      <c r="J69">
        <f>VLOOKUP(_xlfn.CONCAT($A69,"2"),ref_coordinates!$A:$C,2,FALSE)</f>
        <v>3617.87</v>
      </c>
      <c r="K69">
        <f>VLOOKUP(_xlfn.CONCAT($A69,"2"),ref_coordinates!$A:$C,3,FALSE)</f>
        <v>1451.72</v>
      </c>
      <c r="L69">
        <f>VLOOKUP($A69,lines!W:AC,7)</f>
        <v>51.848726046615717</v>
      </c>
      <c r="M69">
        <f>RADIANS(VLOOKUP($B69, image_data!A:G,7,FALSE))</f>
        <v>4.7832686320023576</v>
      </c>
      <c r="N69">
        <f>VLOOKUP($A69,lines!W:AD,8,FALSE)</f>
        <v>5.5749309438858488</v>
      </c>
      <c r="O69">
        <f t="shared" si="13"/>
        <v>0.79166231188349112</v>
      </c>
      <c r="P69">
        <f>VLOOKUP($B69,image_data!A:F,6,FALSE)</f>
        <v>1.9755701394752001</v>
      </c>
      <c r="Q69">
        <f>VLOOKUP($B69,image_data!$A:$Q,12,FALSE)</f>
        <v>0.53183213627296</v>
      </c>
      <c r="R69">
        <f>VLOOKUP($B69,image_data!$A:$Q,13,FALSE)</f>
        <v>-0.18997655819643999</v>
      </c>
      <c r="S69">
        <f>VLOOKUP($B69,image_data!$A:$Q,14,FALSE)</f>
        <v>2.7846231510523001E-2</v>
      </c>
      <c r="T69">
        <f>VLOOKUP($B69,image_data!$A:$K,9,FALSE)</f>
        <v>1.2549404133255999</v>
      </c>
      <c r="U69">
        <f>VLOOKUP($B69,image_data!$A:$K,10,FALSE)</f>
        <v>1.1649866279043</v>
      </c>
      <c r="V69">
        <f>VLOOKUP($B69,image_data!$A:$K,11,FALSE)</f>
        <v>-1.153042351376</v>
      </c>
      <c r="W69">
        <f>VLOOKUP(B69,image_data!A:R,18,FALSE)</f>
        <v>1.0270088871628</v>
      </c>
      <c r="X69">
        <f>VLOOKUP(_xlfn.CONCAT(A69,1),ref_coordinates!A:D,4,FALSE)</f>
        <v>32.5</v>
      </c>
      <c r="Y69" t="str">
        <f>VLOOKUP(INT(LEFT(A69,3)),image_data!A:H,8,FALSE)</f>
        <v>perspective</v>
      </c>
      <c r="Z69" t="str">
        <f>VLOOKUP(B69,image_data!A:V,22,TRUE)</f>
        <v>kartonage: GoPro HERO5 Black</v>
      </c>
    </row>
    <row r="70" spans="1:26" x14ac:dyDescent="0.3">
      <c r="A70" t="s">
        <v>309</v>
      </c>
      <c r="B70">
        <f t="shared" si="10"/>
        <v>15</v>
      </c>
      <c r="C70">
        <f>VLOOKUP($B70,image_data!$A:$P,16,FALSE)</f>
        <v>4000</v>
      </c>
      <c r="D70">
        <f>VLOOKUP($B70,image_data!$A:$P,15,FALSE)</f>
        <v>3000</v>
      </c>
      <c r="E70">
        <f t="shared" si="11"/>
        <v>166.22000000000025</v>
      </c>
      <c r="F70">
        <f t="shared" si="12"/>
        <v>1098.4699999999998</v>
      </c>
      <c r="G70">
        <f t="shared" si="9"/>
        <v>1110.9749904025741</v>
      </c>
      <c r="H70">
        <f>VLOOKUP(_xlfn.CONCAT($A70,"1"),ref_coordinates!$A:$C,2,FALSE)</f>
        <v>3750.89</v>
      </c>
      <c r="I70">
        <f>VLOOKUP(_xlfn.CONCAT($A70,"1"),ref_coordinates!$A:$C,3,FALSE)</f>
        <v>347.89</v>
      </c>
      <c r="J70">
        <f>VLOOKUP(_xlfn.CONCAT($A70,"2"),ref_coordinates!$A:$C,2,FALSE)</f>
        <v>3917.11</v>
      </c>
      <c r="K70">
        <f>VLOOKUP(_xlfn.CONCAT($A70,"2"),ref_coordinates!$A:$C,3,FALSE)</f>
        <v>1446.36</v>
      </c>
      <c r="L70">
        <f>VLOOKUP($A70,lines!W:AC,7)</f>
        <v>59.204402790106883</v>
      </c>
      <c r="M70">
        <f>RADIANS(VLOOKUP($B70, image_data!A:G,7,FALSE))</f>
        <v>4.7832686320023576</v>
      </c>
      <c r="N70">
        <f>VLOOKUP($A70,lines!W:AD,8,FALSE)</f>
        <v>5.7467759794186088</v>
      </c>
      <c r="O70">
        <f t="shared" si="13"/>
        <v>0.96350734741625121</v>
      </c>
      <c r="P70">
        <f>VLOOKUP($B70,image_data!A:F,6,FALSE)</f>
        <v>1.9755701394752001</v>
      </c>
      <c r="Q70">
        <f>VLOOKUP($B70,image_data!$A:$Q,12,FALSE)</f>
        <v>0.53183213627296</v>
      </c>
      <c r="R70">
        <f>VLOOKUP($B70,image_data!$A:$Q,13,FALSE)</f>
        <v>-0.18997655819643999</v>
      </c>
      <c r="S70">
        <f>VLOOKUP($B70,image_data!$A:$Q,14,FALSE)</f>
        <v>2.7846231510523001E-2</v>
      </c>
      <c r="T70">
        <f>VLOOKUP($B70,image_data!$A:$K,9,FALSE)</f>
        <v>1.2549404133255999</v>
      </c>
      <c r="U70">
        <f>VLOOKUP($B70,image_data!$A:$K,10,FALSE)</f>
        <v>1.1649866279043</v>
      </c>
      <c r="V70">
        <f>VLOOKUP($B70,image_data!$A:$K,11,FALSE)</f>
        <v>-1.153042351376</v>
      </c>
      <c r="W70">
        <f>VLOOKUP(B70,image_data!A:R,18,FALSE)</f>
        <v>1.0270088871628</v>
      </c>
      <c r="X70">
        <f>VLOOKUP(_xlfn.CONCAT(A70,1),ref_coordinates!A:D,4,FALSE)</f>
        <v>32.5</v>
      </c>
      <c r="Y70" t="str">
        <f>VLOOKUP(INT(LEFT(A70,3)),image_data!A:H,8,FALSE)</f>
        <v>perspective</v>
      </c>
      <c r="Z70" t="str">
        <f>VLOOKUP(B70,image_data!A:V,22,TRUE)</f>
        <v>kartonage: GoPro HERO5 Black</v>
      </c>
    </row>
    <row r="71" spans="1:26" x14ac:dyDescent="0.3">
      <c r="A71" t="s">
        <v>311</v>
      </c>
      <c r="B71">
        <f t="shared" si="10"/>
        <v>16</v>
      </c>
      <c r="C71">
        <f>VLOOKUP($B71,image_data!$A:$P,16,FALSE)</f>
        <v>2048</v>
      </c>
      <c r="D71">
        <f>VLOOKUP($B71,image_data!$A:$P,15,FALSE)</f>
        <v>1536</v>
      </c>
      <c r="E71">
        <f t="shared" si="11"/>
        <v>-48</v>
      </c>
      <c r="F71">
        <f t="shared" si="12"/>
        <v>474.79999999999995</v>
      </c>
      <c r="G71">
        <f t="shared" si="9"/>
        <v>477.220116927189</v>
      </c>
      <c r="H71">
        <f>VLOOKUP(_xlfn.CONCAT($A71,"1"),ref_coordinates!$A:$C,2,FALSE)</f>
        <v>265.19</v>
      </c>
      <c r="I71">
        <f>VLOOKUP(_xlfn.CONCAT($A71,"1"),ref_coordinates!$A:$C,3,FALSE)</f>
        <v>61.26</v>
      </c>
      <c r="J71">
        <f>VLOOKUP(_xlfn.CONCAT($A71,"2"),ref_coordinates!$A:$C,2,FALSE)</f>
        <v>217.19</v>
      </c>
      <c r="K71">
        <f>VLOOKUP(_xlfn.CONCAT($A71,"2"),ref_coordinates!$A:$C,3,FALSE)</f>
        <v>536.05999999999995</v>
      </c>
      <c r="L71">
        <f>VLOOKUP($A71,lines!W:AC,7)</f>
        <v>43.589193588562267</v>
      </c>
      <c r="M71">
        <f>RADIANS(VLOOKUP($B71, image_data!A:G,7,FALSE))</f>
        <v>1.6057294420539359</v>
      </c>
      <c r="N71">
        <f>VLOOKUP($A71,lines!W:AD,8,FALSE)</f>
        <v>0.80122418011894692</v>
      </c>
      <c r="O71">
        <f t="shared" si="13"/>
        <v>-0.80450526193498895</v>
      </c>
      <c r="P71">
        <f>VLOOKUP($B71,image_data!A:F,6,FALSE)</f>
        <v>1.9550113100558999</v>
      </c>
      <c r="Q71">
        <f>VLOOKUP($B71,image_data!$A:$Q,12,FALSE)</f>
        <v>0.54373574936683</v>
      </c>
      <c r="R71">
        <f>VLOOKUP($B71,image_data!$A:$Q,13,FALSE)</f>
        <v>-0.19609686501918</v>
      </c>
      <c r="S71">
        <f>VLOOKUP($B71,image_data!$A:$Q,14,FALSE)</f>
        <v>2.7903289765235002E-2</v>
      </c>
      <c r="T71">
        <f>VLOOKUP($B71,image_data!$A:$K,9,FALSE)</f>
        <v>1.258196141797</v>
      </c>
      <c r="U71">
        <f>VLOOKUP($B71,image_data!$A:$K,10,FALSE)</f>
        <v>-1.2758232990166001</v>
      </c>
      <c r="V71">
        <f>VLOOKUP($B71,image_data!$A:$K,11,FALSE)</f>
        <v>1.2158731128669999</v>
      </c>
      <c r="W71">
        <f>VLOOKUP(B71,image_data!A:R,18,FALSE)</f>
        <v>0.99402792296757003</v>
      </c>
      <c r="X71">
        <f>VLOOKUP(_xlfn.CONCAT(A71,1),ref_coordinates!A:D,4,FALSE)</f>
        <v>30.9</v>
      </c>
      <c r="Y71" t="str">
        <f>VLOOKUP(INT(LEFT(A71,3)),image_data!A:H,8,FALSE)</f>
        <v>perspective</v>
      </c>
      <c r="Z71" t="str">
        <f>VLOOKUP(B71,image_data!A:V,22,TRUE)</f>
        <v>kartonage: GoPro HERO5 Black</v>
      </c>
    </row>
    <row r="72" spans="1:26" x14ac:dyDescent="0.3">
      <c r="A72" t="s">
        <v>312</v>
      </c>
      <c r="B72">
        <f t="shared" si="10"/>
        <v>16</v>
      </c>
      <c r="C72">
        <f>VLOOKUP($B72,image_data!$A:$P,16,FALSE)</f>
        <v>2048</v>
      </c>
      <c r="D72">
        <f>VLOOKUP($B72,image_data!$A:$P,15,FALSE)</f>
        <v>1536</v>
      </c>
      <c r="E72">
        <f t="shared" si="11"/>
        <v>-40.850000000000023</v>
      </c>
      <c r="F72">
        <f t="shared" si="12"/>
        <v>444.33999999999992</v>
      </c>
      <c r="G72">
        <f t="shared" si="9"/>
        <v>446.2138031258109</v>
      </c>
      <c r="H72">
        <f>VLOOKUP(_xlfn.CONCAT($A72,"1"),ref_coordinates!$A:$C,2,FALSE)</f>
        <v>300.94</v>
      </c>
      <c r="I72">
        <f>VLOOKUP(_xlfn.CONCAT($A72,"1"),ref_coordinates!$A:$C,3,FALSE)</f>
        <v>91.72</v>
      </c>
      <c r="J72">
        <f>VLOOKUP(_xlfn.CONCAT($A72,"2"),ref_coordinates!$A:$C,2,FALSE)</f>
        <v>260.08999999999997</v>
      </c>
      <c r="K72">
        <f>VLOOKUP(_xlfn.CONCAT($A72,"2"),ref_coordinates!$A:$C,3,FALSE)</f>
        <v>536.05999999999995</v>
      </c>
      <c r="L72">
        <f>VLOOKUP($A72,lines!W:AC,7)</f>
        <v>46.242648742947907</v>
      </c>
      <c r="M72">
        <f>RADIANS(VLOOKUP($B72, image_data!A:G,7,FALSE))</f>
        <v>1.6057294420539359</v>
      </c>
      <c r="N72">
        <f>VLOOKUP($A72,lines!W:AD,8,FALSE)</f>
        <v>0.86414654227687682</v>
      </c>
      <c r="O72">
        <f t="shared" si="13"/>
        <v>-0.74158289977705905</v>
      </c>
      <c r="P72">
        <f>VLOOKUP($B72,image_data!A:F,6,FALSE)</f>
        <v>1.9550113100558999</v>
      </c>
      <c r="Q72">
        <f>VLOOKUP($B72,image_data!$A:$Q,12,FALSE)</f>
        <v>0.54373574936683</v>
      </c>
      <c r="R72">
        <f>VLOOKUP($B72,image_data!$A:$Q,13,FALSE)</f>
        <v>-0.19609686501918</v>
      </c>
      <c r="S72">
        <f>VLOOKUP($B72,image_data!$A:$Q,14,FALSE)</f>
        <v>2.7903289765235002E-2</v>
      </c>
      <c r="T72">
        <f>VLOOKUP($B72,image_data!$A:$K,9,FALSE)</f>
        <v>1.258196141797</v>
      </c>
      <c r="U72">
        <f>VLOOKUP($B72,image_data!$A:$K,10,FALSE)</f>
        <v>-1.2758232990166001</v>
      </c>
      <c r="V72">
        <f>VLOOKUP($B72,image_data!$A:$K,11,FALSE)</f>
        <v>1.2158731128669999</v>
      </c>
      <c r="W72">
        <f>VLOOKUP(B72,image_data!A:R,18,FALSE)</f>
        <v>0.99402792296757003</v>
      </c>
      <c r="X72">
        <f>VLOOKUP(_xlfn.CONCAT(A72,1),ref_coordinates!A:D,4,FALSE)</f>
        <v>30.9</v>
      </c>
      <c r="Y72" t="str">
        <f>VLOOKUP(INT(LEFT(A72,3)),image_data!A:H,8,FALSE)</f>
        <v>perspective</v>
      </c>
      <c r="Z72" t="str">
        <f>VLOOKUP(B72,image_data!A:V,22,TRUE)</f>
        <v>kartonage: GoPro HERO5 Black</v>
      </c>
    </row>
    <row r="73" spans="1:26" x14ac:dyDescent="0.3">
      <c r="A73" t="s">
        <v>313</v>
      </c>
      <c r="B73">
        <f t="shared" si="10"/>
        <v>16</v>
      </c>
      <c r="C73">
        <f>VLOOKUP($B73,image_data!$A:$P,16,FALSE)</f>
        <v>2048</v>
      </c>
      <c r="D73">
        <f>VLOOKUP($B73,image_data!$A:$P,15,FALSE)</f>
        <v>1536</v>
      </c>
      <c r="E73">
        <f t="shared" si="11"/>
        <v>-31.319999999999993</v>
      </c>
      <c r="F73">
        <f t="shared" si="12"/>
        <v>417.11</v>
      </c>
      <c r="G73">
        <f t="shared" si="9"/>
        <v>418.28422693187946</v>
      </c>
      <c r="H73">
        <f>VLOOKUP(_xlfn.CONCAT($A73,"1"),ref_coordinates!$A:$C,2,FALSE)</f>
        <v>326.13</v>
      </c>
      <c r="I73">
        <f>VLOOKUP(_xlfn.CONCAT($A73,"1"),ref_coordinates!$A:$C,3,FALSE)</f>
        <v>114.87</v>
      </c>
      <c r="J73">
        <f>VLOOKUP(_xlfn.CONCAT($A73,"2"),ref_coordinates!$A:$C,2,FALSE)</f>
        <v>294.81</v>
      </c>
      <c r="K73">
        <f>VLOOKUP(_xlfn.CONCAT($A73,"2"),ref_coordinates!$A:$C,3,FALSE)</f>
        <v>531.98</v>
      </c>
      <c r="L73">
        <f>VLOOKUP($A73,lines!W:AC,7)</f>
        <v>49.195519095520439</v>
      </c>
      <c r="M73">
        <f>RADIANS(VLOOKUP($B73, image_data!A:G,7,FALSE))</f>
        <v>1.6057294420539359</v>
      </c>
      <c r="N73">
        <f>VLOOKUP($A73,lines!W:AD,8,FALSE)</f>
        <v>0.91196729321072467</v>
      </c>
      <c r="O73">
        <f t="shared" si="13"/>
        <v>-0.69376214884321119</v>
      </c>
      <c r="P73">
        <f>VLOOKUP($B73,image_data!A:F,6,FALSE)</f>
        <v>1.9550113100558999</v>
      </c>
      <c r="Q73">
        <f>VLOOKUP($B73,image_data!$A:$Q,12,FALSE)</f>
        <v>0.54373574936683</v>
      </c>
      <c r="R73">
        <f>VLOOKUP($B73,image_data!$A:$Q,13,FALSE)</f>
        <v>-0.19609686501918</v>
      </c>
      <c r="S73">
        <f>VLOOKUP($B73,image_data!$A:$Q,14,FALSE)</f>
        <v>2.7903289765235002E-2</v>
      </c>
      <c r="T73">
        <f>VLOOKUP($B73,image_data!$A:$K,9,FALSE)</f>
        <v>1.258196141797</v>
      </c>
      <c r="U73">
        <f>VLOOKUP($B73,image_data!$A:$K,10,FALSE)</f>
        <v>-1.2758232990166001</v>
      </c>
      <c r="V73">
        <f>VLOOKUP($B73,image_data!$A:$K,11,FALSE)</f>
        <v>1.2158731128669999</v>
      </c>
      <c r="W73">
        <f>VLOOKUP(B73,image_data!A:R,18,FALSE)</f>
        <v>0.99402792296757003</v>
      </c>
      <c r="X73">
        <f>VLOOKUP(_xlfn.CONCAT(A73,1),ref_coordinates!A:D,4,FALSE)</f>
        <v>30.9</v>
      </c>
      <c r="Y73" t="str">
        <f>VLOOKUP(INT(LEFT(A73,3)),image_data!A:H,8,FALSE)</f>
        <v>perspective</v>
      </c>
      <c r="Z73" t="str">
        <f>VLOOKUP(B73,image_data!A:V,22,TRUE)</f>
        <v>kartonage: GoPro HERO5 Black</v>
      </c>
    </row>
    <row r="74" spans="1:26" x14ac:dyDescent="0.3">
      <c r="A74" t="s">
        <v>314</v>
      </c>
      <c r="B74">
        <f t="shared" si="10"/>
        <v>16</v>
      </c>
      <c r="C74">
        <f>VLOOKUP($B74,image_data!$A:$P,16,FALSE)</f>
        <v>2048</v>
      </c>
      <c r="D74">
        <f>VLOOKUP($B74,image_data!$A:$P,15,FALSE)</f>
        <v>1536</v>
      </c>
      <c r="E74">
        <f t="shared" si="11"/>
        <v>-4.339999999999975</v>
      </c>
      <c r="F74">
        <f t="shared" si="12"/>
        <v>318.38</v>
      </c>
      <c r="G74">
        <f t="shared" si="9"/>
        <v>318.40957900163744</v>
      </c>
      <c r="H74">
        <f>VLOOKUP(_xlfn.CONCAT($A74,"1"),ref_coordinates!$A:$C,2,FALSE)</f>
        <v>413.96</v>
      </c>
      <c r="I74">
        <f>VLOOKUP(_xlfn.CONCAT($A74,"1"),ref_coordinates!$A:$C,3,FALSE)</f>
        <v>194.53</v>
      </c>
      <c r="J74">
        <f>VLOOKUP(_xlfn.CONCAT($A74,"2"),ref_coordinates!$A:$C,2,FALSE)</f>
        <v>409.62</v>
      </c>
      <c r="K74">
        <f>VLOOKUP(_xlfn.CONCAT($A74,"2"),ref_coordinates!$A:$C,3,FALSE)</f>
        <v>512.91</v>
      </c>
      <c r="L74">
        <f>VLOOKUP($A74,lines!W:AC,7)</f>
        <v>63.048752628062367</v>
      </c>
      <c r="M74">
        <f>RADIANS(VLOOKUP($B74, image_data!A:G,7,FALSE))</f>
        <v>1.6057294420539359</v>
      </c>
      <c r="N74">
        <f>VLOOKUP($A74,lines!W:AD,8,FALSE)</f>
        <v>1.048420616141696</v>
      </c>
      <c r="O74">
        <f t="shared" si="13"/>
        <v>-0.55730882591223985</v>
      </c>
      <c r="P74">
        <f>VLOOKUP($B74,image_data!A:F,6,FALSE)</f>
        <v>1.9550113100558999</v>
      </c>
      <c r="Q74">
        <f>VLOOKUP($B74,image_data!$A:$Q,12,FALSE)</f>
        <v>0.54373574936683</v>
      </c>
      <c r="R74">
        <f>VLOOKUP($B74,image_data!$A:$Q,13,FALSE)</f>
        <v>-0.19609686501918</v>
      </c>
      <c r="S74">
        <f>VLOOKUP($B74,image_data!$A:$Q,14,FALSE)</f>
        <v>2.7903289765235002E-2</v>
      </c>
      <c r="T74">
        <f>VLOOKUP($B74,image_data!$A:$K,9,FALSE)</f>
        <v>1.258196141797</v>
      </c>
      <c r="U74">
        <f>VLOOKUP($B74,image_data!$A:$K,10,FALSE)</f>
        <v>-1.2758232990166001</v>
      </c>
      <c r="V74">
        <f>VLOOKUP($B74,image_data!$A:$K,11,FALSE)</f>
        <v>1.2158731128669999</v>
      </c>
      <c r="W74">
        <f>VLOOKUP(B74,image_data!A:R,18,FALSE)</f>
        <v>0.99402792296757003</v>
      </c>
      <c r="X74">
        <f>VLOOKUP(_xlfn.CONCAT(A74,1),ref_coordinates!A:D,4,FALSE)</f>
        <v>30.9</v>
      </c>
      <c r="Y74" t="str">
        <f>VLOOKUP(INT(LEFT(A74,3)),image_data!A:H,8,FALSE)</f>
        <v>perspective</v>
      </c>
      <c r="Z74" t="str">
        <f>VLOOKUP(B74,image_data!A:V,22,TRUE)</f>
        <v>kartonage: GoPro HERO5 Black</v>
      </c>
    </row>
    <row r="75" spans="1:26" x14ac:dyDescent="0.3">
      <c r="A75" t="s">
        <v>316</v>
      </c>
      <c r="B75">
        <f t="shared" si="10"/>
        <v>18</v>
      </c>
      <c r="C75">
        <f>VLOOKUP($B75,image_data!$A:$P,16,FALSE)</f>
        <v>4000</v>
      </c>
      <c r="D75">
        <f>VLOOKUP($B75,image_data!$A:$P,15,FALSE)</f>
        <v>3000</v>
      </c>
      <c r="E75">
        <f t="shared" si="11"/>
        <v>65.370000000000118</v>
      </c>
      <c r="F75">
        <f t="shared" si="12"/>
        <v>1217.3600000000001</v>
      </c>
      <c r="G75">
        <f t="shared" si="9"/>
        <v>1219.1138611713018</v>
      </c>
      <c r="H75">
        <f>VLOOKUP(_xlfn.CONCAT($A75,"1"),ref_coordinates!$A:$C,2,FALSE)</f>
        <v>1755.57</v>
      </c>
      <c r="I75">
        <f>VLOOKUP(_xlfn.CONCAT($A75,"1"),ref_coordinates!$A:$C,3,FALSE)</f>
        <v>396.15</v>
      </c>
      <c r="J75">
        <f>VLOOKUP(_xlfn.CONCAT($A75,"2"),ref_coordinates!$A:$C,2,FALSE)</f>
        <v>1820.94</v>
      </c>
      <c r="K75">
        <f>VLOOKUP(_xlfn.CONCAT($A75,"2"),ref_coordinates!$A:$C,3,FALSE)</f>
        <v>1613.51</v>
      </c>
      <c r="L75">
        <f>VLOOKUP($A75,lines!W:AC,7)</f>
        <v>22.097869429443161</v>
      </c>
      <c r="M75">
        <f>RADIANS(VLOOKUP($B75, image_data!A:G,7,FALSE))</f>
        <v>1.9485347073017593E-3</v>
      </c>
      <c r="N75">
        <f>VLOOKUP($A75,lines!W:AD,8,FALSE)</f>
        <v>6.0959934747924844</v>
      </c>
      <c r="O75">
        <f t="shared" si="13"/>
        <v>6.0940449400851824</v>
      </c>
      <c r="P75">
        <f>VLOOKUP($B75,image_data!A:F,6,FALSE)</f>
        <v>1.5677494863048</v>
      </c>
      <c r="Q75">
        <f>VLOOKUP($B75,image_data!$A:$Q,12,FALSE)</f>
        <v>0.44189637284124</v>
      </c>
      <c r="R75">
        <f>VLOOKUP($B75,image_data!$A:$Q,13,FALSE)</f>
        <v>0.16763438591814001</v>
      </c>
      <c r="S75">
        <f>VLOOKUP($B75,image_data!$A:$Q,14,FALSE)</f>
        <v>4.98909336929E-2</v>
      </c>
      <c r="T75">
        <f>VLOOKUP($B75,image_data!$A:$K,9,FALSE)</f>
        <v>1.5846130104239999</v>
      </c>
      <c r="U75">
        <f>VLOOKUP($B75,image_data!$A:$K,10,FALSE)</f>
        <v>-6.3049290162036004E-2</v>
      </c>
      <c r="V75">
        <f>VLOOKUP($B75,image_data!$A:$K,11,FALSE)</f>
        <v>-5.9082813554768999E-2</v>
      </c>
      <c r="W75">
        <f>VLOOKUP(B75,image_data!A:R,18,FALSE)</f>
        <v>1.0110966527084</v>
      </c>
      <c r="X75">
        <f>VLOOKUP(_xlfn.CONCAT(A75,1),ref_coordinates!A:D,4,FALSE)</f>
        <v>14.5</v>
      </c>
      <c r="Y75" t="str">
        <f>VLOOKUP(INT(LEFT(A75,3)),image_data!A:H,8,FALSE)</f>
        <v>fisheye</v>
      </c>
      <c r="Z75" t="str">
        <f>VLOOKUP(B75,image_data!A:V,22,TRUE)</f>
        <v>carlheinz: GoPro HERO7 Black</v>
      </c>
    </row>
    <row r="76" spans="1:26" x14ac:dyDescent="0.3">
      <c r="A76" t="s">
        <v>317</v>
      </c>
      <c r="B76">
        <f t="shared" si="10"/>
        <v>18</v>
      </c>
      <c r="C76">
        <f>VLOOKUP($B76,image_data!$A:$P,16,FALSE)</f>
        <v>4000</v>
      </c>
      <c r="D76">
        <f>VLOOKUP($B76,image_data!$A:$P,15,FALSE)</f>
        <v>3000</v>
      </c>
      <c r="E76">
        <f t="shared" si="11"/>
        <v>51.100000000000364</v>
      </c>
      <c r="F76">
        <f t="shared" si="12"/>
        <v>1199.1799999999998</v>
      </c>
      <c r="G76">
        <f t="shared" si="9"/>
        <v>1200.2682543498347</v>
      </c>
      <c r="H76">
        <f>VLOOKUP(_xlfn.CONCAT($A76,"1"),ref_coordinates!$A:$C,2,FALSE)</f>
        <v>2193.6999999999998</v>
      </c>
      <c r="I76">
        <f>VLOOKUP(_xlfn.CONCAT($A76,"1"),ref_coordinates!$A:$C,3,FALSE)</f>
        <v>394.62</v>
      </c>
      <c r="J76">
        <f>VLOOKUP(_xlfn.CONCAT($A76,"2"),ref_coordinates!$A:$C,2,FALSE)</f>
        <v>2244.8000000000002</v>
      </c>
      <c r="K76">
        <f>VLOOKUP(_xlfn.CONCAT($A76,"2"),ref_coordinates!$A:$C,3,FALSE)</f>
        <v>1593.8</v>
      </c>
      <c r="L76">
        <f>VLOOKUP($A76,lines!W:AC,7)</f>
        <v>22.27187888505712</v>
      </c>
      <c r="M76">
        <f>RADIANS(VLOOKUP($B76, image_data!A:G,7,FALSE))</f>
        <v>1.9485347073017593E-3</v>
      </c>
      <c r="N76">
        <f>VLOOKUP($A76,lines!W:AD,8,FALSE)</f>
        <v>9.3445895977949806E-2</v>
      </c>
      <c r="O76">
        <f t="shared" si="13"/>
        <v>9.1497361270648045E-2</v>
      </c>
      <c r="P76">
        <f>VLOOKUP($B76,image_data!A:F,6,FALSE)</f>
        <v>1.5677494863048</v>
      </c>
      <c r="Q76">
        <f>VLOOKUP($B76,image_data!$A:$Q,12,FALSE)</f>
        <v>0.44189637284124</v>
      </c>
      <c r="R76">
        <f>VLOOKUP($B76,image_data!$A:$Q,13,FALSE)</f>
        <v>0.16763438591814001</v>
      </c>
      <c r="S76">
        <f>VLOOKUP($B76,image_data!$A:$Q,14,FALSE)</f>
        <v>4.98909336929E-2</v>
      </c>
      <c r="T76">
        <f>VLOOKUP($B76,image_data!$A:$K,9,FALSE)</f>
        <v>1.5846130104239999</v>
      </c>
      <c r="U76">
        <f>VLOOKUP($B76,image_data!$A:$K,10,FALSE)</f>
        <v>-6.3049290162036004E-2</v>
      </c>
      <c r="V76">
        <f>VLOOKUP($B76,image_data!$A:$K,11,FALSE)</f>
        <v>-5.9082813554768999E-2</v>
      </c>
      <c r="W76">
        <f>VLOOKUP(B76,image_data!A:R,18,FALSE)</f>
        <v>1.0110966527084</v>
      </c>
      <c r="X76">
        <f>VLOOKUP(_xlfn.CONCAT(A76,1),ref_coordinates!A:D,4,FALSE)</f>
        <v>14.5</v>
      </c>
      <c r="Y76" t="str">
        <f>VLOOKUP(INT(LEFT(A76,3)),image_data!A:H,8,FALSE)</f>
        <v>fisheye</v>
      </c>
      <c r="Z76" t="str">
        <f>VLOOKUP(B76,image_data!A:V,22,TRUE)</f>
        <v>carlheinz: GoPro HERO7 Black</v>
      </c>
    </row>
    <row r="77" spans="1:26" x14ac:dyDescent="0.3">
      <c r="A77" t="s">
        <v>318</v>
      </c>
      <c r="B77">
        <f t="shared" si="10"/>
        <v>18</v>
      </c>
      <c r="C77">
        <f>VLOOKUP($B77,image_data!$A:$P,16,FALSE)</f>
        <v>4000</v>
      </c>
      <c r="D77">
        <f>VLOOKUP($B77,image_data!$A:$P,15,FALSE)</f>
        <v>3000</v>
      </c>
      <c r="E77">
        <f t="shared" si="11"/>
        <v>74.639999999999873</v>
      </c>
      <c r="F77">
        <f t="shared" si="12"/>
        <v>1188.48</v>
      </c>
      <c r="G77">
        <f t="shared" si="9"/>
        <v>1190.821497958447</v>
      </c>
      <c r="H77">
        <f>VLOOKUP(_xlfn.CONCAT($A77,"1"),ref_coordinates!$A:$C,2,FALSE)</f>
        <v>2446.2800000000002</v>
      </c>
      <c r="I77">
        <f>VLOOKUP(_xlfn.CONCAT($A77,"1"),ref_coordinates!$A:$C,3,FALSE)</f>
        <v>390.51</v>
      </c>
      <c r="J77">
        <f>VLOOKUP(_xlfn.CONCAT($A77,"2"),ref_coordinates!$A:$C,2,FALSE)</f>
        <v>2520.92</v>
      </c>
      <c r="K77">
        <f>VLOOKUP(_xlfn.CONCAT($A77,"2"),ref_coordinates!$A:$C,3,FALSE)</f>
        <v>1578.99</v>
      </c>
      <c r="L77">
        <f>VLOOKUP($A77,lines!W:AC,7)</f>
        <v>23.006440947792509</v>
      </c>
      <c r="M77">
        <f>RADIANS(VLOOKUP($B77, image_data!A:G,7,FALSE))</f>
        <v>1.9485347073017593E-3</v>
      </c>
      <c r="N77">
        <f>VLOOKUP($A77,lines!W:AD,8,FALSE)</f>
        <v>0.23868503989994441</v>
      </c>
      <c r="O77">
        <f t="shared" si="13"/>
        <v>0.23673650519264267</v>
      </c>
      <c r="P77">
        <f>VLOOKUP($B77,image_data!A:F,6,FALSE)</f>
        <v>1.5677494863048</v>
      </c>
      <c r="Q77">
        <f>VLOOKUP($B77,image_data!$A:$Q,12,FALSE)</f>
        <v>0.44189637284124</v>
      </c>
      <c r="R77">
        <f>VLOOKUP($B77,image_data!$A:$Q,13,FALSE)</f>
        <v>0.16763438591814001</v>
      </c>
      <c r="S77">
        <f>VLOOKUP($B77,image_data!$A:$Q,14,FALSE)</f>
        <v>4.98909336929E-2</v>
      </c>
      <c r="T77">
        <f>VLOOKUP($B77,image_data!$A:$K,9,FALSE)</f>
        <v>1.5846130104239999</v>
      </c>
      <c r="U77">
        <f>VLOOKUP($B77,image_data!$A:$K,10,FALSE)</f>
        <v>-6.3049290162036004E-2</v>
      </c>
      <c r="V77">
        <f>VLOOKUP($B77,image_data!$A:$K,11,FALSE)</f>
        <v>-5.9082813554768999E-2</v>
      </c>
      <c r="W77">
        <f>VLOOKUP(B77,image_data!A:R,18,FALSE)</f>
        <v>1.0110966527084</v>
      </c>
      <c r="X77">
        <f>VLOOKUP(_xlfn.CONCAT(A77,1),ref_coordinates!A:D,4,FALSE)</f>
        <v>14.5</v>
      </c>
      <c r="Y77" t="str">
        <f>VLOOKUP(INT(LEFT(A77,3)),image_data!A:H,8,FALSE)</f>
        <v>fisheye</v>
      </c>
      <c r="Z77" t="str">
        <f>VLOOKUP(B77,image_data!A:V,22,TRUE)</f>
        <v>carlheinz: GoPro HERO7 Black</v>
      </c>
    </row>
    <row r="78" spans="1:26" x14ac:dyDescent="0.3">
      <c r="A78" t="s">
        <v>326</v>
      </c>
      <c r="B78">
        <f t="shared" si="10"/>
        <v>19</v>
      </c>
      <c r="C78">
        <f>VLOOKUP($B78,image_data!$A:$P,16,FALSE)</f>
        <v>4000</v>
      </c>
      <c r="D78">
        <f>VLOOKUP($B78,image_data!$A:$P,15,FALSE)</f>
        <v>3000</v>
      </c>
      <c r="E78">
        <f t="shared" si="11"/>
        <v>-3.7900000000000773</v>
      </c>
      <c r="F78">
        <f t="shared" si="12"/>
        <v>1063.32</v>
      </c>
      <c r="G78">
        <f t="shared" si="9"/>
        <v>1063.3267543422387</v>
      </c>
      <c r="H78">
        <f>VLOOKUP(_xlfn.CONCAT($A78,"1"),ref_coordinates!$A:$C,2,FALSE)</f>
        <v>1026.94</v>
      </c>
      <c r="I78">
        <f>VLOOKUP(_xlfn.CONCAT($A78,"1"),ref_coordinates!$A:$C,3,FALSE)</f>
        <v>503.2</v>
      </c>
      <c r="J78">
        <f>VLOOKUP(_xlfn.CONCAT($A78,"2"),ref_coordinates!$A:$C,2,FALSE)</f>
        <v>1023.15</v>
      </c>
      <c r="K78">
        <f>VLOOKUP(_xlfn.CONCAT($A78,"2"),ref_coordinates!$A:$C,3,FALSE)</f>
        <v>1566.52</v>
      </c>
      <c r="L78">
        <f>VLOOKUP($A78,lines!W:AC,7)</f>
        <v>44.848458178847928</v>
      </c>
      <c r="M78">
        <f>RADIANS(VLOOKUP($B78, image_data!A:G,7,FALSE))</f>
        <v>4.6446164616386385</v>
      </c>
      <c r="N78">
        <f>VLOOKUP($A78,lines!W:AD,8,FALSE)</f>
        <v>4.250895112266857</v>
      </c>
      <c r="O78">
        <f t="shared" si="13"/>
        <v>-0.39372134937178149</v>
      </c>
      <c r="P78">
        <f>VLOOKUP($B78,image_data!A:F,6,FALSE)</f>
        <v>2.0649309772998001</v>
      </c>
      <c r="Q78">
        <f>VLOOKUP($B78,image_data!$A:$Q,12,FALSE)</f>
        <v>0.48027601914569001</v>
      </c>
      <c r="R78">
        <f>VLOOKUP($B78,image_data!$A:$Q,13,FALSE)</f>
        <v>0.26979999723619003</v>
      </c>
      <c r="S78">
        <f>VLOOKUP($B78,image_data!$A:$Q,14,FALSE)</f>
        <v>0.18574922288262999</v>
      </c>
      <c r="T78">
        <f>VLOOKUP($B78,image_data!$A:$K,9,FALSE)</f>
        <v>1.1911241265634001</v>
      </c>
      <c r="U78">
        <f>VLOOKUP($B78,image_data!$A:$K,10,FALSE)</f>
        <v>1.2376778226572001</v>
      </c>
      <c r="V78">
        <f>VLOOKUP($B78,image_data!$A:$K,11,FALSE)</f>
        <v>-1.2858034095516</v>
      </c>
      <c r="W78">
        <f>VLOOKUP(B78,image_data!A:R,18,FALSE)</f>
        <v>1.014619203716</v>
      </c>
      <c r="X78">
        <f>VLOOKUP(_xlfn.CONCAT(A78,1),ref_coordinates!A:D,4,FALSE)</f>
        <v>25.5</v>
      </c>
      <c r="Y78" t="str">
        <f>VLOOKUP(INT(LEFT(A78,3)),image_data!A:H,8,FALSE)</f>
        <v>fisheye</v>
      </c>
      <c r="Z78" t="str">
        <f>VLOOKUP(B78,image_data!A:V,22,TRUE)</f>
        <v>carlheinz: GoPro HERO7 Black</v>
      </c>
    </row>
    <row r="79" spans="1:26" x14ac:dyDescent="0.3">
      <c r="A79" t="s">
        <v>320</v>
      </c>
      <c r="B79">
        <f t="shared" si="10"/>
        <v>19</v>
      </c>
      <c r="C79">
        <f>VLOOKUP($B79,image_data!$A:$P,16,FALSE)</f>
        <v>4000</v>
      </c>
      <c r="D79">
        <f>VLOOKUP($B79,image_data!$A:$P,15,FALSE)</f>
        <v>3000</v>
      </c>
      <c r="E79">
        <f t="shared" si="11"/>
        <v>-16.430000000000064</v>
      </c>
      <c r="F79">
        <f t="shared" si="12"/>
        <v>1058.51</v>
      </c>
      <c r="G79">
        <f t="shared" si="9"/>
        <v>1058.6375040588728</v>
      </c>
      <c r="H79">
        <f>VLOOKUP(_xlfn.CONCAT($A79,"1"),ref_coordinates!$A:$C,2,FALSE)</f>
        <v>1195.6600000000001</v>
      </c>
      <c r="I79">
        <f>VLOOKUP(_xlfn.CONCAT($A79,"1"),ref_coordinates!$A:$C,3,FALSE)</f>
        <v>508.01</v>
      </c>
      <c r="J79">
        <f>VLOOKUP(_xlfn.CONCAT($A79,"2"),ref_coordinates!$A:$C,2,FALSE)</f>
        <v>1179.23</v>
      </c>
      <c r="K79">
        <f>VLOOKUP(_xlfn.CONCAT($A79,"2"),ref_coordinates!$A:$C,3,FALSE)</f>
        <v>1566.52</v>
      </c>
      <c r="L79">
        <f>VLOOKUP($A79,lines!W:AC,7)</f>
        <v>43.310326249446838</v>
      </c>
      <c r="M79">
        <f>RADIANS(VLOOKUP($B79, image_data!A:G,7,FALSE))</f>
        <v>4.6446164616386385</v>
      </c>
      <c r="N79">
        <f>VLOOKUP($A79,lines!W:AD,8,FALSE)</f>
        <v>4.3318826032613904</v>
      </c>
      <c r="O79">
        <f t="shared" si="13"/>
        <v>-0.3127338583772481</v>
      </c>
      <c r="P79">
        <f>VLOOKUP($B79,image_data!A:F,6,FALSE)</f>
        <v>2.0649309772998001</v>
      </c>
      <c r="Q79">
        <f>VLOOKUP($B79,image_data!$A:$Q,12,FALSE)</f>
        <v>0.48027601914569001</v>
      </c>
      <c r="R79">
        <f>VLOOKUP($B79,image_data!$A:$Q,13,FALSE)</f>
        <v>0.26979999723619003</v>
      </c>
      <c r="S79">
        <f>VLOOKUP($B79,image_data!$A:$Q,14,FALSE)</f>
        <v>0.18574922288262999</v>
      </c>
      <c r="T79">
        <f>VLOOKUP($B79,image_data!$A:$K,9,FALSE)</f>
        <v>1.1911241265634001</v>
      </c>
      <c r="U79">
        <f>VLOOKUP($B79,image_data!$A:$K,10,FALSE)</f>
        <v>1.2376778226572001</v>
      </c>
      <c r="V79">
        <f>VLOOKUP($B79,image_data!$A:$K,11,FALSE)</f>
        <v>-1.2858034095516</v>
      </c>
      <c r="W79">
        <f>VLOOKUP(B79,image_data!A:R,18,FALSE)</f>
        <v>1.014619203716</v>
      </c>
      <c r="X79">
        <f>VLOOKUP(_xlfn.CONCAT(A79,1),ref_coordinates!A:D,4,FALSE)</f>
        <v>25.5</v>
      </c>
      <c r="Y79" t="str">
        <f>VLOOKUP(INT(LEFT(A79,3)),image_data!A:H,8,FALSE)</f>
        <v>fisheye</v>
      </c>
      <c r="Z79" t="str">
        <f>VLOOKUP(B79,image_data!A:V,22,TRUE)</f>
        <v>carlheinz: GoPro HERO7 Black</v>
      </c>
    </row>
    <row r="80" spans="1:26" x14ac:dyDescent="0.3">
      <c r="A80" t="s">
        <v>321</v>
      </c>
      <c r="B80">
        <f t="shared" si="10"/>
        <v>19</v>
      </c>
      <c r="C80">
        <f>VLOOKUP($B80,image_data!$A:$P,16,FALSE)</f>
        <v>4000</v>
      </c>
      <c r="D80">
        <f>VLOOKUP($B80,image_data!$A:$P,15,FALSE)</f>
        <v>3000</v>
      </c>
      <c r="E80">
        <f t="shared" si="11"/>
        <v>-12.940000000000055</v>
      </c>
      <c r="F80">
        <f t="shared" si="12"/>
        <v>1014.24</v>
      </c>
      <c r="G80">
        <f t="shared" si="9"/>
        <v>1014.3225429812748</v>
      </c>
      <c r="H80">
        <f>VLOOKUP(_xlfn.CONCAT($A80,"1"),ref_coordinates!$A:$C,2,FALSE)</f>
        <v>1221.96</v>
      </c>
      <c r="I80">
        <f>VLOOKUP(_xlfn.CONCAT($A80,"1"),ref_coordinates!$A:$C,3,FALSE)</f>
        <v>551.28</v>
      </c>
      <c r="J80">
        <f>VLOOKUP(_xlfn.CONCAT($A80,"2"),ref_coordinates!$A:$C,2,FALSE)</f>
        <v>1209.02</v>
      </c>
      <c r="K80">
        <f>VLOOKUP(_xlfn.CONCAT($A80,"2"),ref_coordinates!$A:$C,3,FALSE)</f>
        <v>1565.52</v>
      </c>
      <c r="L80">
        <f>VLOOKUP($A80,lines!W:AC,7)</f>
        <v>44.777225018605513</v>
      </c>
      <c r="M80">
        <f>RADIANS(VLOOKUP($B80, image_data!A:G,7,FALSE))</f>
        <v>4.6446164616386385</v>
      </c>
      <c r="N80">
        <f>VLOOKUP($A80,lines!W:AD,8,FALSE)</f>
        <v>4.3441493897360406</v>
      </c>
      <c r="O80">
        <f t="shared" si="13"/>
        <v>-0.30046707190259792</v>
      </c>
      <c r="P80">
        <f>VLOOKUP($B80,image_data!A:F,6,FALSE)</f>
        <v>2.0649309772998001</v>
      </c>
      <c r="Q80">
        <f>VLOOKUP($B80,image_data!$A:$Q,12,FALSE)</f>
        <v>0.48027601914569001</v>
      </c>
      <c r="R80">
        <f>VLOOKUP($B80,image_data!$A:$Q,13,FALSE)</f>
        <v>0.26979999723619003</v>
      </c>
      <c r="S80">
        <f>VLOOKUP($B80,image_data!$A:$Q,14,FALSE)</f>
        <v>0.18574922288262999</v>
      </c>
      <c r="T80">
        <f>VLOOKUP($B80,image_data!$A:$K,9,FALSE)</f>
        <v>1.1911241265634001</v>
      </c>
      <c r="U80">
        <f>VLOOKUP($B80,image_data!$A:$K,10,FALSE)</f>
        <v>1.2376778226572001</v>
      </c>
      <c r="V80">
        <f>VLOOKUP($B80,image_data!$A:$K,11,FALSE)</f>
        <v>-1.2858034095516</v>
      </c>
      <c r="W80">
        <f>VLOOKUP(B80,image_data!A:R,18,FALSE)</f>
        <v>1.014619203716</v>
      </c>
      <c r="X80">
        <f>VLOOKUP(_xlfn.CONCAT(A80,1),ref_coordinates!A:D,4,FALSE)</f>
        <v>25.5</v>
      </c>
      <c r="Y80" t="str">
        <f>VLOOKUP(INT(LEFT(A80,3)),image_data!A:H,8,FALSE)</f>
        <v>fisheye</v>
      </c>
      <c r="Z80" t="str">
        <f>VLOOKUP(B80,image_data!A:V,22,TRUE)</f>
        <v>carlheinz: GoPro HERO7 Black</v>
      </c>
    </row>
    <row r="81" spans="1:26" x14ac:dyDescent="0.3">
      <c r="A81" t="s">
        <v>322</v>
      </c>
      <c r="B81">
        <f t="shared" si="10"/>
        <v>19</v>
      </c>
      <c r="C81">
        <f>VLOOKUP($B81,image_data!$A:$P,16,FALSE)</f>
        <v>4000</v>
      </c>
      <c r="D81">
        <f>VLOOKUP($B81,image_data!$A:$P,15,FALSE)</f>
        <v>3000</v>
      </c>
      <c r="E81">
        <f t="shared" si="11"/>
        <v>-139.74</v>
      </c>
      <c r="F81">
        <f t="shared" si="12"/>
        <v>1006.6500000000001</v>
      </c>
      <c r="G81">
        <f t="shared" si="9"/>
        <v>1016.3028535333353</v>
      </c>
      <c r="H81">
        <f>VLOOKUP(_xlfn.CONCAT($A81,"1"),ref_coordinates!$A:$C,2,FALSE)</f>
        <v>1411.57</v>
      </c>
      <c r="I81">
        <f>VLOOKUP(_xlfn.CONCAT($A81,"1"),ref_coordinates!$A:$C,3,FALSE)</f>
        <v>556.29</v>
      </c>
      <c r="J81">
        <f>VLOOKUP(_xlfn.CONCAT($A81,"2"),ref_coordinates!$A:$C,2,FALSE)</f>
        <v>1271.83</v>
      </c>
      <c r="K81">
        <f>VLOOKUP(_xlfn.CONCAT($A81,"2"),ref_coordinates!$A:$C,3,FALSE)</f>
        <v>1562.94</v>
      </c>
      <c r="L81">
        <f>VLOOKUP($A81,lines!W:AC,7)</f>
        <v>43.606717159787848</v>
      </c>
      <c r="M81">
        <f>RADIANS(VLOOKUP($B81, image_data!A:G,7,FALSE))</f>
        <v>4.6446164616386385</v>
      </c>
      <c r="N81">
        <f>VLOOKUP($A81,lines!W:AD,8,FALSE)</f>
        <v>4.4470728849483043</v>
      </c>
      <c r="O81">
        <f t="shared" si="13"/>
        <v>-0.19754357669033418</v>
      </c>
      <c r="P81">
        <f>VLOOKUP($B81,image_data!A:F,6,FALSE)</f>
        <v>2.0649309772998001</v>
      </c>
      <c r="Q81">
        <f>VLOOKUP($B81,image_data!$A:$Q,12,FALSE)</f>
        <v>0.48027601914569001</v>
      </c>
      <c r="R81">
        <f>VLOOKUP($B81,image_data!$A:$Q,13,FALSE)</f>
        <v>0.26979999723619003</v>
      </c>
      <c r="S81">
        <f>VLOOKUP($B81,image_data!$A:$Q,14,FALSE)</f>
        <v>0.18574922288262999</v>
      </c>
      <c r="T81">
        <f>VLOOKUP($B81,image_data!$A:$K,9,FALSE)</f>
        <v>1.1911241265634001</v>
      </c>
      <c r="U81">
        <f>VLOOKUP($B81,image_data!$A:$K,10,FALSE)</f>
        <v>1.2376778226572001</v>
      </c>
      <c r="V81">
        <f>VLOOKUP($B81,image_data!$A:$K,11,FALSE)</f>
        <v>-1.2858034095516</v>
      </c>
      <c r="W81">
        <f>VLOOKUP(B81,image_data!A:R,18,FALSE)</f>
        <v>1.014619203716</v>
      </c>
      <c r="X81">
        <f>VLOOKUP(_xlfn.CONCAT(A81,1),ref_coordinates!A:D,4,FALSE)</f>
        <v>25.5</v>
      </c>
      <c r="Y81" t="str">
        <f>VLOOKUP(INT(LEFT(A81,3)),image_data!A:H,8,FALSE)</f>
        <v>fisheye</v>
      </c>
      <c r="Z81" t="str">
        <f>VLOOKUP(B81,image_data!A:V,22,TRUE)</f>
        <v>carlheinz: GoPro HERO7 Black</v>
      </c>
    </row>
    <row r="82" spans="1:26" x14ac:dyDescent="0.3">
      <c r="A82" t="s">
        <v>323</v>
      </c>
      <c r="B82">
        <f t="shared" si="10"/>
        <v>19</v>
      </c>
      <c r="C82">
        <f>VLOOKUP($B82,image_data!$A:$P,16,FALSE)</f>
        <v>4000</v>
      </c>
      <c r="D82">
        <f>VLOOKUP($B82,image_data!$A:$P,15,FALSE)</f>
        <v>3000</v>
      </c>
      <c r="E82">
        <f t="shared" si="11"/>
        <v>-50.299999999999955</v>
      </c>
      <c r="F82">
        <f t="shared" si="12"/>
        <v>929.6400000000001</v>
      </c>
      <c r="G82">
        <f t="shared" si="9"/>
        <v>930.9997957035223</v>
      </c>
      <c r="H82">
        <f>VLOOKUP(_xlfn.CONCAT($A82,"1"),ref_coordinates!$A:$C,2,FALSE)</f>
        <v>1453.45</v>
      </c>
      <c r="I82">
        <f>VLOOKUP(_xlfn.CONCAT($A82,"1"),ref_coordinates!$A:$C,3,FALSE)</f>
        <v>632.29999999999995</v>
      </c>
      <c r="J82">
        <f>VLOOKUP(_xlfn.CONCAT($A82,"2"),ref_coordinates!$A:$C,2,FALSE)</f>
        <v>1403.15</v>
      </c>
      <c r="K82">
        <f>VLOOKUP(_xlfn.CONCAT($A82,"2"),ref_coordinates!$A:$C,3,FALSE)</f>
        <v>1561.94</v>
      </c>
      <c r="L82">
        <f>VLOOKUP($A82,lines!W:AC,7)</f>
        <v>48.718500638455701</v>
      </c>
      <c r="M82">
        <f>RADIANS(VLOOKUP($B82, image_data!A:G,7,FALSE))</f>
        <v>4.6446164616386385</v>
      </c>
      <c r="N82">
        <f>VLOOKUP($A82,lines!W:AD,8,FALSE)</f>
        <v>4.4705544405946194</v>
      </c>
      <c r="O82">
        <f t="shared" si="13"/>
        <v>-0.17406202104401913</v>
      </c>
      <c r="P82">
        <f>VLOOKUP($B82,image_data!A:F,6,FALSE)</f>
        <v>2.0649309772998001</v>
      </c>
      <c r="Q82">
        <f>VLOOKUP($B82,image_data!$A:$Q,12,FALSE)</f>
        <v>0.48027601914569001</v>
      </c>
      <c r="R82">
        <f>VLOOKUP($B82,image_data!$A:$Q,13,FALSE)</f>
        <v>0.26979999723619003</v>
      </c>
      <c r="S82">
        <f>VLOOKUP($B82,image_data!$A:$Q,14,FALSE)</f>
        <v>0.18574922288262999</v>
      </c>
      <c r="T82">
        <f>VLOOKUP($B82,image_data!$A:$K,9,FALSE)</f>
        <v>1.1911241265634001</v>
      </c>
      <c r="U82">
        <f>VLOOKUP($B82,image_data!$A:$K,10,FALSE)</f>
        <v>1.2376778226572001</v>
      </c>
      <c r="V82">
        <f>VLOOKUP($B82,image_data!$A:$K,11,FALSE)</f>
        <v>-1.2858034095516</v>
      </c>
      <c r="W82">
        <f>VLOOKUP(B82,image_data!A:R,18,FALSE)</f>
        <v>1.014619203716</v>
      </c>
      <c r="X82">
        <f>VLOOKUP(_xlfn.CONCAT(A82,1),ref_coordinates!A:D,4,FALSE)</f>
        <v>25.5</v>
      </c>
      <c r="Y82" t="str">
        <f>VLOOKUP(INT(LEFT(A82,3)),image_data!A:H,8,FALSE)</f>
        <v>fisheye</v>
      </c>
      <c r="Z82" t="str">
        <f>VLOOKUP(B82,image_data!A:V,22,TRUE)</f>
        <v>carlheinz: GoPro HERO7 Black</v>
      </c>
    </row>
    <row r="83" spans="1:26" x14ac:dyDescent="0.3">
      <c r="A83" t="s">
        <v>324</v>
      </c>
      <c r="B83">
        <f t="shared" si="10"/>
        <v>19</v>
      </c>
      <c r="C83">
        <f>VLOOKUP($B83,image_data!$A:$P,16,FALSE)</f>
        <v>4000</v>
      </c>
      <c r="D83">
        <f>VLOOKUP($B83,image_data!$A:$P,15,FALSE)</f>
        <v>3000</v>
      </c>
      <c r="E83">
        <f t="shared" si="11"/>
        <v>-121.87000000000012</v>
      </c>
      <c r="F83">
        <f t="shared" si="12"/>
        <v>930.30000000000007</v>
      </c>
      <c r="G83">
        <f t="shared" si="9"/>
        <v>938.24857415292684</v>
      </c>
      <c r="H83">
        <f>VLOOKUP(_xlfn.CONCAT($A83,"1"),ref_coordinates!$A:$C,2,FALSE)</f>
        <v>1573.96</v>
      </c>
      <c r="I83">
        <f>VLOOKUP(_xlfn.CONCAT($A83,"1"),ref_coordinates!$A:$C,3,FALSE)</f>
        <v>629.58000000000004</v>
      </c>
      <c r="J83">
        <f>VLOOKUP(_xlfn.CONCAT($A83,"2"),ref_coordinates!$A:$C,2,FALSE)</f>
        <v>1452.09</v>
      </c>
      <c r="K83">
        <f>VLOOKUP(_xlfn.CONCAT($A83,"2"),ref_coordinates!$A:$C,3,FALSE)</f>
        <v>1559.88</v>
      </c>
      <c r="L83">
        <f>VLOOKUP($A83,lines!W:AC,7)</f>
        <v>48.155562184117379</v>
      </c>
      <c r="M83">
        <f>RADIANS(VLOOKUP($B83, image_data!A:G,7,FALSE))</f>
        <v>4.6446164616386385</v>
      </c>
      <c r="N83">
        <f>VLOOKUP($A83,lines!W:AD,8,FALSE)</f>
        <v>4.5354374235333488</v>
      </c>
      <c r="O83">
        <f t="shared" si="13"/>
        <v>-0.10917903810528973</v>
      </c>
      <c r="P83">
        <f>VLOOKUP($B83,image_data!A:F,6,FALSE)</f>
        <v>2.0649309772998001</v>
      </c>
      <c r="Q83">
        <f>VLOOKUP($B83,image_data!$A:$Q,12,FALSE)</f>
        <v>0.48027601914569001</v>
      </c>
      <c r="R83">
        <f>VLOOKUP($B83,image_data!$A:$Q,13,FALSE)</f>
        <v>0.26979999723619003</v>
      </c>
      <c r="S83">
        <f>VLOOKUP($B83,image_data!$A:$Q,14,FALSE)</f>
        <v>0.18574922288262999</v>
      </c>
      <c r="T83">
        <f>VLOOKUP($B83,image_data!$A:$K,9,FALSE)</f>
        <v>1.1911241265634001</v>
      </c>
      <c r="U83">
        <f>VLOOKUP($B83,image_data!$A:$K,10,FALSE)</f>
        <v>1.2376778226572001</v>
      </c>
      <c r="V83">
        <f>VLOOKUP($B83,image_data!$A:$K,11,FALSE)</f>
        <v>-1.2858034095516</v>
      </c>
      <c r="W83">
        <f>VLOOKUP(B83,image_data!A:R,18,FALSE)</f>
        <v>1.014619203716</v>
      </c>
      <c r="X83">
        <f>VLOOKUP(_xlfn.CONCAT(A83,1),ref_coordinates!A:D,4,FALSE)</f>
        <v>25.5</v>
      </c>
      <c r="Y83" t="str">
        <f>VLOOKUP(INT(LEFT(A83,3)),image_data!A:H,8,FALSE)</f>
        <v>fisheye</v>
      </c>
      <c r="Z83" t="str">
        <f>VLOOKUP(B83,image_data!A:V,22,TRUE)</f>
        <v>carlheinz: GoPro HERO7 Black</v>
      </c>
    </row>
    <row r="84" spans="1:26" x14ac:dyDescent="0.3">
      <c r="A84" t="s">
        <v>325</v>
      </c>
      <c r="B84">
        <f t="shared" si="10"/>
        <v>19</v>
      </c>
      <c r="C84">
        <f>VLOOKUP($B84,image_data!$A:$P,16,FALSE)</f>
        <v>4000</v>
      </c>
      <c r="D84">
        <f>VLOOKUP($B84,image_data!$A:$P,15,FALSE)</f>
        <v>3000</v>
      </c>
      <c r="E84">
        <f t="shared" si="11"/>
        <v>-10.730000000000018</v>
      </c>
      <c r="F84">
        <f t="shared" si="12"/>
        <v>848.13</v>
      </c>
      <c r="G84">
        <f t="shared" si="9"/>
        <v>848.19787184359291</v>
      </c>
      <c r="H84">
        <f>VLOOKUP(_xlfn.CONCAT($A84,"1"),ref_coordinates!$A:$C,2,FALSE)</f>
        <v>1606.3</v>
      </c>
      <c r="I84">
        <f>VLOOKUP(_xlfn.CONCAT($A84,"1"),ref_coordinates!$A:$C,3,FALSE)</f>
        <v>709.58</v>
      </c>
      <c r="J84">
        <f>VLOOKUP(_xlfn.CONCAT($A84,"2"),ref_coordinates!$A:$C,2,FALSE)</f>
        <v>1595.57</v>
      </c>
      <c r="K84">
        <f>VLOOKUP(_xlfn.CONCAT($A84,"2"),ref_coordinates!$A:$C,3,FALSE)</f>
        <v>1557.71</v>
      </c>
      <c r="L84">
        <f>VLOOKUP($A84,lines!W:AC,7)</f>
        <v>53.046642598708871</v>
      </c>
      <c r="M84">
        <f>RADIANS(VLOOKUP($B84, image_data!A:G,7,FALSE))</f>
        <v>4.6446164616386385</v>
      </c>
      <c r="N84">
        <f>VLOOKUP($A84,lines!W:AD,8,FALSE)</f>
        <v>4.5471372792357698</v>
      </c>
      <c r="O84">
        <f t="shared" si="13"/>
        <v>-9.747918240286868E-2</v>
      </c>
      <c r="P84">
        <f>VLOOKUP($B84,image_data!A:F,6,FALSE)</f>
        <v>2.0649309772998001</v>
      </c>
      <c r="Q84">
        <f>VLOOKUP($B84,image_data!$A:$Q,12,FALSE)</f>
        <v>0.48027601914569001</v>
      </c>
      <c r="R84">
        <f>VLOOKUP($B84,image_data!$A:$Q,13,FALSE)</f>
        <v>0.26979999723619003</v>
      </c>
      <c r="S84">
        <f>VLOOKUP($B84,image_data!$A:$Q,14,FALSE)</f>
        <v>0.18574922288262999</v>
      </c>
      <c r="T84">
        <f>VLOOKUP($B84,image_data!$A:$K,9,FALSE)</f>
        <v>1.1911241265634001</v>
      </c>
      <c r="U84">
        <f>VLOOKUP($B84,image_data!$A:$K,10,FALSE)</f>
        <v>1.2376778226572001</v>
      </c>
      <c r="V84">
        <f>VLOOKUP($B84,image_data!$A:$K,11,FALSE)</f>
        <v>-1.2858034095516</v>
      </c>
      <c r="W84">
        <f>VLOOKUP(B84,image_data!A:R,18,FALSE)</f>
        <v>1.014619203716</v>
      </c>
      <c r="X84">
        <f>VLOOKUP(_xlfn.CONCAT(A84,1),ref_coordinates!A:D,4,FALSE)</f>
        <v>22.8</v>
      </c>
      <c r="Y84" t="str">
        <f>VLOOKUP(INT(LEFT(A84,3)),image_data!A:H,8,FALSE)</f>
        <v>fisheye</v>
      </c>
      <c r="Z84" t="str">
        <f>VLOOKUP(B84,image_data!A:V,22,TRUE)</f>
        <v>carlheinz: GoPro HERO7 Black</v>
      </c>
    </row>
    <row r="85" spans="1:26" x14ac:dyDescent="0.3">
      <c r="A85" t="s">
        <v>327</v>
      </c>
      <c r="B85">
        <f t="shared" si="10"/>
        <v>19</v>
      </c>
      <c r="C85">
        <f>VLOOKUP($B85,image_data!$A:$P,16,FALSE)</f>
        <v>4000</v>
      </c>
      <c r="D85">
        <f>VLOOKUP($B85,image_data!$A:$P,15,FALSE)</f>
        <v>3000</v>
      </c>
      <c r="E85">
        <f t="shared" si="11"/>
        <v>-4.6000000000001364</v>
      </c>
      <c r="F85">
        <f t="shared" si="12"/>
        <v>751.79000000000008</v>
      </c>
      <c r="G85">
        <f t="shared" si="9"/>
        <v>751.80407294720089</v>
      </c>
      <c r="H85">
        <f>VLOOKUP(_xlfn.CONCAT($A85,"1"),ref_coordinates!$A:$C,2,FALSE)</f>
        <v>1600.17</v>
      </c>
      <c r="I85">
        <f>VLOOKUP(_xlfn.CONCAT($A85,"1"),ref_coordinates!$A:$C,3,FALSE)</f>
        <v>805.92</v>
      </c>
      <c r="J85">
        <f>VLOOKUP(_xlfn.CONCAT($A85,"2"),ref_coordinates!$A:$C,2,FALSE)</f>
        <v>1595.57</v>
      </c>
      <c r="K85">
        <f>VLOOKUP(_xlfn.CONCAT($A85,"2"),ref_coordinates!$A:$C,3,FALSE)</f>
        <v>1557.71</v>
      </c>
      <c r="L85">
        <f>VLOOKUP($A85,lines!W:AC,7)</f>
        <v>53.047667418229068</v>
      </c>
      <c r="M85">
        <f>RADIANS(VLOOKUP($B85, image_data!A:G,7,FALSE))</f>
        <v>4.6446164616386385</v>
      </c>
      <c r="N85">
        <f>VLOOKUP($A85,lines!W:AD,8,FALSE)</f>
        <v>4.5471405006444101</v>
      </c>
      <c r="O85">
        <f t="shared" si="13"/>
        <v>-9.7475960994228394E-2</v>
      </c>
      <c r="P85">
        <f>VLOOKUP($B85,image_data!A:F,6,FALSE)</f>
        <v>2.0649309772998001</v>
      </c>
      <c r="Q85">
        <f>VLOOKUP($B85,image_data!$A:$Q,12,FALSE)</f>
        <v>0.48027601914569001</v>
      </c>
      <c r="R85">
        <f>VLOOKUP($B85,image_data!$A:$Q,13,FALSE)</f>
        <v>0.26979999723619003</v>
      </c>
      <c r="S85">
        <f>VLOOKUP($B85,image_data!$A:$Q,14,FALSE)</f>
        <v>0.18574922288262999</v>
      </c>
      <c r="T85">
        <f>VLOOKUP($B85,image_data!$A:$K,9,FALSE)</f>
        <v>1.1911241265634001</v>
      </c>
      <c r="U85">
        <f>VLOOKUP($B85,image_data!$A:$K,10,FALSE)</f>
        <v>1.2376778226572001</v>
      </c>
      <c r="V85">
        <f>VLOOKUP($B85,image_data!$A:$K,11,FALSE)</f>
        <v>-1.2858034095516</v>
      </c>
      <c r="W85">
        <f>VLOOKUP(B85,image_data!A:R,18,FALSE)</f>
        <v>1.014619203716</v>
      </c>
      <c r="X85">
        <f>VLOOKUP(_xlfn.CONCAT(A85,1),ref_coordinates!A:D,4,FALSE)</f>
        <v>22.8</v>
      </c>
      <c r="Y85" t="str">
        <f>VLOOKUP(INT(LEFT(A85,3)),image_data!A:H,8,FALSE)</f>
        <v>fisheye</v>
      </c>
      <c r="Z85" t="str">
        <f>VLOOKUP(B85,image_data!A:V,22,TRUE)</f>
        <v>carlheinz: GoPro HERO7 Black</v>
      </c>
    </row>
    <row r="86" spans="1:26" x14ac:dyDescent="0.3">
      <c r="A86" t="s">
        <v>328</v>
      </c>
      <c r="B86">
        <f t="shared" si="10"/>
        <v>19</v>
      </c>
      <c r="C86">
        <f>VLOOKUP($B86,image_data!$A:$P,16,FALSE)</f>
        <v>4000</v>
      </c>
      <c r="D86">
        <f>VLOOKUP($B86,image_data!$A:$P,15,FALSE)</f>
        <v>3000</v>
      </c>
      <c r="E86">
        <f t="shared" si="11"/>
        <v>-2.5099999999999909</v>
      </c>
      <c r="F86">
        <f t="shared" si="12"/>
        <v>756.13</v>
      </c>
      <c r="G86">
        <f t="shared" si="9"/>
        <v>756.13416600494918</v>
      </c>
      <c r="H86">
        <f>VLOOKUP(_xlfn.CONCAT($A86,"1"),ref_coordinates!$A:$C,2,FALSE)</f>
        <v>1703.32</v>
      </c>
      <c r="I86">
        <f>VLOOKUP(_xlfn.CONCAT($A86,"1"),ref_coordinates!$A:$C,3,FALSE)</f>
        <v>805.92</v>
      </c>
      <c r="J86">
        <f>VLOOKUP(_xlfn.CONCAT($A86,"2"),ref_coordinates!$A:$C,2,FALSE)</f>
        <v>1700.81</v>
      </c>
      <c r="K86">
        <f>VLOOKUP(_xlfn.CONCAT($A86,"2"),ref_coordinates!$A:$C,3,FALSE)</f>
        <v>1562.05</v>
      </c>
      <c r="L86">
        <f>VLOOKUP($A86,lines!W:AC,7)</f>
        <v>52.571030653655122</v>
      </c>
      <c r="M86">
        <f>RADIANS(VLOOKUP($B86, image_data!A:G,7,FALSE))</f>
        <v>4.6446164616386385</v>
      </c>
      <c r="N86">
        <f>VLOOKUP($A86,lines!W:AD,8,FALSE)</f>
        <v>4.5979389720151627</v>
      </c>
      <c r="O86">
        <f t="shared" si="13"/>
        <v>-4.6677489623475843E-2</v>
      </c>
      <c r="P86">
        <f>VLOOKUP($B86,image_data!A:F,6,FALSE)</f>
        <v>2.0649309772998001</v>
      </c>
      <c r="Q86">
        <f>VLOOKUP($B86,image_data!$A:$Q,12,FALSE)</f>
        <v>0.48027601914569001</v>
      </c>
      <c r="R86">
        <f>VLOOKUP($B86,image_data!$A:$Q,13,FALSE)</f>
        <v>0.26979999723619003</v>
      </c>
      <c r="S86">
        <f>VLOOKUP($B86,image_data!$A:$Q,14,FALSE)</f>
        <v>0.18574922288262999</v>
      </c>
      <c r="T86">
        <f>VLOOKUP($B86,image_data!$A:$K,9,FALSE)</f>
        <v>1.1911241265634001</v>
      </c>
      <c r="U86">
        <f>VLOOKUP($B86,image_data!$A:$K,10,FALSE)</f>
        <v>1.2376778226572001</v>
      </c>
      <c r="V86">
        <f>VLOOKUP($B86,image_data!$A:$K,11,FALSE)</f>
        <v>-1.2858034095516</v>
      </c>
      <c r="W86">
        <f>VLOOKUP(B86,image_data!A:R,18,FALSE)</f>
        <v>1.014619203716</v>
      </c>
      <c r="X86">
        <f>VLOOKUP(_xlfn.CONCAT(A86,1),ref_coordinates!A:D,4,FALSE)</f>
        <v>22.8</v>
      </c>
      <c r="Y86" t="str">
        <f>VLOOKUP(INT(LEFT(A86,3)),image_data!A:H,8,FALSE)</f>
        <v>fisheye</v>
      </c>
      <c r="Z86" t="str">
        <f>VLOOKUP(B86,image_data!A:V,22,TRUE)</f>
        <v>carlheinz: GoPro HERO7 Black</v>
      </c>
    </row>
    <row r="87" spans="1:26" x14ac:dyDescent="0.3">
      <c r="A87" t="s">
        <v>329</v>
      </c>
      <c r="B87">
        <f t="shared" si="10"/>
        <v>19</v>
      </c>
      <c r="C87">
        <f>VLOOKUP($B87,image_data!$A:$P,16,FALSE)</f>
        <v>4000</v>
      </c>
      <c r="D87">
        <f>VLOOKUP($B87,image_data!$A:$P,15,FALSE)</f>
        <v>3000</v>
      </c>
      <c r="E87">
        <f t="shared" si="11"/>
        <v>-7.0700000000001637</v>
      </c>
      <c r="F87">
        <f t="shared" si="12"/>
        <v>689.62000000000012</v>
      </c>
      <c r="G87">
        <f t="shared" si="9"/>
        <v>689.65623994857037</v>
      </c>
      <c r="H87">
        <f>VLOOKUP(_xlfn.CONCAT($A87,"1"),ref_coordinates!$A:$C,2,FALSE)</f>
        <v>1723.16</v>
      </c>
      <c r="I87">
        <f>VLOOKUP(_xlfn.CONCAT($A87,"1"),ref_coordinates!$A:$C,3,FALSE)</f>
        <v>870.26</v>
      </c>
      <c r="J87">
        <f>VLOOKUP(_xlfn.CONCAT($A87,"2"),ref_coordinates!$A:$C,2,FALSE)</f>
        <v>1716.09</v>
      </c>
      <c r="K87">
        <f>VLOOKUP(_xlfn.CONCAT($A87,"2"),ref_coordinates!$A:$C,3,FALSE)</f>
        <v>1559.88</v>
      </c>
      <c r="L87">
        <f>VLOOKUP($A87,lines!W:AC,7)</f>
        <v>58.641208060375753</v>
      </c>
      <c r="M87">
        <f>RADIANS(VLOOKUP($B87, image_data!A:G,7,FALSE))</f>
        <v>4.6446164616386385</v>
      </c>
      <c r="N87">
        <f>VLOOKUP($A87,lines!W:AD,8,FALSE)</f>
        <v>4.6035590166751028</v>
      </c>
      <c r="O87">
        <f t="shared" si="13"/>
        <v>-4.1057444963535694E-2</v>
      </c>
      <c r="P87">
        <f>VLOOKUP($B87,image_data!A:F,6,FALSE)</f>
        <v>2.0649309772998001</v>
      </c>
      <c r="Q87">
        <f>VLOOKUP($B87,image_data!$A:$Q,12,FALSE)</f>
        <v>0.48027601914569001</v>
      </c>
      <c r="R87">
        <f>VLOOKUP($B87,image_data!$A:$Q,13,FALSE)</f>
        <v>0.26979999723619003</v>
      </c>
      <c r="S87">
        <f>VLOOKUP($B87,image_data!$A:$Q,14,FALSE)</f>
        <v>0.18574922288262999</v>
      </c>
      <c r="T87">
        <f>VLOOKUP($B87,image_data!$A:$K,9,FALSE)</f>
        <v>1.1911241265634001</v>
      </c>
      <c r="U87">
        <f>VLOOKUP($B87,image_data!$A:$K,10,FALSE)</f>
        <v>1.2376778226572001</v>
      </c>
      <c r="V87">
        <f>VLOOKUP($B87,image_data!$A:$K,11,FALSE)</f>
        <v>-1.2858034095516</v>
      </c>
      <c r="W87">
        <f>VLOOKUP(B87,image_data!A:R,18,FALSE)</f>
        <v>1.014619203716</v>
      </c>
      <c r="X87">
        <f>VLOOKUP(_xlfn.CONCAT(A87,1),ref_coordinates!A:D,4,FALSE)</f>
        <v>22.8</v>
      </c>
      <c r="Y87" t="str">
        <f>VLOOKUP(INT(LEFT(A87,3)),image_data!A:H,8,FALSE)</f>
        <v>fisheye</v>
      </c>
      <c r="Z87" t="str">
        <f>VLOOKUP(B87,image_data!A:V,22,TRUE)</f>
        <v>carlheinz: GoPro HERO7 Black</v>
      </c>
    </row>
    <row r="88" spans="1:26" x14ac:dyDescent="0.3">
      <c r="A88" t="s">
        <v>332</v>
      </c>
      <c r="B88">
        <f t="shared" si="10"/>
        <v>20</v>
      </c>
      <c r="C88">
        <f>VLOOKUP($B88,image_data!$A:$P,16,FALSE)</f>
        <v>4032</v>
      </c>
      <c r="D88">
        <f>VLOOKUP($B88,image_data!$A:$P,15,FALSE)</f>
        <v>3024</v>
      </c>
      <c r="E88">
        <f t="shared" si="11"/>
        <v>52.769999999999982</v>
      </c>
      <c r="F88">
        <f t="shared" si="12"/>
        <v>747.92000000000007</v>
      </c>
      <c r="G88">
        <f t="shared" si="9"/>
        <v>749.77930039445619</v>
      </c>
      <c r="H88">
        <f>VLOOKUP(_xlfn.CONCAT($A88,"1"),ref_coordinates!$A:$C,2,FALSE)</f>
        <v>3258.89</v>
      </c>
      <c r="I88">
        <f>VLOOKUP(_xlfn.CONCAT($A88,"1"),ref_coordinates!$A:$C,3,FALSE)</f>
        <v>850.78</v>
      </c>
      <c r="J88">
        <f>VLOOKUP(_xlfn.CONCAT($A88,"2"),ref_coordinates!$A:$C,2,FALSE)</f>
        <v>3311.66</v>
      </c>
      <c r="K88">
        <f>VLOOKUP(_xlfn.CONCAT($A88,"2"),ref_coordinates!$A:$C,3,FALSE)</f>
        <v>1598.7</v>
      </c>
      <c r="L88">
        <f>VLOOKUP($A88,lines!W:AC,7)</f>
        <v>94.413084201455504</v>
      </c>
      <c r="M88">
        <f>RADIANS(VLOOKUP($B88, image_data!A:G,7,FALSE))</f>
        <v>3.5203964606879121</v>
      </c>
      <c r="N88">
        <f>VLOOKUP($A88,lines!W:AD,8,FALSE)</f>
        <v>3.8087756090605409</v>
      </c>
      <c r="O88">
        <f t="shared" si="13"/>
        <v>0.28837914837262879</v>
      </c>
      <c r="P88">
        <f>VLOOKUP($B88,image_data!A:F,6,FALSE)</f>
        <v>2.9753947407007</v>
      </c>
      <c r="Q88">
        <f>VLOOKUP($B88,image_data!$A:$Q,12,FALSE)</f>
        <v>0.81025754835186004</v>
      </c>
      <c r="R88">
        <f>VLOOKUP($B88,image_data!$A:$Q,13,FALSE)</f>
        <v>2.7985057668134E-2</v>
      </c>
      <c r="S88">
        <f>VLOOKUP($B88,image_data!$A:$Q,14,FALSE)</f>
        <v>3.3179107748156002E-4</v>
      </c>
      <c r="T88">
        <f>VLOOKUP($B88,image_data!$A:$K,9,FALSE)</f>
        <v>0.40082900602706001</v>
      </c>
      <c r="U88">
        <f>VLOOKUP($B88,image_data!$A:$K,10,FALSE)</f>
        <v>1.9897530314877001</v>
      </c>
      <c r="V88">
        <f>VLOOKUP($B88,image_data!$A:$K,11,FALSE)</f>
        <v>-2.0494020497460999</v>
      </c>
      <c r="W88">
        <f>VLOOKUP(B88,image_data!A:R,18,FALSE)</f>
        <v>0.97986118773060005</v>
      </c>
      <c r="X88">
        <f>VLOOKUP(_xlfn.CONCAT(A88,1),ref_coordinates!A:D,4,FALSE)</f>
        <v>17.100000000000001</v>
      </c>
      <c r="Y88" t="str">
        <f>VLOOKUP(INT(LEFT(A88,3)),image_data!A:H,8,FALSE)</f>
        <v>perspective</v>
      </c>
      <c r="Z88" t="str">
        <f>VLOOKUP(B88,image_data!A:V,22,TRUE)</f>
        <v>eserte: Apple iPhone SE</v>
      </c>
    </row>
    <row r="89" spans="1:26" x14ac:dyDescent="0.3">
      <c r="A89" t="s">
        <v>333</v>
      </c>
      <c r="B89">
        <f t="shared" si="10"/>
        <v>20</v>
      </c>
      <c r="C89">
        <f>VLOOKUP($B89,image_data!$A:$P,16,FALSE)</f>
        <v>4032</v>
      </c>
      <c r="D89">
        <f>VLOOKUP($B89,image_data!$A:$P,15,FALSE)</f>
        <v>3024</v>
      </c>
      <c r="E89">
        <f t="shared" si="11"/>
        <v>63.829999999999927</v>
      </c>
      <c r="F89">
        <f t="shared" si="12"/>
        <v>799.21999999999991</v>
      </c>
      <c r="G89">
        <f t="shared" si="9"/>
        <v>801.76485162421523</v>
      </c>
      <c r="H89">
        <f>VLOOKUP(_xlfn.CONCAT($A89,"1"),ref_coordinates!$A:$C,2,FALSE)</f>
        <v>3323.91</v>
      </c>
      <c r="I89">
        <f>VLOOKUP(_xlfn.CONCAT($A89,"1"),ref_coordinates!$A:$C,3,FALSE)</f>
        <v>794.88</v>
      </c>
      <c r="J89">
        <f>VLOOKUP(_xlfn.CONCAT($A89,"2"),ref_coordinates!$A:$C,2,FALSE)</f>
        <v>3387.74</v>
      </c>
      <c r="K89">
        <f>VLOOKUP(_xlfn.CONCAT($A89,"2"),ref_coordinates!$A:$C,3,FALSE)</f>
        <v>1594.1</v>
      </c>
      <c r="L89">
        <f>VLOOKUP($A89,lines!W:AC,7)</f>
        <v>88.546506021483225</v>
      </c>
      <c r="M89">
        <f>RADIANS(VLOOKUP($B89, image_data!A:G,7,FALSE))</f>
        <v>3.5203964606879121</v>
      </c>
      <c r="N89">
        <f>VLOOKUP($A89,lines!W:AD,8,FALSE)</f>
        <v>3.820671631794017</v>
      </c>
      <c r="O89">
        <f t="shared" si="13"/>
        <v>0.30027517110610491</v>
      </c>
      <c r="P89">
        <f>VLOOKUP($B89,image_data!A:F,6,FALSE)</f>
        <v>2.9753947407007</v>
      </c>
      <c r="Q89">
        <f>VLOOKUP($B89,image_data!$A:$Q,12,FALSE)</f>
        <v>0.81025754835186004</v>
      </c>
      <c r="R89">
        <f>VLOOKUP($B89,image_data!$A:$Q,13,FALSE)</f>
        <v>2.7985057668134E-2</v>
      </c>
      <c r="S89">
        <f>VLOOKUP($B89,image_data!$A:$Q,14,FALSE)</f>
        <v>3.3179107748156002E-4</v>
      </c>
      <c r="T89">
        <f>VLOOKUP($B89,image_data!$A:$K,9,FALSE)</f>
        <v>0.40082900602706001</v>
      </c>
      <c r="U89">
        <f>VLOOKUP($B89,image_data!$A:$K,10,FALSE)</f>
        <v>1.9897530314877001</v>
      </c>
      <c r="V89">
        <f>VLOOKUP($B89,image_data!$A:$K,11,FALSE)</f>
        <v>-2.0494020497460999</v>
      </c>
      <c r="W89">
        <f>VLOOKUP(B89,image_data!A:R,18,FALSE)</f>
        <v>0.97986118773060005</v>
      </c>
      <c r="X89">
        <f>VLOOKUP(_xlfn.CONCAT(A89,1),ref_coordinates!A:D,4,FALSE)</f>
        <v>17.100000000000001</v>
      </c>
      <c r="Y89" t="str">
        <f>VLOOKUP(INT(LEFT(A89,3)),image_data!A:H,8,FALSE)</f>
        <v>perspective</v>
      </c>
      <c r="Z89" t="str">
        <f>VLOOKUP(B89,image_data!A:V,22,TRUE)</f>
        <v>eserte: Apple iPhone SE</v>
      </c>
    </row>
    <row r="90" spans="1:26" x14ac:dyDescent="0.3">
      <c r="A90" t="s">
        <v>334</v>
      </c>
      <c r="B90">
        <f t="shared" si="10"/>
        <v>20</v>
      </c>
      <c r="C90">
        <f>VLOOKUP($B90,image_data!$A:$P,16,FALSE)</f>
        <v>4032</v>
      </c>
      <c r="D90">
        <f>VLOOKUP($B90,image_data!$A:$P,15,FALSE)</f>
        <v>3024</v>
      </c>
      <c r="E90">
        <f t="shared" si="11"/>
        <v>63.320000000000164</v>
      </c>
      <c r="F90">
        <f t="shared" si="12"/>
        <v>913.79000000000008</v>
      </c>
      <c r="G90">
        <f t="shared" si="9"/>
        <v>915.98121514581305</v>
      </c>
      <c r="H90">
        <f>VLOOKUP(_xlfn.CONCAT($A90,"1"),ref_coordinates!$A:$C,2,FALSE)</f>
        <v>3475.06</v>
      </c>
      <c r="I90">
        <f>VLOOKUP(_xlfn.CONCAT($A90,"1"),ref_coordinates!$A:$C,3,FALSE)</f>
        <v>684.91</v>
      </c>
      <c r="J90">
        <f>VLOOKUP(_xlfn.CONCAT($A90,"2"),ref_coordinates!$A:$C,2,FALSE)</f>
        <v>3538.38</v>
      </c>
      <c r="K90">
        <f>VLOOKUP(_xlfn.CONCAT($A90,"2"),ref_coordinates!$A:$C,3,FALSE)</f>
        <v>1598.7</v>
      </c>
      <c r="L90">
        <f>VLOOKUP($A90,lines!W:AC,7)</f>
        <v>82.278986745833009</v>
      </c>
      <c r="M90">
        <f>RADIANS(VLOOKUP($B90, image_data!A:G,7,FALSE))</f>
        <v>3.5203964606879121</v>
      </c>
      <c r="N90">
        <f>VLOOKUP($A90,lines!W:AD,8,FALSE)</f>
        <v>3.8367004408886758</v>
      </c>
      <c r="O90">
        <f t="shared" si="13"/>
        <v>0.31630398020076367</v>
      </c>
      <c r="P90">
        <f>VLOOKUP($B90,image_data!A:F,6,FALSE)</f>
        <v>2.9753947407007</v>
      </c>
      <c r="Q90">
        <f>VLOOKUP($B90,image_data!$A:$Q,12,FALSE)</f>
        <v>0.81025754835186004</v>
      </c>
      <c r="R90">
        <f>VLOOKUP($B90,image_data!$A:$Q,13,FALSE)</f>
        <v>2.7985057668134E-2</v>
      </c>
      <c r="S90">
        <f>VLOOKUP($B90,image_data!$A:$Q,14,FALSE)</f>
        <v>3.3179107748156002E-4</v>
      </c>
      <c r="T90">
        <f>VLOOKUP($B90,image_data!$A:$K,9,FALSE)</f>
        <v>0.40082900602706001</v>
      </c>
      <c r="U90">
        <f>VLOOKUP($B90,image_data!$A:$K,10,FALSE)</f>
        <v>1.9897530314877001</v>
      </c>
      <c r="V90">
        <f>VLOOKUP($B90,image_data!$A:$K,11,FALSE)</f>
        <v>-2.0494020497460999</v>
      </c>
      <c r="W90">
        <f>VLOOKUP(B90,image_data!A:R,18,FALSE)</f>
        <v>0.97986118773060005</v>
      </c>
      <c r="X90">
        <f>VLOOKUP(_xlfn.CONCAT(A90,1),ref_coordinates!A:D,4,FALSE)</f>
        <v>17.100000000000001</v>
      </c>
      <c r="Y90" t="str">
        <f>VLOOKUP(INT(LEFT(A90,3)),image_data!A:H,8,FALSE)</f>
        <v>perspective</v>
      </c>
      <c r="Z90" t="str">
        <f>VLOOKUP(B90,image_data!A:V,22,TRUE)</f>
        <v>eserte: Apple iPhone SE</v>
      </c>
    </row>
    <row r="91" spans="1:26" x14ac:dyDescent="0.3">
      <c r="A91" t="s">
        <v>335</v>
      </c>
      <c r="B91">
        <f t="shared" si="10"/>
        <v>20</v>
      </c>
      <c r="C91">
        <f>VLOOKUP($B91,image_data!$A:$P,16,FALSE)</f>
        <v>4032</v>
      </c>
      <c r="D91">
        <f>VLOOKUP($B91,image_data!$A:$P,15,FALSE)</f>
        <v>3024</v>
      </c>
      <c r="E91">
        <f t="shared" si="11"/>
        <v>87.620000000000346</v>
      </c>
      <c r="F91">
        <f t="shared" si="12"/>
        <v>933.00999999999988</v>
      </c>
      <c r="G91">
        <f t="shared" si="9"/>
        <v>937.11521410123305</v>
      </c>
      <c r="H91">
        <f>VLOOKUP(_xlfn.CONCAT($A91,"1"),ref_coordinates!$A:$C,2,FALSE)</f>
        <v>3511.49</v>
      </c>
      <c r="I91">
        <f>VLOOKUP(_xlfn.CONCAT($A91,"1"),ref_coordinates!$A:$C,3,FALSE)</f>
        <v>661.09</v>
      </c>
      <c r="J91">
        <f>VLOOKUP(_xlfn.CONCAT($A91,"2"),ref_coordinates!$A:$C,2,FALSE)</f>
        <v>3599.11</v>
      </c>
      <c r="K91">
        <f>VLOOKUP(_xlfn.CONCAT($A91,"2"),ref_coordinates!$A:$C,3,FALSE)</f>
        <v>1594.1</v>
      </c>
      <c r="L91">
        <f>VLOOKUP($A91,lines!W:AC,7)</f>
        <v>80.062512601595728</v>
      </c>
      <c r="M91">
        <f>RADIANS(VLOOKUP($B91, image_data!A:G,7,FALSE))</f>
        <v>3.5203964606879121</v>
      </c>
      <c r="N91">
        <f>VLOOKUP($A91,lines!W:AD,8,FALSE)</f>
        <v>3.843425242009253</v>
      </c>
      <c r="O91">
        <f t="shared" si="13"/>
        <v>0.32302878132134083</v>
      </c>
      <c r="P91">
        <f>VLOOKUP($B91,image_data!A:F,6,FALSE)</f>
        <v>2.9753947407007</v>
      </c>
      <c r="Q91">
        <f>VLOOKUP($B91,image_data!$A:$Q,12,FALSE)</f>
        <v>0.81025754835186004</v>
      </c>
      <c r="R91">
        <f>VLOOKUP($B91,image_data!$A:$Q,13,FALSE)</f>
        <v>2.7985057668134E-2</v>
      </c>
      <c r="S91">
        <f>VLOOKUP($B91,image_data!$A:$Q,14,FALSE)</f>
        <v>3.3179107748156002E-4</v>
      </c>
      <c r="T91">
        <f>VLOOKUP($B91,image_data!$A:$K,9,FALSE)</f>
        <v>0.40082900602706001</v>
      </c>
      <c r="U91">
        <f>VLOOKUP($B91,image_data!$A:$K,10,FALSE)</f>
        <v>1.9897530314877001</v>
      </c>
      <c r="V91">
        <f>VLOOKUP($B91,image_data!$A:$K,11,FALSE)</f>
        <v>-2.0494020497460999</v>
      </c>
      <c r="W91">
        <f>VLOOKUP(B91,image_data!A:R,18,FALSE)</f>
        <v>0.97986118773060005</v>
      </c>
      <c r="X91">
        <f>VLOOKUP(_xlfn.CONCAT(A91,1),ref_coordinates!A:D,4,FALSE)</f>
        <v>17.100000000000001</v>
      </c>
      <c r="Y91" t="str">
        <f>VLOOKUP(INT(LEFT(A91,3)),image_data!A:H,8,FALSE)</f>
        <v>perspective</v>
      </c>
      <c r="Z91" t="str">
        <f>VLOOKUP(B91,image_data!A:V,22,TRUE)</f>
        <v>eserte: Apple iPhone SE</v>
      </c>
    </row>
    <row r="92" spans="1:26" x14ac:dyDescent="0.3">
      <c r="A92" t="s">
        <v>336</v>
      </c>
      <c r="B92">
        <f t="shared" si="10"/>
        <v>20</v>
      </c>
      <c r="C92">
        <f>VLOOKUP($B92,image_data!$A:$P,16,FALSE)</f>
        <v>4032</v>
      </c>
      <c r="D92">
        <f>VLOOKUP($B92,image_data!$A:$P,15,FALSE)</f>
        <v>3024</v>
      </c>
      <c r="E92">
        <f t="shared" si="11"/>
        <v>91.920000000000073</v>
      </c>
      <c r="F92">
        <f t="shared" si="12"/>
        <v>1050.5500000000002</v>
      </c>
      <c r="G92">
        <f t="shared" si="9"/>
        <v>1054.563695989958</v>
      </c>
      <c r="H92">
        <f>VLOOKUP(_xlfn.CONCAT($A92,"1"),ref_coordinates!$A:$C,2,FALSE)</f>
        <v>3648.68</v>
      </c>
      <c r="I92">
        <f>VLOOKUP(_xlfn.CONCAT($A92,"1"),ref_coordinates!$A:$C,3,FALSE)</f>
        <v>538.37</v>
      </c>
      <c r="J92">
        <f>VLOOKUP(_xlfn.CONCAT($A92,"2"),ref_coordinates!$A:$C,2,FALSE)</f>
        <v>3740.6</v>
      </c>
      <c r="K92">
        <f>VLOOKUP(_xlfn.CONCAT($A92,"2"),ref_coordinates!$A:$C,3,FALSE)</f>
        <v>1588.92</v>
      </c>
      <c r="L92">
        <f>VLOOKUP($A92,lines!W:AC,7)</f>
        <v>73.990316386835843</v>
      </c>
      <c r="M92">
        <f>RADIANS(VLOOKUP($B92, image_data!A:G,7,FALSE))</f>
        <v>3.5203964606879121</v>
      </c>
      <c r="N92">
        <f>VLOOKUP($A92,lines!W:AD,8,FALSE)</f>
        <v>3.862616431273751</v>
      </c>
      <c r="O92">
        <f t="shared" si="13"/>
        <v>0.34221997058583886</v>
      </c>
      <c r="P92">
        <f>VLOOKUP($B92,image_data!A:F,6,FALSE)</f>
        <v>2.9753947407007</v>
      </c>
      <c r="Q92">
        <f>VLOOKUP($B92,image_data!$A:$Q,12,FALSE)</f>
        <v>0.81025754835186004</v>
      </c>
      <c r="R92">
        <f>VLOOKUP($B92,image_data!$A:$Q,13,FALSE)</f>
        <v>2.7985057668134E-2</v>
      </c>
      <c r="S92">
        <f>VLOOKUP($B92,image_data!$A:$Q,14,FALSE)</f>
        <v>3.3179107748156002E-4</v>
      </c>
      <c r="T92">
        <f>VLOOKUP($B92,image_data!$A:$K,9,FALSE)</f>
        <v>0.40082900602706001</v>
      </c>
      <c r="U92">
        <f>VLOOKUP($B92,image_data!$A:$K,10,FALSE)</f>
        <v>1.9897530314877001</v>
      </c>
      <c r="V92">
        <f>VLOOKUP($B92,image_data!$A:$K,11,FALSE)</f>
        <v>-2.0494020497460999</v>
      </c>
      <c r="W92">
        <f>VLOOKUP(B92,image_data!A:R,18,FALSE)</f>
        <v>0.97986118773060005</v>
      </c>
      <c r="X92">
        <f>VLOOKUP(_xlfn.CONCAT(A92,1),ref_coordinates!A:D,4,FALSE)</f>
        <v>17.100000000000001</v>
      </c>
      <c r="Y92" t="str">
        <f>VLOOKUP(INT(LEFT(A92,3)),image_data!A:H,8,FALSE)</f>
        <v>perspective</v>
      </c>
      <c r="Z92" t="str">
        <f>VLOOKUP(B92,image_data!A:V,22,TRUE)</f>
        <v>eserte: Apple iPhone SE</v>
      </c>
    </row>
    <row r="93" spans="1:26" s="7" customFormat="1" x14ac:dyDescent="0.3">
      <c r="A93" s="7" t="s">
        <v>337</v>
      </c>
      <c r="B93" s="7">
        <f t="shared" si="10"/>
        <v>20</v>
      </c>
      <c r="C93" s="7">
        <f>VLOOKUP($B93,image_data!$A:$P,16,FALSE)</f>
        <v>4032</v>
      </c>
      <c r="D93" s="7">
        <f>VLOOKUP($B93,image_data!$A:$P,15,FALSE)</f>
        <v>3024</v>
      </c>
      <c r="E93" s="7">
        <f t="shared" si="11"/>
        <v>89.630000000000109</v>
      </c>
      <c r="F93" s="7">
        <f t="shared" si="12"/>
        <v>1255.07</v>
      </c>
      <c r="G93" s="7">
        <f t="shared" si="9"/>
        <v>1258.2663636130467</v>
      </c>
      <c r="H93" s="7">
        <f>VLOOKUP(_xlfn.CONCAT($A93,"1"),ref_coordinates!$A:$C,2,FALSE)</f>
        <v>3897.1</v>
      </c>
      <c r="I93" s="7">
        <f>VLOOKUP(_xlfn.CONCAT($A93,"1"),ref_coordinates!$A:$C,3,FALSE)</f>
        <v>353.25</v>
      </c>
      <c r="J93" s="7">
        <f>VLOOKUP(_xlfn.CONCAT($A93,"2"),ref_coordinates!$A:$C,2,FALSE)</f>
        <v>3986.73</v>
      </c>
      <c r="K93" s="7">
        <f>VLOOKUP(_xlfn.CONCAT($A93,"2"),ref_coordinates!$A:$C,3,FALSE)</f>
        <v>1608.32</v>
      </c>
      <c r="L93" s="7">
        <f>VLOOKUP($A93,lines!W:AC,7)</f>
        <v>68.234964421235006</v>
      </c>
      <c r="M93" s="7">
        <f>RADIANS(VLOOKUP($B93, image_data!A:G,7,FALSE))</f>
        <v>3.5203964606879121</v>
      </c>
      <c r="N93" s="7">
        <f>VLOOKUP($A93,lines!W:AD,8,FALSE)</f>
        <v>3.8829351689394671</v>
      </c>
      <c r="O93" s="7">
        <f t="shared" si="13"/>
        <v>0.36253870825155499</v>
      </c>
      <c r="P93" s="7">
        <f>VLOOKUP($B93,image_data!A:F,6,FALSE)</f>
        <v>2.9753947407007</v>
      </c>
      <c r="Q93" s="7">
        <f>VLOOKUP($B93,image_data!$A:$Q,12,FALSE)</f>
        <v>0.81025754835186004</v>
      </c>
      <c r="R93" s="7">
        <f>VLOOKUP($B93,image_data!$A:$Q,13,FALSE)</f>
        <v>2.7985057668134E-2</v>
      </c>
      <c r="S93" s="7">
        <f>VLOOKUP($B93,image_data!$A:$Q,14,FALSE)</f>
        <v>3.3179107748156002E-4</v>
      </c>
      <c r="T93" s="7">
        <f>VLOOKUP($B93,image_data!$A:$K,9,FALSE)</f>
        <v>0.40082900602706001</v>
      </c>
      <c r="U93" s="7">
        <f>VLOOKUP($B93,image_data!$A:$K,10,FALSE)</f>
        <v>1.9897530314877001</v>
      </c>
      <c r="V93" s="7">
        <f>VLOOKUP($B93,image_data!$A:$K,11,FALSE)</f>
        <v>-2.0494020497460999</v>
      </c>
      <c r="W93" s="7">
        <f>VLOOKUP(B93,image_data!A:R,18,FALSE)</f>
        <v>0.97986118773060005</v>
      </c>
      <c r="X93" s="7">
        <f>VLOOKUP(_xlfn.CONCAT(A93,1),ref_coordinates!A:D,4,FALSE)</f>
        <v>17.100000000000001</v>
      </c>
      <c r="Y93" s="7" t="str">
        <f>VLOOKUP(INT(LEFT(A93,3)),image_data!A:H,8,FALSE)</f>
        <v>perspective</v>
      </c>
      <c r="Z93" s="7" t="str">
        <f>VLOOKUP(B93,image_data!A:V,22,TRUE)</f>
        <v>eserte: Apple iPhone SE</v>
      </c>
    </row>
    <row r="94" spans="1:26" x14ac:dyDescent="0.3">
      <c r="A94" t="s">
        <v>346</v>
      </c>
      <c r="B94">
        <f t="shared" si="10"/>
        <v>21</v>
      </c>
      <c r="C94">
        <f>VLOOKUP($B94,image_data!$A:$P,16,FALSE)</f>
        <v>4032</v>
      </c>
      <c r="D94">
        <f>VLOOKUP($B94,image_data!$A:$P,15,FALSE)</f>
        <v>3024</v>
      </c>
      <c r="E94">
        <f t="shared" si="11"/>
        <v>39.490000000000009</v>
      </c>
      <c r="F94">
        <f t="shared" si="12"/>
        <v>225.71000000000004</v>
      </c>
      <c r="G94">
        <f t="shared" si="9"/>
        <v>229.13852622376714</v>
      </c>
      <c r="H94">
        <f>VLOOKUP(_xlfn.CONCAT($A94,"1"),ref_coordinates!$A:$C,2,FALSE)</f>
        <v>1454.3</v>
      </c>
      <c r="I94">
        <f>VLOOKUP(_xlfn.CONCAT($A94,"1"),ref_coordinates!$A:$C,3,FALSE)</f>
        <v>1730.72</v>
      </c>
      <c r="J94">
        <f>VLOOKUP(_xlfn.CONCAT($A94,"2"),ref_coordinates!$A:$C,2,FALSE)</f>
        <v>1493.79</v>
      </c>
      <c r="K94">
        <f>VLOOKUP(_xlfn.CONCAT($A94,"2"),ref_coordinates!$A:$C,3,FALSE)</f>
        <v>1956.43</v>
      </c>
      <c r="L94">
        <f>VLOOKUP($A94,lines!W:AC,7)</f>
        <v>526.84502030729925</v>
      </c>
      <c r="M94">
        <f>RADIANS(VLOOKUP($B94, image_data!A:G,7,FALSE))</f>
        <v>2.5754495413777754</v>
      </c>
      <c r="N94">
        <f>VLOOKUP($A94,lines!W:AD,8,FALSE)</f>
        <v>2.5482902408902421</v>
      </c>
      <c r="O94">
        <f t="shared" si="13"/>
        <v>-2.7159300487533233E-2</v>
      </c>
      <c r="P94">
        <f>VLOOKUP($B94,image_data!A:F,6,FALSE)</f>
        <v>2.4487987514584999</v>
      </c>
      <c r="Q94">
        <f>VLOOKUP($B94,image_data!$A:$Q,12,FALSE)</f>
        <v>0.82197110812499996</v>
      </c>
      <c r="R94">
        <f>VLOOKUP($B94,image_data!$A:$Q,13,FALSE)</f>
        <v>5.3515389618619E-2</v>
      </c>
      <c r="S94">
        <f>VLOOKUP($B94,image_data!$A:$Q,14,FALSE)</f>
        <v>-5.0438087538938997E-2</v>
      </c>
      <c r="T94">
        <f>VLOOKUP($B94,image_data!$A:$K,9,FALSE)</f>
        <v>0.32190859298009999</v>
      </c>
      <c r="U94">
        <f>VLOOKUP($B94,image_data!$A:$K,10,FALSE)</f>
        <v>-1.7628424125465001</v>
      </c>
      <c r="V94">
        <f>VLOOKUP($B94,image_data!$A:$K,11,FALSE)</f>
        <v>1.8484912986735</v>
      </c>
      <c r="W94">
        <f>VLOOKUP(B94,image_data!A:R,18,FALSE)</f>
        <v>0.94359269535376</v>
      </c>
      <c r="X94">
        <f>VLOOKUP(_xlfn.CONCAT(A94,1),ref_coordinates!A:D,4,FALSE)</f>
        <v>34.1</v>
      </c>
      <c r="Y94" t="str">
        <f>VLOOKUP(INT(LEFT(A94,3)),image_data!A:H,8,FALSE)</f>
        <v>perspective</v>
      </c>
      <c r="Z94" t="str">
        <f>VLOOKUP(B94,image_data!A:V,22,TRUE)</f>
        <v>carlheinz: Apple iPhone SE</v>
      </c>
    </row>
    <row r="95" spans="1:26" x14ac:dyDescent="0.3">
      <c r="A95" t="s">
        <v>348</v>
      </c>
      <c r="B95">
        <f t="shared" si="10"/>
        <v>21</v>
      </c>
      <c r="C95">
        <f>VLOOKUP($B95,image_data!$A:$P,16,FALSE)</f>
        <v>4032</v>
      </c>
      <c r="D95">
        <f>VLOOKUP($B95,image_data!$A:$P,15,FALSE)</f>
        <v>3024</v>
      </c>
      <c r="E95">
        <f t="shared" si="11"/>
        <v>289.16999999999985</v>
      </c>
      <c r="F95">
        <f t="shared" si="12"/>
        <v>1526.48</v>
      </c>
      <c r="G95">
        <f t="shared" si="9"/>
        <v>1553.6281663577035</v>
      </c>
      <c r="H95">
        <f>VLOOKUP(_xlfn.CONCAT($A95,"1"),ref_coordinates!$A:$C,2,FALSE)</f>
        <v>1873.07</v>
      </c>
      <c r="I95">
        <f>VLOOKUP(_xlfn.CONCAT($A95,"1"),ref_coordinates!$A:$C,3,FALSE)</f>
        <v>299.45999999999998</v>
      </c>
      <c r="J95">
        <f>VLOOKUP(_xlfn.CONCAT($A95,"2"),ref_coordinates!$A:$C,2,FALSE)</f>
        <v>2162.2399999999998</v>
      </c>
      <c r="K95">
        <f>VLOOKUP(_xlfn.CONCAT($A95,"2"),ref_coordinates!$A:$C,3,FALSE)</f>
        <v>1825.94</v>
      </c>
      <c r="L95">
        <f>VLOOKUP($A95,lines!W:AC,7)</f>
        <v>95.75452347542614</v>
      </c>
      <c r="M95">
        <f>RADIANS(VLOOKUP($B95, image_data!A:G,7,FALSE))</f>
        <v>2.5754495413777754</v>
      </c>
      <c r="N95">
        <f>VLOOKUP($A95,lines!W:AD,8,FALSE)</f>
        <v>2.8358589570527348</v>
      </c>
      <c r="O95">
        <f t="shared" si="13"/>
        <v>0.26040941567495945</v>
      </c>
      <c r="P95">
        <f>VLOOKUP($B95,image_data!A:F,6,FALSE)</f>
        <v>2.4487987514584999</v>
      </c>
      <c r="Q95">
        <f>VLOOKUP($B95,image_data!$A:$Q,12,FALSE)</f>
        <v>0.82197110812499996</v>
      </c>
      <c r="R95">
        <f>VLOOKUP($B95,image_data!$A:$Q,13,FALSE)</f>
        <v>5.3515389618619E-2</v>
      </c>
      <c r="S95">
        <f>VLOOKUP($B95,image_data!$A:$Q,14,FALSE)</f>
        <v>-5.0438087538938997E-2</v>
      </c>
      <c r="T95">
        <f>VLOOKUP($B95,image_data!$A:$K,9,FALSE)</f>
        <v>0.32190859298009999</v>
      </c>
      <c r="U95">
        <f>VLOOKUP($B95,image_data!$A:$K,10,FALSE)</f>
        <v>-1.7628424125465001</v>
      </c>
      <c r="V95">
        <f>VLOOKUP($B95,image_data!$A:$K,11,FALSE)</f>
        <v>1.8484912986735</v>
      </c>
      <c r="W95">
        <f>VLOOKUP(B95,image_data!A:R,18,FALSE)</f>
        <v>0.94359269535376</v>
      </c>
      <c r="X95">
        <f>VLOOKUP(_xlfn.CONCAT(A95,1),ref_coordinates!A:D,4,FALSE)</f>
        <v>34.200000000000003</v>
      </c>
      <c r="Y95" t="str">
        <f>VLOOKUP(INT(LEFT(A95,3)),image_data!A:H,8,FALSE)</f>
        <v>perspective</v>
      </c>
      <c r="Z95" t="str">
        <f>VLOOKUP(B95,image_data!A:V,22,TRUE)</f>
        <v>carlheinz: Apple iPhone SE</v>
      </c>
    </row>
    <row r="96" spans="1:26" x14ac:dyDescent="0.3">
      <c r="A96" t="s">
        <v>347</v>
      </c>
      <c r="B96">
        <f t="shared" si="10"/>
        <v>21</v>
      </c>
      <c r="C96">
        <f>VLOOKUP($B96,image_data!$A:$P,16,FALSE)</f>
        <v>4032</v>
      </c>
      <c r="D96">
        <f>VLOOKUP($B96,image_data!$A:$P,15,FALSE)</f>
        <v>3024</v>
      </c>
      <c r="E96">
        <f t="shared" si="11"/>
        <v>39.829999999999927</v>
      </c>
      <c r="F96">
        <f t="shared" si="12"/>
        <v>198.12999999999988</v>
      </c>
      <c r="G96">
        <f t="shared" si="9"/>
        <v>202.09385393920309</v>
      </c>
      <c r="H96">
        <f>VLOOKUP(_xlfn.CONCAT($A96,"1"),ref_coordinates!$A:$C,2,FALSE)</f>
        <v>2341.96</v>
      </c>
      <c r="I96">
        <f>VLOOKUP(_xlfn.CONCAT($A96,"1"),ref_coordinates!$A:$C,3,FALSE)</f>
        <v>1598.72</v>
      </c>
      <c r="J96">
        <f>VLOOKUP(_xlfn.CONCAT($A96,"2"),ref_coordinates!$A:$C,2,FALSE)</f>
        <v>2381.79</v>
      </c>
      <c r="K96">
        <f>VLOOKUP(_xlfn.CONCAT($A96,"2"),ref_coordinates!$A:$C,3,FALSE)</f>
        <v>1796.85</v>
      </c>
      <c r="L96">
        <f>VLOOKUP($A96,lines!W:AC,7)</f>
        <v>77.659409364208344</v>
      </c>
      <c r="M96">
        <f>RADIANS(VLOOKUP($B96, image_data!A:G,7,FALSE))</f>
        <v>2.5754495413777754</v>
      </c>
      <c r="N96">
        <f>VLOOKUP($A96,lines!W:AD,8,FALSE)</f>
        <v>2.8759519977829981</v>
      </c>
      <c r="O96">
        <f t="shared" si="13"/>
        <v>0.30050245640522277</v>
      </c>
      <c r="P96">
        <f>VLOOKUP($B96,image_data!A:F,6,FALSE)</f>
        <v>2.4487987514584999</v>
      </c>
      <c r="Q96">
        <f>VLOOKUP($B96,image_data!$A:$Q,12,FALSE)</f>
        <v>0.82197110812499996</v>
      </c>
      <c r="R96">
        <f>VLOOKUP($B96,image_data!$A:$Q,13,FALSE)</f>
        <v>5.3515389618619E-2</v>
      </c>
      <c r="S96">
        <f>VLOOKUP($B96,image_data!$A:$Q,14,FALSE)</f>
        <v>-5.0438087538938997E-2</v>
      </c>
      <c r="T96">
        <f>VLOOKUP($B96,image_data!$A:$K,9,FALSE)</f>
        <v>0.32190859298009999</v>
      </c>
      <c r="U96">
        <f>VLOOKUP($B96,image_data!$A:$K,10,FALSE)</f>
        <v>-1.7628424125465001</v>
      </c>
      <c r="V96">
        <f>VLOOKUP($B96,image_data!$A:$K,11,FALSE)</f>
        <v>1.8484912986735</v>
      </c>
      <c r="W96">
        <f>VLOOKUP(B96,image_data!A:R,18,FALSE)</f>
        <v>0.94359269535376</v>
      </c>
      <c r="X96">
        <f>VLOOKUP(_xlfn.CONCAT(A96,1),ref_coordinates!A:D,4,FALSE)</f>
        <v>3.1</v>
      </c>
      <c r="Y96" t="str">
        <f>VLOOKUP(INT(LEFT(A96,3)),image_data!A:H,8,FALSE)</f>
        <v>perspective</v>
      </c>
      <c r="Z96" t="str">
        <f>VLOOKUP(B96,image_data!A:V,22,TRUE)</f>
        <v>carlheinz: Apple iPhone SE</v>
      </c>
    </row>
    <row r="97" spans="1:26" x14ac:dyDescent="0.3">
      <c r="A97" t="s">
        <v>351</v>
      </c>
      <c r="B97">
        <f t="shared" si="10"/>
        <v>22</v>
      </c>
      <c r="C97">
        <f>VLOOKUP($B97,image_data!$A:$P,16,FALSE)</f>
        <v>4000</v>
      </c>
      <c r="D97">
        <f>VLOOKUP($B97,image_data!$A:$P,15,FALSE)</f>
        <v>3000</v>
      </c>
      <c r="E97">
        <f t="shared" si="11"/>
        <v>6.5899999999999181</v>
      </c>
      <c r="F97">
        <f t="shared" si="12"/>
        <v>1226.04</v>
      </c>
      <c r="G97">
        <f t="shared" ref="G97:G114" si="14">SQRT(POWER(E97,2)+POWER(F97,2))</f>
        <v>1226.057710591145</v>
      </c>
      <c r="H97">
        <f>VLOOKUP(_xlfn.CONCAT($A97,"1"),ref_coordinates!$A:$C,2,FALSE)</f>
        <v>1246.52</v>
      </c>
      <c r="I97">
        <f>VLOOKUP(_xlfn.CONCAT($A97,"1"),ref_coordinates!$A:$C,3,FALSE)</f>
        <v>322.13</v>
      </c>
      <c r="J97">
        <f>VLOOKUP(_xlfn.CONCAT($A97,"2"),ref_coordinates!$A:$C,2,FALSE)</f>
        <v>1253.1099999999999</v>
      </c>
      <c r="K97">
        <f>VLOOKUP(_xlfn.CONCAT($A97,"2"),ref_coordinates!$A:$C,3,FALSE)</f>
        <v>1548.17</v>
      </c>
      <c r="L97">
        <f>VLOOKUP($A97,lines!W:AC,7)</f>
        <v>98.021838329886776</v>
      </c>
      <c r="M97">
        <f>RADIANS(VLOOKUP($B97, image_data!A:G,7,FALSE))</f>
        <v>3.9883815140394887</v>
      </c>
      <c r="N97">
        <f>VLOOKUP($A97,lines!W:AD,8,FALSE)</f>
        <v>3.7463230200485449</v>
      </c>
      <c r="O97">
        <f t="shared" si="13"/>
        <v>-0.24205849399094381</v>
      </c>
      <c r="P97">
        <f>VLOOKUP($B97,image_data!A:F,6,FALSE)</f>
        <v>2.0084008043632</v>
      </c>
      <c r="Q97">
        <f>VLOOKUP($B97,image_data!$A:$Q,12,FALSE)</f>
        <v>0.47319906579461002</v>
      </c>
      <c r="R97">
        <f>VLOOKUP($B97,image_data!$A:$Q,13,FALSE)</f>
        <v>0.27286288304695999</v>
      </c>
      <c r="S97">
        <f>VLOOKUP($B97,image_data!$A:$Q,14,FALSE)</f>
        <v>0.16358692629039001</v>
      </c>
      <c r="T97">
        <f>VLOOKUP($B97,image_data!$A:$K,9,FALSE)</f>
        <v>0.75386014564404003</v>
      </c>
      <c r="U97">
        <f>VLOOKUP($B97,image_data!$A:$K,10,FALSE)</f>
        <v>1.7016516261668</v>
      </c>
      <c r="V97">
        <f>VLOOKUP($B97,image_data!$A:$K,11,FALSE)</f>
        <v>-1.7249013303295999</v>
      </c>
      <c r="W97">
        <f>VLOOKUP(B97,image_data!A:R,18,FALSE)</f>
        <v>0.98149005703199999</v>
      </c>
      <c r="X97">
        <f>VLOOKUP(_xlfn.CONCAT(A97,1),ref_coordinates!A:D,4,FALSE)</f>
        <v>58.1</v>
      </c>
      <c r="Y97" t="str">
        <f>VLOOKUP(INT(LEFT(A97,3)),image_data!A:H,8,FALSE)</f>
        <v>fisheye</v>
      </c>
      <c r="Z97" t="str">
        <f>VLOOKUP(B97,image_data!A:V,22,TRUE)</f>
        <v>carlheinz: GoPro HERO7 Black</v>
      </c>
    </row>
    <row r="98" spans="1:26" x14ac:dyDescent="0.3">
      <c r="A98" t="s">
        <v>352</v>
      </c>
      <c r="B98">
        <f t="shared" si="10"/>
        <v>22</v>
      </c>
      <c r="C98">
        <f>VLOOKUP($B98,image_data!$A:$P,16,FALSE)</f>
        <v>4000</v>
      </c>
      <c r="D98">
        <f>VLOOKUP($B98,image_data!$A:$P,15,FALSE)</f>
        <v>3000</v>
      </c>
      <c r="E98">
        <f t="shared" si="11"/>
        <v>6.9100000000000819</v>
      </c>
      <c r="F98">
        <f t="shared" si="12"/>
        <v>1284.46</v>
      </c>
      <c r="G98">
        <f t="shared" si="14"/>
        <v>1284.4785867035698</v>
      </c>
      <c r="H98">
        <f>VLOOKUP(_xlfn.CONCAT($A98,"1"),ref_coordinates!$A:$C,2,FALSE)</f>
        <v>1369.02</v>
      </c>
      <c r="I98">
        <f>VLOOKUP(_xlfn.CONCAT($A98,"1"),ref_coordinates!$A:$C,3,FALSE)</f>
        <v>266.08999999999997</v>
      </c>
      <c r="J98">
        <f>VLOOKUP(_xlfn.CONCAT($A98,"2"),ref_coordinates!$A:$C,2,FALSE)</f>
        <v>1375.93</v>
      </c>
      <c r="K98">
        <f>VLOOKUP(_xlfn.CONCAT($A98,"2"),ref_coordinates!$A:$C,3,FALSE)</f>
        <v>1550.55</v>
      </c>
      <c r="L98">
        <f>VLOOKUP($A98,lines!W:AC,7)</f>
        <v>92.262782445147678</v>
      </c>
      <c r="M98">
        <f>RADIANS(VLOOKUP($B98, image_data!A:G,7,FALSE))</f>
        <v>3.9883815140394887</v>
      </c>
      <c r="N98">
        <f>VLOOKUP($A98,lines!W:AD,8,FALSE)</f>
        <v>3.8029515786912582</v>
      </c>
      <c r="O98">
        <f t="shared" si="13"/>
        <v>-0.18542993534823049</v>
      </c>
      <c r="P98">
        <f>VLOOKUP($B98,image_data!A:F,6,FALSE)</f>
        <v>2.0084008043632</v>
      </c>
      <c r="Q98">
        <f>VLOOKUP($B98,image_data!$A:$Q,12,FALSE)</f>
        <v>0.47319906579461002</v>
      </c>
      <c r="R98">
        <f>VLOOKUP($B98,image_data!$A:$Q,13,FALSE)</f>
        <v>0.27286288304695999</v>
      </c>
      <c r="S98">
        <f>VLOOKUP($B98,image_data!$A:$Q,14,FALSE)</f>
        <v>0.16358692629039001</v>
      </c>
      <c r="T98">
        <f>VLOOKUP($B98,image_data!$A:$K,9,FALSE)</f>
        <v>0.75386014564404003</v>
      </c>
      <c r="U98">
        <f>VLOOKUP($B98,image_data!$A:$K,10,FALSE)</f>
        <v>1.7016516261668</v>
      </c>
      <c r="V98">
        <f>VLOOKUP($B98,image_data!$A:$K,11,FALSE)</f>
        <v>-1.7249013303295999</v>
      </c>
      <c r="W98">
        <f>VLOOKUP(B98,image_data!A:R,18,FALSE)</f>
        <v>0.98149005703199999</v>
      </c>
      <c r="X98">
        <f>VLOOKUP(_xlfn.CONCAT(A98,1),ref_coordinates!A:D,4,FALSE)</f>
        <v>58.1</v>
      </c>
      <c r="Y98" t="str">
        <f>VLOOKUP(INT(LEFT(A98,3)),image_data!A:H,8,FALSE)</f>
        <v>fisheye</v>
      </c>
      <c r="Z98" t="str">
        <f>VLOOKUP(B98,image_data!A:V,22,TRUE)</f>
        <v>carlheinz: GoPro HERO7 Black</v>
      </c>
    </row>
    <row r="99" spans="1:26" x14ac:dyDescent="0.3">
      <c r="A99" t="s">
        <v>353</v>
      </c>
      <c r="B99">
        <f t="shared" si="10"/>
        <v>22</v>
      </c>
      <c r="C99">
        <f>VLOOKUP($B99,image_data!$A:$P,16,FALSE)</f>
        <v>4000</v>
      </c>
      <c r="D99">
        <f>VLOOKUP($B99,image_data!$A:$P,15,FALSE)</f>
        <v>3000</v>
      </c>
      <c r="E99">
        <f t="shared" si="11"/>
        <v>14.490000000000009</v>
      </c>
      <c r="F99">
        <f t="shared" si="12"/>
        <v>1291.3699999999999</v>
      </c>
      <c r="G99">
        <f t="shared" si="14"/>
        <v>1291.4512909901014</v>
      </c>
      <c r="H99">
        <f>VLOOKUP(_xlfn.CONCAT($A99,"1"),ref_coordinates!$A:$C,2,FALSE)</f>
        <v>1540.26</v>
      </c>
      <c r="I99">
        <f>VLOOKUP(_xlfn.CONCAT($A99,"1"),ref_coordinates!$A:$C,3,FALSE)</f>
        <v>264.68</v>
      </c>
      <c r="J99">
        <f>VLOOKUP(_xlfn.CONCAT($A99,"2"),ref_coordinates!$A:$C,2,FALSE)</f>
        <v>1554.75</v>
      </c>
      <c r="K99">
        <f>VLOOKUP(_xlfn.CONCAT($A99,"2"),ref_coordinates!$A:$C,3,FALSE)</f>
        <v>1556.05</v>
      </c>
      <c r="L99">
        <f>VLOOKUP($A99,lines!W:AC,7)</f>
        <v>90.49546099742345</v>
      </c>
      <c r="M99">
        <f>RADIANS(VLOOKUP($B99, image_data!A:G,7,FALSE))</f>
        <v>3.9883815140394887</v>
      </c>
      <c r="N99">
        <f>VLOOKUP($A99,lines!W:AD,8,FALSE)</f>
        <v>3.8802473441038869</v>
      </c>
      <c r="O99">
        <f t="shared" si="13"/>
        <v>-0.10813416993560176</v>
      </c>
      <c r="P99">
        <f>VLOOKUP($B99,image_data!A:F,6,FALSE)</f>
        <v>2.0084008043632</v>
      </c>
      <c r="Q99">
        <f>VLOOKUP($B99,image_data!$A:$Q,12,FALSE)</f>
        <v>0.47319906579461002</v>
      </c>
      <c r="R99">
        <f>VLOOKUP($B99,image_data!$A:$Q,13,FALSE)</f>
        <v>0.27286288304695999</v>
      </c>
      <c r="S99">
        <f>VLOOKUP($B99,image_data!$A:$Q,14,FALSE)</f>
        <v>0.16358692629039001</v>
      </c>
      <c r="T99">
        <f>VLOOKUP($B99,image_data!$A:$K,9,FALSE)</f>
        <v>0.75386014564404003</v>
      </c>
      <c r="U99">
        <f>VLOOKUP($B99,image_data!$A:$K,10,FALSE)</f>
        <v>1.7016516261668</v>
      </c>
      <c r="V99">
        <f>VLOOKUP($B99,image_data!$A:$K,11,FALSE)</f>
        <v>-1.7249013303295999</v>
      </c>
      <c r="W99">
        <f>VLOOKUP(B99,image_data!A:R,18,FALSE)</f>
        <v>0.98149005703199999</v>
      </c>
      <c r="X99">
        <f>VLOOKUP(_xlfn.CONCAT(A99,1),ref_coordinates!A:D,4,FALSE)</f>
        <v>58.1</v>
      </c>
      <c r="Y99" t="str">
        <f>VLOOKUP(INT(LEFT(A99,3)),image_data!A:H,8,FALSE)</f>
        <v>fisheye</v>
      </c>
      <c r="Z99" t="str">
        <f>VLOOKUP(B99,image_data!A:V,22,TRUE)</f>
        <v>carlheinz: GoPro HERO7 Black</v>
      </c>
    </row>
    <row r="100" spans="1:26" x14ac:dyDescent="0.3">
      <c r="A100" t="s">
        <v>354</v>
      </c>
      <c r="B100">
        <f t="shared" si="10"/>
        <v>22</v>
      </c>
      <c r="C100">
        <f>VLOOKUP($B100,image_data!$A:$P,16,FALSE)</f>
        <v>4000</v>
      </c>
      <c r="D100">
        <f>VLOOKUP($B100,image_data!$A:$P,15,FALSE)</f>
        <v>3000</v>
      </c>
      <c r="E100">
        <f t="shared" si="11"/>
        <v>5.0599999999999454</v>
      </c>
      <c r="F100">
        <f t="shared" si="12"/>
        <v>1186.52</v>
      </c>
      <c r="G100">
        <f t="shared" si="14"/>
        <v>1186.5307893181703</v>
      </c>
      <c r="H100">
        <f>VLOOKUP(_xlfn.CONCAT($A100,"1"),ref_coordinates!$A:$C,2,FALSE)</f>
        <v>1620.43</v>
      </c>
      <c r="I100">
        <f>VLOOKUP(_xlfn.CONCAT($A100,"1"),ref_coordinates!$A:$C,3,FALSE)</f>
        <v>359.4</v>
      </c>
      <c r="J100">
        <f>VLOOKUP(_xlfn.CONCAT($A100,"2"),ref_coordinates!$A:$C,2,FALSE)</f>
        <v>1625.49</v>
      </c>
      <c r="K100">
        <f>VLOOKUP(_xlfn.CONCAT($A100,"2"),ref_coordinates!$A:$C,3,FALSE)</f>
        <v>1545.92</v>
      </c>
      <c r="L100">
        <f>VLOOKUP($A100,lines!W:AC,7)</f>
        <v>96.98782891828759</v>
      </c>
      <c r="M100">
        <f>RADIANS(VLOOKUP($B100, image_data!A:G,7,FALSE))</f>
        <v>3.9883815140394887</v>
      </c>
      <c r="N100">
        <f>VLOOKUP($A100,lines!W:AD,8,FALSE)</f>
        <v>3.9173011977941421</v>
      </c>
      <c r="O100">
        <f t="shared" si="13"/>
        <v>-7.1080316245346609E-2</v>
      </c>
      <c r="P100">
        <f>VLOOKUP($B100,image_data!A:F,6,FALSE)</f>
        <v>2.0084008043632</v>
      </c>
      <c r="Q100">
        <f>VLOOKUP($B100,image_data!$A:$Q,12,FALSE)</f>
        <v>0.47319906579461002</v>
      </c>
      <c r="R100">
        <f>VLOOKUP($B100,image_data!$A:$Q,13,FALSE)</f>
        <v>0.27286288304695999</v>
      </c>
      <c r="S100">
        <f>VLOOKUP($B100,image_data!$A:$Q,14,FALSE)</f>
        <v>0.16358692629039001</v>
      </c>
      <c r="T100">
        <f>VLOOKUP($B100,image_data!$A:$K,9,FALSE)</f>
        <v>0.75386014564404003</v>
      </c>
      <c r="U100">
        <f>VLOOKUP($B100,image_data!$A:$K,10,FALSE)</f>
        <v>1.7016516261668</v>
      </c>
      <c r="V100">
        <f>VLOOKUP($B100,image_data!$A:$K,11,FALSE)</f>
        <v>-1.7249013303295999</v>
      </c>
      <c r="W100">
        <f>VLOOKUP(B100,image_data!A:R,18,FALSE)</f>
        <v>0.98149005703199999</v>
      </c>
      <c r="X100">
        <f>VLOOKUP(_xlfn.CONCAT(A100,1),ref_coordinates!A:D,4,FALSE)</f>
        <v>58.6</v>
      </c>
      <c r="Y100" t="str">
        <f>VLOOKUP(INT(LEFT(A100,3)),image_data!A:H,8,FALSE)</f>
        <v>fisheye</v>
      </c>
      <c r="Z100" t="str">
        <f>VLOOKUP(B100,image_data!A:V,22,TRUE)</f>
        <v>carlheinz: GoPro HERO7 Black</v>
      </c>
    </row>
    <row r="101" spans="1:26" x14ac:dyDescent="0.3">
      <c r="A101" t="s">
        <v>355</v>
      </c>
      <c r="B101">
        <f t="shared" si="10"/>
        <v>22</v>
      </c>
      <c r="C101">
        <f>VLOOKUP($B101,image_data!$A:$P,16,FALSE)</f>
        <v>4000</v>
      </c>
      <c r="D101">
        <f>VLOOKUP($B101,image_data!$A:$P,15,FALSE)</f>
        <v>3000</v>
      </c>
      <c r="E101">
        <f t="shared" si="11"/>
        <v>7.4900000000000091</v>
      </c>
      <c r="F101">
        <f t="shared" si="12"/>
        <v>1204.8100000000002</v>
      </c>
      <c r="G101">
        <f t="shared" si="14"/>
        <v>1204.833281495826</v>
      </c>
      <c r="H101">
        <f>VLOOKUP(_xlfn.CONCAT($A101,"1"),ref_coordinates!$A:$C,2,FALSE)</f>
        <v>1927.15</v>
      </c>
      <c r="I101">
        <f>VLOOKUP(_xlfn.CONCAT($A101,"1"),ref_coordinates!$A:$C,3,FALSE)</f>
        <v>349.83</v>
      </c>
      <c r="J101">
        <f>VLOOKUP(_xlfn.CONCAT($A101,"2"),ref_coordinates!$A:$C,2,FALSE)</f>
        <v>1934.64</v>
      </c>
      <c r="K101">
        <f>VLOOKUP(_xlfn.CONCAT($A101,"2"),ref_coordinates!$A:$C,3,FALSE)</f>
        <v>1554.64</v>
      </c>
      <c r="L101">
        <f>VLOOKUP($A101,lines!W:AC,7)</f>
        <v>95.406263420806866</v>
      </c>
      <c r="M101">
        <f>RADIANS(VLOOKUP($B101, image_data!A:G,7,FALSE))</f>
        <v>3.9883815140394887</v>
      </c>
      <c r="N101">
        <f>VLOOKUP($A101,lines!W:AD,8,FALSE)</f>
        <v>4.0698633451159036</v>
      </c>
      <c r="O101">
        <f t="shared" si="13"/>
        <v>8.1481831076414935E-2</v>
      </c>
      <c r="P101">
        <f>VLOOKUP($B101,image_data!A:F,6,FALSE)</f>
        <v>2.0084008043632</v>
      </c>
      <c r="Q101">
        <f>VLOOKUP($B101,image_data!$A:$Q,12,FALSE)</f>
        <v>0.47319906579461002</v>
      </c>
      <c r="R101">
        <f>VLOOKUP($B101,image_data!$A:$Q,13,FALSE)</f>
        <v>0.27286288304695999</v>
      </c>
      <c r="S101">
        <f>VLOOKUP($B101,image_data!$A:$Q,14,FALSE)</f>
        <v>0.16358692629039001</v>
      </c>
      <c r="T101">
        <f>VLOOKUP($B101,image_data!$A:$K,9,FALSE)</f>
        <v>0.75386014564404003</v>
      </c>
      <c r="U101">
        <f>VLOOKUP($B101,image_data!$A:$K,10,FALSE)</f>
        <v>1.7016516261668</v>
      </c>
      <c r="V101">
        <f>VLOOKUP($B101,image_data!$A:$K,11,FALSE)</f>
        <v>-1.7249013303295999</v>
      </c>
      <c r="W101">
        <f>VLOOKUP(B101,image_data!A:R,18,FALSE)</f>
        <v>0.98149005703199999</v>
      </c>
      <c r="X101">
        <f>VLOOKUP(_xlfn.CONCAT(A101,1),ref_coordinates!A:D,4,FALSE)</f>
        <v>58.6</v>
      </c>
      <c r="Y101" t="str">
        <f>VLOOKUP(INT(LEFT(A101,3)),image_data!A:H,8,FALSE)</f>
        <v>fisheye</v>
      </c>
      <c r="Z101" t="str">
        <f>VLOOKUP(B101,image_data!A:V,22,TRUE)</f>
        <v>carlheinz: GoPro HERO7 Black</v>
      </c>
    </row>
    <row r="102" spans="1:26" x14ac:dyDescent="0.3">
      <c r="A102" t="s">
        <v>358</v>
      </c>
      <c r="B102">
        <f t="shared" si="10"/>
        <v>23</v>
      </c>
      <c r="C102">
        <f>VLOOKUP($B102,image_data!$A:$P,16,FALSE)</f>
        <v>4000</v>
      </c>
      <c r="D102">
        <f>VLOOKUP($B102,image_data!$A:$P,15,FALSE)</f>
        <v>3000</v>
      </c>
      <c r="E102">
        <f t="shared" si="11"/>
        <v>-78.660000000000082</v>
      </c>
      <c r="F102">
        <f t="shared" si="12"/>
        <v>1211.54</v>
      </c>
      <c r="G102">
        <f t="shared" si="14"/>
        <v>1214.0908397644716</v>
      </c>
      <c r="H102">
        <f>VLOOKUP(_xlfn.CONCAT($A102,"1"),ref_coordinates!$A:$C,2,FALSE)</f>
        <v>1376.19</v>
      </c>
      <c r="I102">
        <f>VLOOKUP(_xlfn.CONCAT($A102,"1"),ref_coordinates!$A:$C,3,FALSE)</f>
        <v>202.51</v>
      </c>
      <c r="J102">
        <f>VLOOKUP(_xlfn.CONCAT($A102,"2"),ref_coordinates!$A:$C,2,FALSE)</f>
        <v>1297.53</v>
      </c>
      <c r="K102">
        <f>VLOOKUP(_xlfn.CONCAT($A102,"2"),ref_coordinates!$A:$C,3,FALSE)</f>
        <v>1414.05</v>
      </c>
      <c r="L102">
        <f>VLOOKUP($A102,lines!W:AC,7)</f>
        <v>95.158516657508869</v>
      </c>
      <c r="M102">
        <f>RADIANS(VLOOKUP($B102, image_data!A:G,7,FALSE))</f>
        <v>5.5885038232067235</v>
      </c>
      <c r="N102">
        <f>VLOOKUP($A102,lines!W:AD,8,FALSE)</f>
        <v>5.133404519690834</v>
      </c>
      <c r="O102">
        <f t="shared" si="13"/>
        <v>-0.45509930351588945</v>
      </c>
      <c r="P102">
        <f>VLOOKUP($B102,image_data!A:F,6,FALSE)</f>
        <v>3.1446764403954002</v>
      </c>
      <c r="Q102">
        <f>VLOOKUP($B102,image_data!$A:$Q,12,FALSE)</f>
        <v>0.53105475245964995</v>
      </c>
      <c r="R102">
        <f>VLOOKUP($B102,image_data!$A:$Q,13,FALSE)</f>
        <v>-0.1787353039605</v>
      </c>
      <c r="S102">
        <f>VLOOKUP($B102,image_data!$A:$Q,14,FALSE)</f>
        <v>2.4854495621950998E-2</v>
      </c>
      <c r="T102">
        <f>VLOOKUP($B102,image_data!$A:$K,9,FALSE)</f>
        <v>1.5395512854778</v>
      </c>
      <c r="U102">
        <f>VLOOKUP($B102,image_data!$A:$K,10,FALSE)</f>
        <v>0.55013302165565003</v>
      </c>
      <c r="V102">
        <f>VLOOKUP($B102,image_data!$A:$K,11,FALSE)</f>
        <v>-0.54243322858233001</v>
      </c>
      <c r="W102">
        <f>VLOOKUP(B102,image_data!A:R,18,FALSE)</f>
        <v>1.1122388951261999</v>
      </c>
      <c r="X102">
        <f>VLOOKUP(_xlfn.CONCAT(A102,1),ref_coordinates!A:D,4,FALSE)</f>
        <v>58.1</v>
      </c>
      <c r="Y102" t="str">
        <f>VLOOKUP(INT(LEFT(A102,3)),image_data!A:H,8,FALSE)</f>
        <v>perspective</v>
      </c>
      <c r="Z102" t="str">
        <f>VLOOKUP(B102,image_data!A:V,22,TRUE)</f>
        <v>kartonage: GoPro HERO5 Black</v>
      </c>
    </row>
    <row r="103" spans="1:26" x14ac:dyDescent="0.3">
      <c r="A103" t="s">
        <v>359</v>
      </c>
      <c r="B103">
        <f t="shared" si="10"/>
        <v>23</v>
      </c>
      <c r="C103">
        <f>VLOOKUP($B103,image_data!$A:$P,16,FALSE)</f>
        <v>4000</v>
      </c>
      <c r="D103">
        <f>VLOOKUP($B103,image_data!$A:$P,15,FALSE)</f>
        <v>3000</v>
      </c>
      <c r="E103">
        <f t="shared" si="11"/>
        <v>-64.599999999999909</v>
      </c>
      <c r="F103">
        <f t="shared" si="12"/>
        <v>1146.6799999999998</v>
      </c>
      <c r="G103">
        <f t="shared" si="14"/>
        <v>1148.4982291671151</v>
      </c>
      <c r="H103">
        <f>VLOOKUP(_xlfn.CONCAT($A103,"1"),ref_coordinates!$A:$C,2,FALSE)</f>
        <v>1502.81</v>
      </c>
      <c r="I103">
        <f>VLOOKUP(_xlfn.CONCAT($A103,"1"),ref_coordinates!$A:$C,3,FALSE)</f>
        <v>261.87</v>
      </c>
      <c r="J103">
        <f>VLOOKUP(_xlfn.CONCAT($A103,"2"),ref_coordinates!$A:$C,2,FALSE)</f>
        <v>1438.21</v>
      </c>
      <c r="K103">
        <f>VLOOKUP(_xlfn.CONCAT($A103,"2"),ref_coordinates!$A:$C,3,FALSE)</f>
        <v>1408.55</v>
      </c>
      <c r="L103">
        <f>VLOOKUP($A103,lines!W:AC,7)</f>
        <v>99.949305709652606</v>
      </c>
      <c r="M103">
        <f>RADIANS(VLOOKUP($B103, image_data!A:G,7,FALSE))</f>
        <v>5.5885038232067235</v>
      </c>
      <c r="N103">
        <f>VLOOKUP($A103,lines!W:AD,8,FALSE)</f>
        <v>5.2028594231358953</v>
      </c>
      <c r="O103">
        <f t="shared" si="13"/>
        <v>-0.38564440007082812</v>
      </c>
      <c r="P103">
        <f>VLOOKUP($B103,image_data!A:F,6,FALSE)</f>
        <v>3.1446764403954002</v>
      </c>
      <c r="Q103">
        <f>VLOOKUP($B103,image_data!$A:$Q,12,FALSE)</f>
        <v>0.53105475245964995</v>
      </c>
      <c r="R103">
        <f>VLOOKUP($B103,image_data!$A:$Q,13,FALSE)</f>
        <v>-0.1787353039605</v>
      </c>
      <c r="S103">
        <f>VLOOKUP($B103,image_data!$A:$Q,14,FALSE)</f>
        <v>2.4854495621950998E-2</v>
      </c>
      <c r="T103">
        <f>VLOOKUP($B103,image_data!$A:$K,9,FALSE)</f>
        <v>1.5395512854778</v>
      </c>
      <c r="U103">
        <f>VLOOKUP($B103,image_data!$A:$K,10,FALSE)</f>
        <v>0.55013302165565003</v>
      </c>
      <c r="V103">
        <f>VLOOKUP($B103,image_data!$A:$K,11,FALSE)</f>
        <v>-0.54243322858233001</v>
      </c>
      <c r="W103">
        <f>VLOOKUP(B103,image_data!A:R,18,FALSE)</f>
        <v>1.1122388951261999</v>
      </c>
      <c r="X103">
        <f>VLOOKUP(_xlfn.CONCAT(A103,1),ref_coordinates!A:D,4,FALSE)</f>
        <v>58.1</v>
      </c>
      <c r="Y103" t="str">
        <f>VLOOKUP(INT(LEFT(A103,3)),image_data!A:H,8,FALSE)</f>
        <v>perspective</v>
      </c>
      <c r="Z103" t="str">
        <f>VLOOKUP(B103,image_data!A:V,22,TRUE)</f>
        <v>kartonage: GoPro HERO5 Black</v>
      </c>
    </row>
    <row r="104" spans="1:26" x14ac:dyDescent="0.3">
      <c r="A104" t="s">
        <v>360</v>
      </c>
      <c r="B104">
        <f t="shared" si="10"/>
        <v>23</v>
      </c>
      <c r="C104">
        <f>VLOOKUP($B104,image_data!$A:$P,16,FALSE)</f>
        <v>4000</v>
      </c>
      <c r="D104">
        <f>VLOOKUP($B104,image_data!$A:$P,15,FALSE)</f>
        <v>3000</v>
      </c>
      <c r="E104">
        <f t="shared" si="11"/>
        <v>-14.460000000000036</v>
      </c>
      <c r="F104">
        <f t="shared" si="12"/>
        <v>660.72</v>
      </c>
      <c r="G104">
        <f t="shared" si="14"/>
        <v>660.87821117056058</v>
      </c>
      <c r="H104">
        <f>VLOOKUP(_xlfn.CONCAT($A104,"1"),ref_coordinates!$A:$C,2,FALSE)</f>
        <v>1568.8</v>
      </c>
      <c r="I104">
        <f>VLOOKUP(_xlfn.CONCAT($A104,"1"),ref_coordinates!$A:$C,3,FALSE)</f>
        <v>726.47</v>
      </c>
      <c r="J104">
        <f>VLOOKUP(_xlfn.CONCAT($A104,"2"),ref_coordinates!$A:$C,2,FALSE)</f>
        <v>1554.34</v>
      </c>
      <c r="K104">
        <f>VLOOKUP(_xlfn.CONCAT($A104,"2"),ref_coordinates!$A:$C,3,FALSE)</f>
        <v>1387.19</v>
      </c>
      <c r="L104">
        <f>VLOOKUP($A104,lines!W:AC,7)</f>
        <v>170.3944394745412</v>
      </c>
      <c r="M104">
        <f>RADIANS(VLOOKUP($B104, image_data!A:G,7,FALSE))</f>
        <v>5.5885038232067235</v>
      </c>
      <c r="N104">
        <f>VLOOKUP($A104,lines!W:AD,8,FALSE)</f>
        <v>5.2681412704416539</v>
      </c>
      <c r="O104">
        <f t="shared" si="13"/>
        <v>-0.32036255276506953</v>
      </c>
      <c r="P104">
        <f>VLOOKUP($B104,image_data!A:F,6,FALSE)</f>
        <v>3.1446764403954002</v>
      </c>
      <c r="Q104">
        <f>VLOOKUP($B104,image_data!$A:$Q,12,FALSE)</f>
        <v>0.53105475245964995</v>
      </c>
      <c r="R104">
        <f>VLOOKUP($B104,image_data!$A:$Q,13,FALSE)</f>
        <v>-0.1787353039605</v>
      </c>
      <c r="S104">
        <f>VLOOKUP($B104,image_data!$A:$Q,14,FALSE)</f>
        <v>2.4854495621950998E-2</v>
      </c>
      <c r="T104">
        <f>VLOOKUP($B104,image_data!$A:$K,9,FALSE)</f>
        <v>1.5395512854778</v>
      </c>
      <c r="U104">
        <f>VLOOKUP($B104,image_data!$A:$K,10,FALSE)</f>
        <v>0.55013302165565003</v>
      </c>
      <c r="V104">
        <f>VLOOKUP($B104,image_data!$A:$K,11,FALSE)</f>
        <v>-0.54243322858233001</v>
      </c>
      <c r="W104">
        <f>VLOOKUP(B104,image_data!A:R,18,FALSE)</f>
        <v>1.1122388951261999</v>
      </c>
      <c r="X104">
        <f>VLOOKUP(_xlfn.CONCAT(A104,1),ref_coordinates!A:D,4,FALSE)</f>
        <v>58.1</v>
      </c>
      <c r="Y104" t="str">
        <f>VLOOKUP(INT(LEFT(A104,3)),image_data!A:H,8,FALSE)</f>
        <v>perspective</v>
      </c>
      <c r="Z104" t="str">
        <f>VLOOKUP(B104,image_data!A:V,22,TRUE)</f>
        <v>kartonage: GoPro HERO5 Black</v>
      </c>
    </row>
    <row r="105" spans="1:26" x14ac:dyDescent="0.3">
      <c r="A105" t="s">
        <v>361</v>
      </c>
      <c r="B105">
        <f t="shared" si="10"/>
        <v>23</v>
      </c>
      <c r="C105">
        <f>VLOOKUP($B105,image_data!$A:$P,16,FALSE)</f>
        <v>4000</v>
      </c>
      <c r="D105">
        <f>VLOOKUP($B105,image_data!$A:$P,15,FALSE)</f>
        <v>3000</v>
      </c>
      <c r="E105">
        <f t="shared" si="11"/>
        <v>-7.209999999999809</v>
      </c>
      <c r="F105">
        <f t="shared" si="12"/>
        <v>662.09</v>
      </c>
      <c r="G105">
        <f t="shared" si="14"/>
        <v>662.12925641448589</v>
      </c>
      <c r="H105">
        <f>VLOOKUP(_xlfn.CONCAT($A105,"1"),ref_coordinates!$A:$C,2,FALSE)</f>
        <v>1609.36</v>
      </c>
      <c r="I105">
        <f>VLOOKUP(_xlfn.CONCAT($A105,"1"),ref_coordinates!$A:$C,3,FALSE)</f>
        <v>723.57</v>
      </c>
      <c r="J105">
        <f>VLOOKUP(_xlfn.CONCAT($A105,"2"),ref_coordinates!$A:$C,2,FALSE)</f>
        <v>1602.15</v>
      </c>
      <c r="K105">
        <f>VLOOKUP(_xlfn.CONCAT($A105,"2"),ref_coordinates!$A:$C,3,FALSE)</f>
        <v>1385.66</v>
      </c>
      <c r="L105">
        <f>VLOOKUP($A105,lines!W:AC,7)</f>
        <v>168.82394986743239</v>
      </c>
      <c r="M105">
        <f>RADIANS(VLOOKUP($B105, image_data!A:G,7,FALSE))</f>
        <v>5.5885038232067235</v>
      </c>
      <c r="N105">
        <f>VLOOKUP($A105,lines!W:AD,8,FALSE)</f>
        <v>5.2881472979124098</v>
      </c>
      <c r="O105">
        <f t="shared" si="13"/>
        <v>-0.30035652529431367</v>
      </c>
      <c r="P105">
        <f>VLOOKUP($B105,image_data!A:F,6,FALSE)</f>
        <v>3.1446764403954002</v>
      </c>
      <c r="Q105">
        <f>VLOOKUP($B105,image_data!$A:$Q,12,FALSE)</f>
        <v>0.53105475245964995</v>
      </c>
      <c r="R105">
        <f>VLOOKUP($B105,image_data!$A:$Q,13,FALSE)</f>
        <v>-0.1787353039605</v>
      </c>
      <c r="S105">
        <f>VLOOKUP($B105,image_data!$A:$Q,14,FALSE)</f>
        <v>2.4854495621950998E-2</v>
      </c>
      <c r="T105">
        <f>VLOOKUP($B105,image_data!$A:$K,9,FALSE)</f>
        <v>1.5395512854778</v>
      </c>
      <c r="U105">
        <f>VLOOKUP($B105,image_data!$A:$K,10,FALSE)</f>
        <v>0.55013302165565003</v>
      </c>
      <c r="V105">
        <f>VLOOKUP($B105,image_data!$A:$K,11,FALSE)</f>
        <v>-0.54243322858233001</v>
      </c>
      <c r="W105">
        <f>VLOOKUP(B105,image_data!A:R,18,FALSE)</f>
        <v>1.1122388951261999</v>
      </c>
      <c r="X105">
        <f>VLOOKUP(_xlfn.CONCAT(A105,1),ref_coordinates!A:D,4,FALSE)</f>
        <v>58.1</v>
      </c>
      <c r="Y105" t="str">
        <f>VLOOKUP(INT(LEFT(A105,3)),image_data!A:H,8,FALSE)</f>
        <v>perspective</v>
      </c>
      <c r="Z105" t="str">
        <f>VLOOKUP(B105,image_data!A:V,22,TRUE)</f>
        <v>kartonage: GoPro HERO5 Black</v>
      </c>
    </row>
    <row r="106" spans="1:26" x14ac:dyDescent="0.3">
      <c r="A106" t="s">
        <v>362</v>
      </c>
      <c r="B106">
        <f t="shared" si="10"/>
        <v>23</v>
      </c>
      <c r="C106">
        <f>VLOOKUP($B106,image_data!$A:$P,16,FALSE)</f>
        <v>4000</v>
      </c>
      <c r="D106">
        <f>VLOOKUP($B106,image_data!$A:$P,15,FALSE)</f>
        <v>3000</v>
      </c>
      <c r="E106">
        <f t="shared" si="11"/>
        <v>-8.9400000000000546</v>
      </c>
      <c r="F106">
        <f t="shared" si="12"/>
        <v>651.09</v>
      </c>
      <c r="G106">
        <f t="shared" si="14"/>
        <v>651.1513738755375</v>
      </c>
      <c r="H106">
        <f>VLOOKUP(_xlfn.CONCAT($A106,"1"),ref_coordinates!$A:$C,2,FALSE)</f>
        <v>1626.5</v>
      </c>
      <c r="I106">
        <f>VLOOKUP(_xlfn.CONCAT($A106,"1"),ref_coordinates!$A:$C,3,FALSE)</f>
        <v>734.57</v>
      </c>
      <c r="J106">
        <f>VLOOKUP(_xlfn.CONCAT($A106,"2"),ref_coordinates!$A:$C,2,FALSE)</f>
        <v>1617.56</v>
      </c>
      <c r="K106">
        <f>VLOOKUP(_xlfn.CONCAT($A106,"2"),ref_coordinates!$A:$C,3,FALSE)</f>
        <v>1385.66</v>
      </c>
      <c r="L106">
        <f>VLOOKUP($A106,lines!W:AC,7)</f>
        <v>169.58389267230589</v>
      </c>
      <c r="M106">
        <f>RADIANS(VLOOKUP($B106, image_data!A:G,7,FALSE))</f>
        <v>5.5885038232067235</v>
      </c>
      <c r="N106">
        <f>VLOOKUP($A106,lines!W:AD,8,FALSE)</f>
        <v>5.3361784596545139</v>
      </c>
      <c r="O106">
        <f t="shared" si="13"/>
        <v>-0.25232536355220958</v>
      </c>
      <c r="P106">
        <f>VLOOKUP($B106,image_data!A:F,6,FALSE)</f>
        <v>3.1446764403954002</v>
      </c>
      <c r="Q106">
        <f>VLOOKUP($B106,image_data!$A:$Q,12,FALSE)</f>
        <v>0.53105475245964995</v>
      </c>
      <c r="R106">
        <f>VLOOKUP($B106,image_data!$A:$Q,13,FALSE)</f>
        <v>-0.1787353039605</v>
      </c>
      <c r="S106">
        <f>VLOOKUP($B106,image_data!$A:$Q,14,FALSE)</f>
        <v>2.4854495621950998E-2</v>
      </c>
      <c r="T106">
        <f>VLOOKUP($B106,image_data!$A:$K,9,FALSE)</f>
        <v>1.5395512854778</v>
      </c>
      <c r="U106">
        <f>VLOOKUP($B106,image_data!$A:$K,10,FALSE)</f>
        <v>0.55013302165565003</v>
      </c>
      <c r="V106">
        <f>VLOOKUP($B106,image_data!$A:$K,11,FALSE)</f>
        <v>-0.54243322858233001</v>
      </c>
      <c r="W106">
        <f>VLOOKUP(B106,image_data!A:R,18,FALSE)</f>
        <v>1.1122388951261999</v>
      </c>
      <c r="X106">
        <f>VLOOKUP(_xlfn.CONCAT(A106,1),ref_coordinates!A:D,4,FALSE)</f>
        <v>58.1</v>
      </c>
      <c r="Y106" t="str">
        <f>VLOOKUP(INT(LEFT(A106,3)),image_data!A:H,8,FALSE)</f>
        <v>perspective</v>
      </c>
      <c r="Z106" t="str">
        <f>VLOOKUP(B106,image_data!A:V,22,TRUE)</f>
        <v>kartonage: GoPro HERO5 Black</v>
      </c>
    </row>
    <row r="107" spans="1:26" x14ac:dyDescent="0.3">
      <c r="A107" t="s">
        <v>363</v>
      </c>
      <c r="B107">
        <f t="shared" si="10"/>
        <v>23</v>
      </c>
      <c r="C107">
        <f>VLOOKUP($B107,image_data!$A:$P,16,FALSE)</f>
        <v>4000</v>
      </c>
      <c r="D107">
        <f>VLOOKUP($B107,image_data!$A:$P,15,FALSE)</f>
        <v>3000</v>
      </c>
      <c r="E107">
        <f t="shared" si="11"/>
        <v>-5.1900000000000546</v>
      </c>
      <c r="F107">
        <f t="shared" si="12"/>
        <v>660.72</v>
      </c>
      <c r="G107">
        <f t="shared" si="14"/>
        <v>660.74038358496</v>
      </c>
      <c r="H107">
        <f>VLOOKUP(_xlfn.CONCAT($A107,"1"),ref_coordinates!$A:$C,2,FALSE)</f>
        <v>1701.19</v>
      </c>
      <c r="I107">
        <f>VLOOKUP(_xlfn.CONCAT($A107,"1"),ref_coordinates!$A:$C,3,FALSE)</f>
        <v>731.97</v>
      </c>
      <c r="J107">
        <f>VLOOKUP(_xlfn.CONCAT($A107,"2"),ref_coordinates!$A:$C,2,FALSE)</f>
        <v>1696</v>
      </c>
      <c r="K107">
        <f>VLOOKUP(_xlfn.CONCAT($A107,"2"),ref_coordinates!$A:$C,3,FALSE)</f>
        <v>1392.69</v>
      </c>
      <c r="L107">
        <f>VLOOKUP($A107,lines!W:AC,7)</f>
        <v>170.97444427960389</v>
      </c>
      <c r="M107">
        <f>RADIANS(VLOOKUP($B107, image_data!A:G,7,FALSE))</f>
        <v>5.5885038232067235</v>
      </c>
      <c r="N107">
        <f>VLOOKUP($A107,lines!W:AD,8,FALSE)</f>
        <v>5.3815575083024836</v>
      </c>
      <c r="O107">
        <f t="shared" si="13"/>
        <v>-0.20694631490423987</v>
      </c>
      <c r="P107">
        <f>VLOOKUP($B107,image_data!A:F,6,FALSE)</f>
        <v>3.1446764403954002</v>
      </c>
      <c r="Q107">
        <f>VLOOKUP($B107,image_data!$A:$Q,12,FALSE)</f>
        <v>0.53105475245964995</v>
      </c>
      <c r="R107">
        <f>VLOOKUP($B107,image_data!$A:$Q,13,FALSE)</f>
        <v>-0.1787353039605</v>
      </c>
      <c r="S107">
        <f>VLOOKUP($B107,image_data!$A:$Q,14,FALSE)</f>
        <v>2.4854495621950998E-2</v>
      </c>
      <c r="T107">
        <f>VLOOKUP($B107,image_data!$A:$K,9,FALSE)</f>
        <v>1.5395512854778</v>
      </c>
      <c r="U107">
        <f>VLOOKUP($B107,image_data!$A:$K,10,FALSE)</f>
        <v>0.55013302165565003</v>
      </c>
      <c r="V107">
        <f>VLOOKUP($B107,image_data!$A:$K,11,FALSE)</f>
        <v>-0.54243322858233001</v>
      </c>
      <c r="W107">
        <f>VLOOKUP(B107,image_data!A:R,18,FALSE)</f>
        <v>1.1122388951261999</v>
      </c>
      <c r="X107">
        <f>VLOOKUP(_xlfn.CONCAT(A107,1),ref_coordinates!A:D,4,FALSE)</f>
        <v>58.1</v>
      </c>
      <c r="Y107" t="str">
        <f>VLOOKUP(INT(LEFT(A107,3)),image_data!A:H,8,FALSE)</f>
        <v>perspective</v>
      </c>
      <c r="Z107" t="str">
        <f>VLOOKUP(B107,image_data!A:V,22,TRUE)</f>
        <v>kartonage: GoPro HERO5 Black</v>
      </c>
    </row>
    <row r="108" spans="1:26" x14ac:dyDescent="0.3">
      <c r="A108" t="s">
        <v>364</v>
      </c>
      <c r="B108">
        <f t="shared" si="10"/>
        <v>23</v>
      </c>
      <c r="C108">
        <f>VLOOKUP($B108,image_data!$A:$P,16,FALSE)</f>
        <v>4000</v>
      </c>
      <c r="D108">
        <f>VLOOKUP($B108,image_data!$A:$P,15,FALSE)</f>
        <v>3000</v>
      </c>
      <c r="E108">
        <f t="shared" si="11"/>
        <v>78.920000000000073</v>
      </c>
      <c r="F108">
        <f t="shared" si="12"/>
        <v>823.04000000000008</v>
      </c>
      <c r="G108">
        <f t="shared" si="14"/>
        <v>826.81509903968265</v>
      </c>
      <c r="H108">
        <f>VLOOKUP(_xlfn.CONCAT($A108,"1"),ref_coordinates!$A:$C,2,FALSE)</f>
        <v>3692.14</v>
      </c>
      <c r="I108">
        <f>VLOOKUP(_xlfn.CONCAT($A108,"1"),ref_coordinates!$A:$C,3,FALSE)</f>
        <v>565.92999999999995</v>
      </c>
      <c r="J108">
        <f>VLOOKUP(_xlfn.CONCAT($A108,"2"),ref_coordinates!$A:$C,2,FALSE)</f>
        <v>3771.06</v>
      </c>
      <c r="K108">
        <f>VLOOKUP(_xlfn.CONCAT($A108,"2"),ref_coordinates!$A:$C,3,FALSE)</f>
        <v>1388.97</v>
      </c>
      <c r="L108">
        <f>VLOOKUP($A108,lines!W:AC,7)</f>
        <v>89.618641184893931</v>
      </c>
      <c r="M108">
        <f>RADIANS(VLOOKUP($B108, image_data!A:G,7,FALSE))</f>
        <v>5.5885038232067235</v>
      </c>
      <c r="N108">
        <f>VLOOKUP($A108,lines!W:AD,8,FALSE)</f>
        <v>2.7918921537489799E-2</v>
      </c>
      <c r="O108">
        <f t="shared" si="13"/>
        <v>-5.5605849016692339</v>
      </c>
      <c r="P108">
        <f>VLOOKUP($B108,image_data!A:F,6,FALSE)</f>
        <v>3.1446764403954002</v>
      </c>
      <c r="Q108">
        <f>VLOOKUP($B108,image_data!$A:$Q,12,FALSE)</f>
        <v>0.53105475245964995</v>
      </c>
      <c r="R108">
        <f>VLOOKUP($B108,image_data!$A:$Q,13,FALSE)</f>
        <v>-0.1787353039605</v>
      </c>
      <c r="S108">
        <f>VLOOKUP($B108,image_data!$A:$Q,14,FALSE)</f>
        <v>2.4854495621950998E-2</v>
      </c>
      <c r="T108">
        <f>VLOOKUP($B108,image_data!$A:$K,9,FALSE)</f>
        <v>1.5395512854778</v>
      </c>
      <c r="U108">
        <f>VLOOKUP($B108,image_data!$A:$K,10,FALSE)</f>
        <v>0.55013302165565003</v>
      </c>
      <c r="V108">
        <f>VLOOKUP($B108,image_data!$A:$K,11,FALSE)</f>
        <v>-0.54243322858233001</v>
      </c>
      <c r="W108">
        <f>VLOOKUP(B108,image_data!A:R,18,FALSE)</f>
        <v>1.1122388951261999</v>
      </c>
      <c r="X108">
        <f>VLOOKUP(_xlfn.CONCAT(A108,1),ref_coordinates!A:D,4,FALSE)</f>
        <v>34</v>
      </c>
      <c r="Y108" t="str">
        <f>VLOOKUP(INT(LEFT(A108,3)),image_data!A:H,8,FALSE)</f>
        <v>perspective</v>
      </c>
      <c r="Z108" t="str">
        <f>VLOOKUP(B108,image_data!A:V,22,TRUE)</f>
        <v>kartonage: GoPro HERO5 Black</v>
      </c>
    </row>
    <row r="109" spans="1:26" x14ac:dyDescent="0.3">
      <c r="A109" t="s">
        <v>365</v>
      </c>
      <c r="B109">
        <f t="shared" si="10"/>
        <v>23</v>
      </c>
      <c r="C109">
        <f>VLOOKUP($B109,image_data!$A:$P,16,FALSE)</f>
        <v>4000</v>
      </c>
      <c r="D109">
        <f>VLOOKUP($B109,image_data!$A:$P,15,FALSE)</f>
        <v>3000</v>
      </c>
      <c r="E109">
        <f t="shared" si="11"/>
        <v>90.640000000000327</v>
      </c>
      <c r="F109">
        <f t="shared" si="12"/>
        <v>871.97</v>
      </c>
      <c r="G109">
        <f t="shared" si="14"/>
        <v>876.668289890766</v>
      </c>
      <c r="H109">
        <f>VLOOKUP(_xlfn.CONCAT($A109,"1"),ref_coordinates!$A:$C,2,FALSE)</f>
        <v>3791.49</v>
      </c>
      <c r="I109">
        <f>VLOOKUP(_xlfn.CONCAT($A109,"1"),ref_coordinates!$A:$C,3,FALSE)</f>
        <v>516</v>
      </c>
      <c r="J109">
        <f>VLOOKUP(_xlfn.CONCAT($A109,"2"),ref_coordinates!$A:$C,2,FALSE)</f>
        <v>3882.13</v>
      </c>
      <c r="K109">
        <f>VLOOKUP(_xlfn.CONCAT($A109,"2"),ref_coordinates!$A:$C,3,FALSE)</f>
        <v>1387.97</v>
      </c>
      <c r="L109">
        <f>VLOOKUP($A109,lines!W:AC,7)</f>
        <v>85.121651473318053</v>
      </c>
      <c r="M109">
        <f>RADIANS(VLOOKUP($B109, image_data!A:G,7,FALSE))</f>
        <v>5.5885038232067235</v>
      </c>
      <c r="N109">
        <f>VLOOKUP($A109,lines!W:AD,8,FALSE)</f>
        <v>6.7265169929452751E-2</v>
      </c>
      <c r="O109">
        <f t="shared" si="13"/>
        <v>-5.5212386532772708</v>
      </c>
      <c r="P109">
        <f>VLOOKUP($B109,image_data!A:F,6,FALSE)</f>
        <v>3.1446764403954002</v>
      </c>
      <c r="Q109">
        <f>VLOOKUP($B109,image_data!$A:$Q,12,FALSE)</f>
        <v>0.53105475245964995</v>
      </c>
      <c r="R109">
        <f>VLOOKUP($B109,image_data!$A:$Q,13,FALSE)</f>
        <v>-0.1787353039605</v>
      </c>
      <c r="S109">
        <f>VLOOKUP($B109,image_data!$A:$Q,14,FALSE)</f>
        <v>2.4854495621950998E-2</v>
      </c>
      <c r="T109">
        <f>VLOOKUP($B109,image_data!$A:$K,9,FALSE)</f>
        <v>1.5395512854778</v>
      </c>
      <c r="U109">
        <f>VLOOKUP($B109,image_data!$A:$K,10,FALSE)</f>
        <v>0.55013302165565003</v>
      </c>
      <c r="V109">
        <f>VLOOKUP($B109,image_data!$A:$K,11,FALSE)</f>
        <v>-0.54243322858233001</v>
      </c>
      <c r="W109">
        <f>VLOOKUP(B109,image_data!A:R,18,FALSE)</f>
        <v>1.1122388951261999</v>
      </c>
      <c r="X109">
        <f>VLOOKUP(_xlfn.CONCAT(A109,1),ref_coordinates!A:D,4,FALSE)</f>
        <v>34</v>
      </c>
      <c r="Y109" t="str">
        <f>VLOOKUP(INT(LEFT(A109,3)),image_data!A:H,8,FALSE)</f>
        <v>perspective</v>
      </c>
      <c r="Z109" t="str">
        <f>VLOOKUP(B109,image_data!A:V,22,TRUE)</f>
        <v>kartonage: GoPro HERO5 Black</v>
      </c>
    </row>
    <row r="110" spans="1:26" x14ac:dyDescent="0.3">
      <c r="A110" t="s">
        <v>368</v>
      </c>
      <c r="B110">
        <f t="shared" si="10"/>
        <v>24</v>
      </c>
      <c r="C110">
        <f>VLOOKUP($B110,image_data!$A:$P,16,FALSE)</f>
        <v>4000</v>
      </c>
      <c r="D110">
        <f>VLOOKUP($B110,image_data!$A:$P,15,FALSE)</f>
        <v>3000</v>
      </c>
      <c r="E110">
        <f t="shared" si="11"/>
        <v>-100.41999999999996</v>
      </c>
      <c r="F110">
        <f t="shared" si="12"/>
        <v>1171.56</v>
      </c>
      <c r="G110">
        <f t="shared" si="14"/>
        <v>1175.8558627655007</v>
      </c>
      <c r="H110">
        <f>VLOOKUP(_xlfn.CONCAT($A110,"1"),ref_coordinates!$A:$C,2,FALSE)</f>
        <v>817.02</v>
      </c>
      <c r="I110">
        <f>VLOOKUP(_xlfn.CONCAT($A110,"1"),ref_coordinates!$A:$C,3,FALSE)</f>
        <v>232.13</v>
      </c>
      <c r="J110">
        <f>VLOOKUP(_xlfn.CONCAT($A110,"2"),ref_coordinates!$A:$C,2,FALSE)</f>
        <v>716.6</v>
      </c>
      <c r="K110">
        <f>VLOOKUP(_xlfn.CONCAT($A110,"2"),ref_coordinates!$A:$C,3,FALSE)</f>
        <v>1403.69</v>
      </c>
      <c r="L110">
        <f>VLOOKUP($A110,lines!W:AC,7)</f>
        <v>104.52918777235691</v>
      </c>
      <c r="M110">
        <f>RADIANS(VLOOKUP($B110, image_data!A:G,7,FALSE))</f>
        <v>5.7202760515614504</v>
      </c>
      <c r="N110">
        <f>VLOOKUP($A110,lines!W:AD,8,FALSE)</f>
        <v>4.9926370051653164</v>
      </c>
      <c r="O110">
        <f t="shared" si="13"/>
        <v>-0.72763904639613397</v>
      </c>
      <c r="P110">
        <f>VLOOKUP($B110,image_data!A:F,6,FALSE)</f>
        <v>4.5212379880249998</v>
      </c>
      <c r="Q110">
        <f>VLOOKUP($B110,image_data!$A:$Q,12,FALSE)</f>
        <v>0.53105475245964995</v>
      </c>
      <c r="R110">
        <f>VLOOKUP($B110,image_data!$A:$Q,13,FALSE)</f>
        <v>-0.1787353039605</v>
      </c>
      <c r="S110">
        <f>VLOOKUP($B110,image_data!$A:$Q,14,FALSE)</f>
        <v>2.4854495621950998E-2</v>
      </c>
      <c r="T110">
        <f>VLOOKUP($B110,image_data!$A:$K,9,FALSE)</f>
        <v>1.5599673897069</v>
      </c>
      <c r="U110">
        <f>VLOOKUP($B110,image_data!$A:$K,10,FALSE)</f>
        <v>0.43092477319027001</v>
      </c>
      <c r="V110">
        <f>VLOOKUP($B110,image_data!$A:$K,11,FALSE)</f>
        <v>-0.45473908890031001</v>
      </c>
      <c r="W110">
        <f>VLOOKUP(B110,image_data!A:R,18,FALSE)</f>
        <v>1.1119925393862</v>
      </c>
      <c r="X110">
        <f>VLOOKUP(_xlfn.CONCAT(A110,1),ref_coordinates!A:D,4,FALSE)</f>
        <v>58.1</v>
      </c>
      <c r="Y110" t="str">
        <f>VLOOKUP(INT(LEFT(A110,3)),image_data!A:H,8,FALSE)</f>
        <v>perspective</v>
      </c>
      <c r="Z110" t="str">
        <f>VLOOKUP(B110,image_data!A:V,22,TRUE)</f>
        <v>kartonage: GoPro HERO5 Black</v>
      </c>
    </row>
    <row r="111" spans="1:26" x14ac:dyDescent="0.3">
      <c r="A111" t="s">
        <v>369</v>
      </c>
      <c r="B111">
        <f t="shared" si="10"/>
        <v>24</v>
      </c>
      <c r="C111">
        <f>VLOOKUP($B111,image_data!$A:$P,16,FALSE)</f>
        <v>4000</v>
      </c>
      <c r="D111">
        <f>VLOOKUP($B111,image_data!$A:$P,15,FALSE)</f>
        <v>3000</v>
      </c>
      <c r="E111">
        <f t="shared" si="11"/>
        <v>-107.02999999999997</v>
      </c>
      <c r="F111">
        <f t="shared" si="12"/>
        <v>1191.07</v>
      </c>
      <c r="G111">
        <f t="shared" si="14"/>
        <v>1195.8692093201496</v>
      </c>
      <c r="H111">
        <f>VLOOKUP(_xlfn.CONCAT($A111,"1"),ref_coordinates!$A:$C,2,FALSE)</f>
        <v>888.65</v>
      </c>
      <c r="I111">
        <f>VLOOKUP(_xlfn.CONCAT($A111,"1"),ref_coordinates!$A:$C,3,FALSE)</f>
        <v>215.4</v>
      </c>
      <c r="J111">
        <f>VLOOKUP(_xlfn.CONCAT($A111,"2"),ref_coordinates!$A:$C,2,FALSE)</f>
        <v>781.62</v>
      </c>
      <c r="K111">
        <f>VLOOKUP(_xlfn.CONCAT($A111,"2"),ref_coordinates!$A:$C,3,FALSE)</f>
        <v>1406.47</v>
      </c>
      <c r="L111">
        <f>VLOOKUP($A111,lines!W:AC,7)</f>
        <v>102.1200415948353</v>
      </c>
      <c r="M111">
        <f>RADIANS(VLOOKUP($B111, image_data!A:G,7,FALSE))</f>
        <v>5.7202760515614504</v>
      </c>
      <c r="N111">
        <f>VLOOKUP($A111,lines!W:AD,8,FALSE)</f>
        <v>5.0200787791497037</v>
      </c>
      <c r="O111">
        <f t="shared" si="13"/>
        <v>-0.70019727241174667</v>
      </c>
      <c r="P111">
        <f>VLOOKUP($B111,image_data!A:F,6,FALSE)</f>
        <v>4.5212379880249998</v>
      </c>
      <c r="Q111">
        <f>VLOOKUP($B111,image_data!$A:$Q,12,FALSE)</f>
        <v>0.53105475245964995</v>
      </c>
      <c r="R111">
        <f>VLOOKUP($B111,image_data!$A:$Q,13,FALSE)</f>
        <v>-0.1787353039605</v>
      </c>
      <c r="S111">
        <f>VLOOKUP($B111,image_data!$A:$Q,14,FALSE)</f>
        <v>2.4854495621950998E-2</v>
      </c>
      <c r="T111">
        <f>VLOOKUP($B111,image_data!$A:$K,9,FALSE)</f>
        <v>1.5599673897069</v>
      </c>
      <c r="U111">
        <f>VLOOKUP($B111,image_data!$A:$K,10,FALSE)</f>
        <v>0.43092477319027001</v>
      </c>
      <c r="V111">
        <f>VLOOKUP($B111,image_data!$A:$K,11,FALSE)</f>
        <v>-0.45473908890031001</v>
      </c>
      <c r="W111">
        <f>VLOOKUP(B111,image_data!A:R,18,FALSE)</f>
        <v>1.1119925393862</v>
      </c>
      <c r="X111">
        <f>VLOOKUP(_xlfn.CONCAT(A111,1),ref_coordinates!A:D,4,FALSE)</f>
        <v>58.1</v>
      </c>
      <c r="Y111" t="str">
        <f>VLOOKUP(INT(LEFT(A111,3)),image_data!A:H,8,FALSE)</f>
        <v>perspective</v>
      </c>
      <c r="Z111" t="str">
        <f>VLOOKUP(B111,image_data!A:V,22,TRUE)</f>
        <v>kartonage: GoPro HERO5 Black</v>
      </c>
    </row>
    <row r="112" spans="1:26" x14ac:dyDescent="0.3">
      <c r="A112" t="s">
        <v>370</v>
      </c>
      <c r="B112">
        <f t="shared" si="10"/>
        <v>24</v>
      </c>
      <c r="C112">
        <f>VLOOKUP($B112,image_data!$A:$P,16,FALSE)</f>
        <v>4000</v>
      </c>
      <c r="D112">
        <f>VLOOKUP($B112,image_data!$A:$P,15,FALSE)</f>
        <v>3000</v>
      </c>
      <c r="E112">
        <f t="shared" si="11"/>
        <v>-72.340000000000032</v>
      </c>
      <c r="F112">
        <f t="shared" si="12"/>
        <v>1196.4699999999998</v>
      </c>
      <c r="G112">
        <f t="shared" si="14"/>
        <v>1198.6548863204953</v>
      </c>
      <c r="H112">
        <f>VLOOKUP(_xlfn.CONCAT($A112,"1"),ref_coordinates!$A:$C,2,FALSE)</f>
        <v>1052.43</v>
      </c>
      <c r="I112">
        <f>VLOOKUP(_xlfn.CONCAT($A112,"1"),ref_coordinates!$A:$C,3,FALSE)</f>
        <v>225.4</v>
      </c>
      <c r="J112">
        <f>VLOOKUP(_xlfn.CONCAT($A112,"2"),ref_coordinates!$A:$C,2,FALSE)</f>
        <v>980.09</v>
      </c>
      <c r="K112">
        <f>VLOOKUP(_xlfn.CONCAT($A112,"2"),ref_coordinates!$A:$C,3,FALSE)</f>
        <v>1421.87</v>
      </c>
      <c r="L112">
        <f>VLOOKUP($A112,lines!W:AC,7)</f>
        <v>100.8247492942556</v>
      </c>
      <c r="M112">
        <f>RADIANS(VLOOKUP($B112, image_data!A:G,7,FALSE))</f>
        <v>5.7202760515614504</v>
      </c>
      <c r="N112">
        <f>VLOOKUP($A112,lines!W:AD,8,FALSE)</f>
        <v>5.0997411966806787</v>
      </c>
      <c r="O112">
        <f t="shared" si="13"/>
        <v>-0.62053485488077165</v>
      </c>
      <c r="P112">
        <f>VLOOKUP($B112,image_data!A:F,6,FALSE)</f>
        <v>4.5212379880249998</v>
      </c>
      <c r="Q112">
        <f>VLOOKUP($B112,image_data!$A:$Q,12,FALSE)</f>
        <v>0.53105475245964995</v>
      </c>
      <c r="R112">
        <f>VLOOKUP($B112,image_data!$A:$Q,13,FALSE)</f>
        <v>-0.1787353039605</v>
      </c>
      <c r="S112">
        <f>VLOOKUP($B112,image_data!$A:$Q,14,FALSE)</f>
        <v>2.4854495621950998E-2</v>
      </c>
      <c r="T112">
        <f>VLOOKUP($B112,image_data!$A:$K,9,FALSE)</f>
        <v>1.5599673897069</v>
      </c>
      <c r="U112">
        <f>VLOOKUP($B112,image_data!$A:$K,10,FALSE)</f>
        <v>0.43092477319027001</v>
      </c>
      <c r="V112">
        <f>VLOOKUP($B112,image_data!$A:$K,11,FALSE)</f>
        <v>-0.45473908890031001</v>
      </c>
      <c r="W112">
        <f>VLOOKUP(B112,image_data!A:R,18,FALSE)</f>
        <v>1.1119925393862</v>
      </c>
      <c r="X112">
        <f>VLOOKUP(_xlfn.CONCAT(A112,1),ref_coordinates!A:D,4,FALSE)</f>
        <v>58.1</v>
      </c>
      <c r="Y112" t="str">
        <f>VLOOKUP(INT(LEFT(A112,3)),image_data!A:H,8,FALSE)</f>
        <v>perspective</v>
      </c>
      <c r="Z112" t="str">
        <f>VLOOKUP(B112,image_data!A:V,22,TRUE)</f>
        <v>kartonage: GoPro HERO5 Black</v>
      </c>
    </row>
    <row r="113" spans="1:26" x14ac:dyDescent="0.3">
      <c r="A113" t="s">
        <v>371</v>
      </c>
      <c r="B113">
        <f t="shared" si="10"/>
        <v>24</v>
      </c>
      <c r="C113">
        <f>VLOOKUP($B113,image_data!$A:$P,16,FALSE)</f>
        <v>4000</v>
      </c>
      <c r="D113">
        <f>VLOOKUP($B113,image_data!$A:$P,15,FALSE)</f>
        <v>3000</v>
      </c>
      <c r="E113">
        <f t="shared" si="11"/>
        <v>-65.740000000000009</v>
      </c>
      <c r="F113">
        <f t="shared" si="12"/>
        <v>1177.54</v>
      </c>
      <c r="G113">
        <f t="shared" si="14"/>
        <v>1179.3736469838555</v>
      </c>
      <c r="H113">
        <f>VLOOKUP(_xlfn.CONCAT($A113,"1"),ref_coordinates!$A:$C,2,FALSE)</f>
        <v>1214.3</v>
      </c>
      <c r="I113">
        <f>VLOOKUP(_xlfn.CONCAT($A113,"1"),ref_coordinates!$A:$C,3,FALSE)</f>
        <v>240.55</v>
      </c>
      <c r="J113">
        <f>VLOOKUP(_xlfn.CONCAT($A113,"2"),ref_coordinates!$A:$C,2,FALSE)</f>
        <v>1148.56</v>
      </c>
      <c r="K113">
        <f>VLOOKUP(_xlfn.CONCAT($A113,"2"),ref_coordinates!$A:$C,3,FALSE)</f>
        <v>1418.09</v>
      </c>
      <c r="L113">
        <f>VLOOKUP($A113,lines!W:AC,7)</f>
        <v>100.473003718036</v>
      </c>
      <c r="M113">
        <f>RADIANS(VLOOKUP($B113, image_data!A:G,7,FALSE))</f>
        <v>5.7202760515614504</v>
      </c>
      <c r="N113">
        <f>VLOOKUP($A113,lines!W:AD,8,FALSE)</f>
        <v>5.1777587182545002</v>
      </c>
      <c r="O113">
        <f t="shared" si="13"/>
        <v>-0.54251733330695018</v>
      </c>
      <c r="P113">
        <f>VLOOKUP($B113,image_data!A:F,6,FALSE)</f>
        <v>4.5212379880249998</v>
      </c>
      <c r="Q113">
        <f>VLOOKUP($B113,image_data!$A:$Q,12,FALSE)</f>
        <v>0.53105475245964995</v>
      </c>
      <c r="R113">
        <f>VLOOKUP($B113,image_data!$A:$Q,13,FALSE)</f>
        <v>-0.1787353039605</v>
      </c>
      <c r="S113">
        <f>VLOOKUP($B113,image_data!$A:$Q,14,FALSE)</f>
        <v>2.4854495621950998E-2</v>
      </c>
      <c r="T113">
        <f>VLOOKUP($B113,image_data!$A:$K,9,FALSE)</f>
        <v>1.5599673897069</v>
      </c>
      <c r="U113">
        <f>VLOOKUP($B113,image_data!$A:$K,10,FALSE)</f>
        <v>0.43092477319027001</v>
      </c>
      <c r="V113">
        <f>VLOOKUP($B113,image_data!$A:$K,11,FALSE)</f>
        <v>-0.45473908890031001</v>
      </c>
      <c r="W113">
        <f>VLOOKUP(B113,image_data!A:R,18,FALSE)</f>
        <v>1.1119925393862</v>
      </c>
      <c r="X113">
        <f>VLOOKUP(_xlfn.CONCAT(A113,1),ref_coordinates!A:D,4,FALSE)</f>
        <v>58.1</v>
      </c>
      <c r="Y113" t="str">
        <f>VLOOKUP(INT(LEFT(A113,3)),image_data!A:H,8,FALSE)</f>
        <v>perspective</v>
      </c>
      <c r="Z113" t="str">
        <f>VLOOKUP(B113,image_data!A:V,22,TRUE)</f>
        <v>kartonage: GoPro HERO5 Black</v>
      </c>
    </row>
    <row r="114" spans="1:26" x14ac:dyDescent="0.3">
      <c r="A114" t="s">
        <v>372</v>
      </c>
      <c r="B114">
        <f t="shared" si="10"/>
        <v>24</v>
      </c>
      <c r="C114">
        <f>VLOOKUP($B114,image_data!$A:$P,16,FALSE)</f>
        <v>4000</v>
      </c>
      <c r="D114">
        <f>VLOOKUP($B114,image_data!$A:$P,15,FALSE)</f>
        <v>3000</v>
      </c>
      <c r="E114">
        <f t="shared" si="11"/>
        <v>-27.660000000000082</v>
      </c>
      <c r="F114">
        <f t="shared" si="12"/>
        <v>1109.23</v>
      </c>
      <c r="G114">
        <f t="shared" si="14"/>
        <v>1109.5748142869863</v>
      </c>
      <c r="H114">
        <f>VLOOKUP(_xlfn.CONCAT($A114,"1"),ref_coordinates!$A:$C,2,FALSE)</f>
        <v>1328.43</v>
      </c>
      <c r="I114">
        <f>VLOOKUP(_xlfn.CONCAT($A114,"1"),ref_coordinates!$A:$C,3,FALSE)</f>
        <v>303.36</v>
      </c>
      <c r="J114">
        <f>VLOOKUP(_xlfn.CONCAT($A114,"2"),ref_coordinates!$A:$C,2,FALSE)</f>
        <v>1300.77</v>
      </c>
      <c r="K114">
        <f>VLOOKUP(_xlfn.CONCAT($A114,"2"),ref_coordinates!$A:$C,3,FALSE)</f>
        <v>1412.59</v>
      </c>
      <c r="L114">
        <f>VLOOKUP($A114,lines!W:AC,7)</f>
        <v>105.5685908493093</v>
      </c>
      <c r="M114">
        <f>RADIANS(VLOOKUP($B114, image_data!A:G,7,FALSE))</f>
        <v>5.7202760515614504</v>
      </c>
      <c r="N114">
        <f>VLOOKUP($A114,lines!W:AD,8,FALSE)</f>
        <v>5.2422132375191426</v>
      </c>
      <c r="O114">
        <f t="shared" si="13"/>
        <v>-0.47806281404230777</v>
      </c>
      <c r="P114">
        <f>VLOOKUP($B114,image_data!A:F,6,FALSE)</f>
        <v>4.5212379880249998</v>
      </c>
      <c r="Q114">
        <f>VLOOKUP($B114,image_data!$A:$Q,12,FALSE)</f>
        <v>0.53105475245964995</v>
      </c>
      <c r="R114">
        <f>VLOOKUP($B114,image_data!$A:$Q,13,FALSE)</f>
        <v>-0.1787353039605</v>
      </c>
      <c r="S114">
        <f>VLOOKUP($B114,image_data!$A:$Q,14,FALSE)</f>
        <v>2.4854495621950998E-2</v>
      </c>
      <c r="T114">
        <f>VLOOKUP($B114,image_data!$A:$K,9,FALSE)</f>
        <v>1.5599673897069</v>
      </c>
      <c r="U114">
        <f>VLOOKUP($B114,image_data!$A:$K,10,FALSE)</f>
        <v>0.43092477319027001</v>
      </c>
      <c r="V114">
        <f>VLOOKUP($B114,image_data!$A:$K,11,FALSE)</f>
        <v>-0.45473908890031001</v>
      </c>
      <c r="W114">
        <f>VLOOKUP(B114,image_data!A:R,18,FALSE)</f>
        <v>1.1119925393862</v>
      </c>
      <c r="X114">
        <f>VLOOKUP(_xlfn.CONCAT(A114,1),ref_coordinates!A:D,4,FALSE)</f>
        <v>58.1</v>
      </c>
      <c r="Y114" t="str">
        <f>VLOOKUP(INT(LEFT(A114,3)),image_data!A:H,8,FALSE)</f>
        <v>perspective</v>
      </c>
      <c r="Z114" t="str">
        <f>VLOOKUP(B114,image_data!A:V,22,TRUE)</f>
        <v>kartonage: GoPro HERO5 Black</v>
      </c>
    </row>
    <row r="115" spans="1:26" x14ac:dyDescent="0.3">
      <c r="A115" t="s">
        <v>375</v>
      </c>
      <c r="B115">
        <f t="shared" si="10"/>
        <v>26</v>
      </c>
      <c r="C115">
        <f>VLOOKUP($B115,image_data!$A:$P,16,FALSE)</f>
        <v>4032</v>
      </c>
      <c r="D115">
        <f>VLOOKUP($B115,image_data!$A:$P,15,FALSE)</f>
        <v>3024</v>
      </c>
      <c r="E115">
        <f t="shared" si="11"/>
        <v>-58.159999999999854</v>
      </c>
      <c r="F115">
        <f t="shared" si="12"/>
        <v>777.25</v>
      </c>
      <c r="G115">
        <f t="shared" ref="G115:G127" si="15">SQRT(POWER(E115,2)+POWER(F115,2))</f>
        <v>779.42295841218333</v>
      </c>
      <c r="H115">
        <f>VLOOKUP(_xlfn.CONCAT($A115,"1"),ref_coordinates!$A:$C,2,FALSE)</f>
        <v>2780.54</v>
      </c>
      <c r="I115">
        <f>VLOOKUP(_xlfn.CONCAT($A115,"1"),ref_coordinates!$A:$C,3,FALSE)</f>
        <v>1110.6400000000001</v>
      </c>
      <c r="J115">
        <f>VLOOKUP(_xlfn.CONCAT($A115,"2"),ref_coordinates!$A:$C,2,FALSE)</f>
        <v>2722.38</v>
      </c>
      <c r="K115">
        <f>VLOOKUP(_xlfn.CONCAT($A115,"2"),ref_coordinates!$A:$C,3,FALSE)</f>
        <v>1887.89</v>
      </c>
      <c r="L115">
        <f>VLOOKUP($A115,lines!W:AC,7)</f>
        <v>137.5908915638162</v>
      </c>
      <c r="M115">
        <f>RADIANS(VLOOKUP($B115, image_data!A:G,7,FALSE))</f>
        <v>5.624377880688229</v>
      </c>
      <c r="N115">
        <f>VLOOKUP($A115,lines!W:AD,8,FALSE)</f>
        <v>5.8685321011228417</v>
      </c>
      <c r="O115">
        <f t="shared" si="13"/>
        <v>0.24415422043461277</v>
      </c>
      <c r="P115">
        <f>VLOOKUP($B115,image_data!A:F,6,FALSE)</f>
        <v>0.41183500271291001</v>
      </c>
      <c r="Q115">
        <f>VLOOKUP($B115,image_data!$A:$Q,12,FALSE)</f>
        <v>0.83408797591464001</v>
      </c>
      <c r="R115">
        <f>VLOOKUP($B115,image_data!$A:$Q,13,FALSE)</f>
        <v>2.6680414441105998E-2</v>
      </c>
      <c r="S115">
        <f>VLOOKUP($B115,image_data!$A:$Q,14,FALSE)</f>
        <v>-2.2071188875332E-2</v>
      </c>
      <c r="T115">
        <f>VLOOKUP($B115,image_data!$A:$K,9,FALSE)</f>
        <v>1.4191437524167001</v>
      </c>
      <c r="U115">
        <f>VLOOKUP($B115,image_data!$A:$K,10,FALSE)</f>
        <v>0.51238153735173997</v>
      </c>
      <c r="V115">
        <f>VLOOKUP($B115,image_data!$A:$K,11,FALSE)</f>
        <v>-0.50351674711753003</v>
      </c>
      <c r="W115">
        <f>VLOOKUP(B115,image_data!A:R,18,FALSE)</f>
        <v>0.91749035227624998</v>
      </c>
      <c r="X115">
        <f>VLOOKUP(_xlfn.CONCAT(A115,1),ref_coordinates!A:D,4,FALSE)</f>
        <v>32.799999999999997</v>
      </c>
      <c r="Y115" t="str">
        <f>VLOOKUP(INT(LEFT(A115,3)),image_data!A:H,8,FALSE)</f>
        <v>perspective</v>
      </c>
      <c r="Z115" t="str">
        <f>VLOOKUP(B115,image_data!A:V,22,TRUE)</f>
        <v>carlheinz: Apple iPhone SE</v>
      </c>
    </row>
    <row r="116" spans="1:26" x14ac:dyDescent="0.3">
      <c r="A116" t="s">
        <v>376</v>
      </c>
      <c r="B116">
        <f t="shared" si="10"/>
        <v>26</v>
      </c>
      <c r="C116">
        <f>VLOOKUP($B116,image_data!$A:$P,16,FALSE)</f>
        <v>4032</v>
      </c>
      <c r="D116">
        <f>VLOOKUP($B116,image_data!$A:$P,15,FALSE)</f>
        <v>3024</v>
      </c>
      <c r="E116">
        <f t="shared" si="11"/>
        <v>-12.420000000000073</v>
      </c>
      <c r="F116">
        <f t="shared" si="12"/>
        <v>846.7</v>
      </c>
      <c r="G116">
        <f t="shared" si="15"/>
        <v>846.79108781328114</v>
      </c>
      <c r="H116">
        <f>VLOOKUP(_xlfn.CONCAT($A116,"1"),ref_coordinates!$A:$C,2,FALSE)</f>
        <v>2826.04</v>
      </c>
      <c r="I116">
        <f>VLOOKUP(_xlfn.CONCAT($A116,"1"),ref_coordinates!$A:$C,3,FALSE)</f>
        <v>1045.8699999999999</v>
      </c>
      <c r="J116">
        <f>VLOOKUP(_xlfn.CONCAT($A116,"2"),ref_coordinates!$A:$C,2,FALSE)</f>
        <v>2813.62</v>
      </c>
      <c r="K116">
        <f>VLOOKUP(_xlfn.CONCAT($A116,"2"),ref_coordinates!$A:$C,3,FALSE)</f>
        <v>1892.57</v>
      </c>
      <c r="L116">
        <f>VLOOKUP($A116,lines!W:AC,7)</f>
        <v>126.6378490195992</v>
      </c>
      <c r="M116">
        <f>RADIANS(VLOOKUP($B116, image_data!A:G,7,FALSE))</f>
        <v>5.624377880688229</v>
      </c>
      <c r="N116">
        <f>VLOOKUP($A116,lines!W:AD,8,FALSE)</f>
        <v>5.8863900482669873</v>
      </c>
      <c r="O116">
        <f t="shared" si="13"/>
        <v>0.26201216757875834</v>
      </c>
      <c r="P116">
        <f>VLOOKUP($B116,image_data!A:F,6,FALSE)</f>
        <v>0.41183500271291001</v>
      </c>
      <c r="Q116">
        <f>VLOOKUP($B116,image_data!$A:$Q,12,FALSE)</f>
        <v>0.83408797591464001</v>
      </c>
      <c r="R116">
        <f>VLOOKUP($B116,image_data!$A:$Q,13,FALSE)</f>
        <v>2.6680414441105998E-2</v>
      </c>
      <c r="S116">
        <f>VLOOKUP($B116,image_data!$A:$Q,14,FALSE)</f>
        <v>-2.2071188875332E-2</v>
      </c>
      <c r="T116">
        <f>VLOOKUP($B116,image_data!$A:$K,9,FALSE)</f>
        <v>1.4191437524167001</v>
      </c>
      <c r="U116">
        <f>VLOOKUP($B116,image_data!$A:$K,10,FALSE)</f>
        <v>0.51238153735173997</v>
      </c>
      <c r="V116">
        <f>VLOOKUP($B116,image_data!$A:$K,11,FALSE)</f>
        <v>-0.50351674711753003</v>
      </c>
      <c r="W116">
        <f>VLOOKUP(B116,image_data!A:R,18,FALSE)</f>
        <v>0.91749035227624998</v>
      </c>
      <c r="X116">
        <f>VLOOKUP(_xlfn.CONCAT(A116,1),ref_coordinates!A:D,4,FALSE)</f>
        <v>32.799999999999997</v>
      </c>
      <c r="Y116" t="str">
        <f>VLOOKUP(INT(LEFT(A116,3)),image_data!A:H,8,FALSE)</f>
        <v>perspective</v>
      </c>
      <c r="Z116" t="str">
        <f>VLOOKUP(B116,image_data!A:V,22,TRUE)</f>
        <v>carlheinz: Apple iPhone SE</v>
      </c>
    </row>
    <row r="117" spans="1:26" x14ac:dyDescent="0.3">
      <c r="A117" t="s">
        <v>377</v>
      </c>
      <c r="B117">
        <f t="shared" si="10"/>
        <v>26</v>
      </c>
      <c r="C117">
        <f>VLOOKUP($B117,image_data!$A:$P,16,FALSE)</f>
        <v>4032</v>
      </c>
      <c r="D117">
        <f>VLOOKUP($B117,image_data!$A:$P,15,FALSE)</f>
        <v>3024</v>
      </c>
      <c r="E117">
        <f t="shared" si="11"/>
        <v>-33.039999999999964</v>
      </c>
      <c r="F117">
        <f t="shared" si="12"/>
        <v>938.06999999999994</v>
      </c>
      <c r="G117">
        <f t="shared" si="15"/>
        <v>938.65167474415125</v>
      </c>
      <c r="H117">
        <f>VLOOKUP(_xlfn.CONCAT($A117,"1"),ref_coordinates!$A:$C,2,FALSE)</f>
        <v>2909.62</v>
      </c>
      <c r="I117">
        <f>VLOOKUP(_xlfn.CONCAT($A117,"1"),ref_coordinates!$A:$C,3,FALSE)</f>
        <v>957.28</v>
      </c>
      <c r="J117">
        <f>VLOOKUP(_xlfn.CONCAT($A117,"2"),ref_coordinates!$A:$C,2,FALSE)</f>
        <v>2876.58</v>
      </c>
      <c r="K117">
        <f>VLOOKUP(_xlfn.CONCAT($A117,"2"),ref_coordinates!$A:$C,3,FALSE)</f>
        <v>1895.35</v>
      </c>
      <c r="L117">
        <f>VLOOKUP($A117,lines!W:AC,7)</f>
        <v>113.9158244935805</v>
      </c>
      <c r="M117">
        <f>RADIANS(VLOOKUP($B117, image_data!A:G,7,FALSE))</f>
        <v>5.624377880688229</v>
      </c>
      <c r="N117">
        <f>VLOOKUP($A117,lines!W:AD,8,FALSE)</f>
        <v>5.9085949600039314</v>
      </c>
      <c r="O117">
        <f t="shared" si="13"/>
        <v>0.28421707931570239</v>
      </c>
      <c r="P117">
        <f>VLOOKUP($B117,image_data!A:F,6,FALSE)</f>
        <v>0.41183500271291001</v>
      </c>
      <c r="Q117">
        <f>VLOOKUP($B117,image_data!$A:$Q,12,FALSE)</f>
        <v>0.83408797591464001</v>
      </c>
      <c r="R117">
        <f>VLOOKUP($B117,image_data!$A:$Q,13,FALSE)</f>
        <v>2.6680414441105998E-2</v>
      </c>
      <c r="S117">
        <f>VLOOKUP($B117,image_data!$A:$Q,14,FALSE)</f>
        <v>-2.2071188875332E-2</v>
      </c>
      <c r="T117">
        <f>VLOOKUP($B117,image_data!$A:$K,9,FALSE)</f>
        <v>1.4191437524167001</v>
      </c>
      <c r="U117">
        <f>VLOOKUP($B117,image_data!$A:$K,10,FALSE)</f>
        <v>0.51238153735173997</v>
      </c>
      <c r="V117">
        <f>VLOOKUP($B117,image_data!$A:$K,11,FALSE)</f>
        <v>-0.50351674711753003</v>
      </c>
      <c r="W117">
        <f>VLOOKUP(B117,image_data!A:R,18,FALSE)</f>
        <v>0.91749035227624998</v>
      </c>
      <c r="X117">
        <f>VLOOKUP(_xlfn.CONCAT(A117,1),ref_coordinates!A:D,4,FALSE)</f>
        <v>33.1</v>
      </c>
      <c r="Y117" t="str">
        <f>VLOOKUP(INT(LEFT(A117,3)),image_data!A:H,8,FALSE)</f>
        <v>perspective</v>
      </c>
      <c r="Z117" t="str">
        <f>VLOOKUP(B117,image_data!A:V,22,TRUE)</f>
        <v>carlheinz: Apple iPhone SE</v>
      </c>
    </row>
    <row r="118" spans="1:26" x14ac:dyDescent="0.3">
      <c r="A118" t="s">
        <v>378</v>
      </c>
      <c r="B118">
        <f t="shared" si="10"/>
        <v>26</v>
      </c>
      <c r="C118">
        <f>VLOOKUP($B118,image_data!$A:$P,16,FALSE)</f>
        <v>4032</v>
      </c>
      <c r="D118">
        <f>VLOOKUP($B118,image_data!$A:$P,15,FALSE)</f>
        <v>3024</v>
      </c>
      <c r="E118">
        <f t="shared" si="11"/>
        <v>-40.170000000000073</v>
      </c>
      <c r="F118">
        <f t="shared" si="12"/>
        <v>1040</v>
      </c>
      <c r="G118">
        <f t="shared" si="15"/>
        <v>1040.7754939947424</v>
      </c>
      <c r="H118">
        <f>VLOOKUP(_xlfn.CONCAT($A118,"1"),ref_coordinates!$A:$C,2,FALSE)</f>
        <v>3007.66</v>
      </c>
      <c r="I118">
        <f>VLOOKUP(_xlfn.CONCAT($A118,"1"),ref_coordinates!$A:$C,3,FALSE)</f>
        <v>859.23</v>
      </c>
      <c r="J118">
        <f>VLOOKUP(_xlfn.CONCAT($A118,"2"),ref_coordinates!$A:$C,2,FALSE)</f>
        <v>2967.49</v>
      </c>
      <c r="K118">
        <f>VLOOKUP(_xlfn.CONCAT($A118,"2"),ref_coordinates!$A:$C,3,FALSE)</f>
        <v>1899.23</v>
      </c>
      <c r="L118">
        <f>VLOOKUP($A118,lines!W:AC,7)</f>
        <v>102.79572435275961</v>
      </c>
      <c r="M118">
        <f>RADIANS(VLOOKUP($B118, image_data!A:G,7,FALSE))</f>
        <v>5.624377880688229</v>
      </c>
      <c r="N118">
        <f>VLOOKUP($A118,lines!W:AD,8,FALSE)</f>
        <v>5.9360594899329771</v>
      </c>
      <c r="O118">
        <f t="shared" si="13"/>
        <v>0.31168160924474808</v>
      </c>
      <c r="P118">
        <f>VLOOKUP($B118,image_data!A:F,6,FALSE)</f>
        <v>0.41183500271291001</v>
      </c>
      <c r="Q118">
        <f>VLOOKUP($B118,image_data!$A:$Q,12,FALSE)</f>
        <v>0.83408797591464001</v>
      </c>
      <c r="R118">
        <f>VLOOKUP($B118,image_data!$A:$Q,13,FALSE)</f>
        <v>2.6680414441105998E-2</v>
      </c>
      <c r="S118">
        <f>VLOOKUP($B118,image_data!$A:$Q,14,FALSE)</f>
        <v>-2.2071188875332E-2</v>
      </c>
      <c r="T118">
        <f>VLOOKUP($B118,image_data!$A:$K,9,FALSE)</f>
        <v>1.4191437524167001</v>
      </c>
      <c r="U118">
        <f>VLOOKUP($B118,image_data!$A:$K,10,FALSE)</f>
        <v>0.51238153735173997</v>
      </c>
      <c r="V118">
        <f>VLOOKUP($B118,image_data!$A:$K,11,FALSE)</f>
        <v>-0.50351674711753003</v>
      </c>
      <c r="W118">
        <f>VLOOKUP(B118,image_data!A:R,18,FALSE)</f>
        <v>0.91749035227624998</v>
      </c>
      <c r="X118">
        <f>VLOOKUP(_xlfn.CONCAT(A118,1),ref_coordinates!A:D,4,FALSE)</f>
        <v>33.1</v>
      </c>
      <c r="Y118" t="str">
        <f>VLOOKUP(INT(LEFT(A118,3)),image_data!A:H,8,FALSE)</f>
        <v>perspective</v>
      </c>
      <c r="Z118" t="str">
        <f>VLOOKUP(B118,image_data!A:V,22,TRUE)</f>
        <v>carlheinz: Apple iPhone SE</v>
      </c>
    </row>
    <row r="119" spans="1:26" x14ac:dyDescent="0.3">
      <c r="A119" t="s">
        <v>379</v>
      </c>
      <c r="B119">
        <f t="shared" si="10"/>
        <v>26</v>
      </c>
      <c r="C119">
        <f>VLOOKUP($B119,image_data!$A:$P,16,FALSE)</f>
        <v>4032</v>
      </c>
      <c r="D119">
        <f>VLOOKUP($B119,image_data!$A:$P,15,FALSE)</f>
        <v>3024</v>
      </c>
      <c r="E119">
        <f t="shared" si="11"/>
        <v>-53.440000000000055</v>
      </c>
      <c r="F119">
        <f t="shared" si="12"/>
        <v>1183.23</v>
      </c>
      <c r="G119">
        <f t="shared" si="15"/>
        <v>1184.4361808472418</v>
      </c>
      <c r="H119">
        <f>VLOOKUP(_xlfn.CONCAT($A119,"1"),ref_coordinates!$A:$C,2,FALSE)</f>
        <v>3114.55</v>
      </c>
      <c r="I119">
        <f>VLOOKUP(_xlfn.CONCAT($A119,"1"),ref_coordinates!$A:$C,3,FALSE)</f>
        <v>717.62</v>
      </c>
      <c r="J119">
        <f>VLOOKUP(_xlfn.CONCAT($A119,"2"),ref_coordinates!$A:$C,2,FALSE)</f>
        <v>3061.11</v>
      </c>
      <c r="K119">
        <f>VLOOKUP(_xlfn.CONCAT($A119,"2"),ref_coordinates!$A:$C,3,FALSE)</f>
        <v>1900.85</v>
      </c>
      <c r="L119">
        <f>VLOOKUP($A119,lines!W:AC,7)</f>
        <v>90.658607470166118</v>
      </c>
      <c r="M119">
        <f>RADIANS(VLOOKUP($B119, image_data!A:G,7,FALSE))</f>
        <v>5.624377880688229</v>
      </c>
      <c r="N119">
        <f>VLOOKUP($A119,lines!W:AD,8,FALSE)</f>
        <v>5.9687226943266518</v>
      </c>
      <c r="O119">
        <f t="shared" si="13"/>
        <v>0.34434481363842284</v>
      </c>
      <c r="P119">
        <f>VLOOKUP($B119,image_data!A:F,6,FALSE)</f>
        <v>0.41183500271291001</v>
      </c>
      <c r="Q119">
        <f>VLOOKUP($B119,image_data!$A:$Q,12,FALSE)</f>
        <v>0.83408797591464001</v>
      </c>
      <c r="R119">
        <f>VLOOKUP($B119,image_data!$A:$Q,13,FALSE)</f>
        <v>2.6680414441105998E-2</v>
      </c>
      <c r="S119">
        <f>VLOOKUP($B119,image_data!$A:$Q,14,FALSE)</f>
        <v>-2.2071188875332E-2</v>
      </c>
      <c r="T119">
        <f>VLOOKUP($B119,image_data!$A:$K,9,FALSE)</f>
        <v>1.4191437524167001</v>
      </c>
      <c r="U119">
        <f>VLOOKUP($B119,image_data!$A:$K,10,FALSE)</f>
        <v>0.51238153735173997</v>
      </c>
      <c r="V119">
        <f>VLOOKUP($B119,image_data!$A:$K,11,FALSE)</f>
        <v>-0.50351674711753003</v>
      </c>
      <c r="W119">
        <f>VLOOKUP(B119,image_data!A:R,18,FALSE)</f>
        <v>0.91749035227624998</v>
      </c>
      <c r="X119">
        <f>VLOOKUP(_xlfn.CONCAT(A119,1),ref_coordinates!A:D,4,FALSE)</f>
        <v>33.299999999999997</v>
      </c>
      <c r="Y119" t="str">
        <f>VLOOKUP(INT(LEFT(A119,3)),image_data!A:H,8,FALSE)</f>
        <v>perspective</v>
      </c>
      <c r="Z119" t="str">
        <f>VLOOKUP(B119,image_data!A:V,22,TRUE)</f>
        <v>carlheinz: Apple iPhone SE</v>
      </c>
    </row>
    <row r="120" spans="1:26" x14ac:dyDescent="0.3">
      <c r="A120" t="s">
        <v>380</v>
      </c>
      <c r="B120">
        <f t="shared" si="10"/>
        <v>26</v>
      </c>
      <c r="C120">
        <f>VLOOKUP($B120,image_data!$A:$P,16,FALSE)</f>
        <v>4032</v>
      </c>
      <c r="D120">
        <f>VLOOKUP($B120,image_data!$A:$P,15,FALSE)</f>
        <v>3024</v>
      </c>
      <c r="E120">
        <f t="shared" si="11"/>
        <v>-27.2199999999998</v>
      </c>
      <c r="F120">
        <f t="shared" si="12"/>
        <v>1328.1100000000001</v>
      </c>
      <c r="G120">
        <f t="shared" si="15"/>
        <v>1328.3889116143662</v>
      </c>
      <c r="H120">
        <f>VLOOKUP(_xlfn.CONCAT($A120,"1"),ref_coordinates!$A:$C,2,FALSE)</f>
        <v>3241.87</v>
      </c>
      <c r="I120">
        <f>VLOOKUP(_xlfn.CONCAT($A120,"1"),ref_coordinates!$A:$C,3,FALSE)</f>
        <v>582.13</v>
      </c>
      <c r="J120">
        <f>VLOOKUP(_xlfn.CONCAT($A120,"2"),ref_coordinates!$A:$C,2,FALSE)</f>
        <v>3214.65</v>
      </c>
      <c r="K120">
        <f>VLOOKUP(_xlfn.CONCAT($A120,"2"),ref_coordinates!$A:$C,3,FALSE)</f>
        <v>1910.24</v>
      </c>
      <c r="L120">
        <f>VLOOKUP($A120,lines!W:AC,7)</f>
        <v>80.055106835592795</v>
      </c>
      <c r="M120">
        <f>RADIANS(VLOOKUP($B120, image_data!A:G,7,FALSE))</f>
        <v>5.624377880688229</v>
      </c>
      <c r="N120">
        <f>VLOOKUP($A120,lines!W:AD,8,FALSE)</f>
        <v>6.0148853148569739</v>
      </c>
      <c r="O120">
        <f t="shared" si="13"/>
        <v>0.39050743416874489</v>
      </c>
      <c r="P120">
        <f>VLOOKUP($B120,image_data!A:F,6,FALSE)</f>
        <v>0.41183500271291001</v>
      </c>
      <c r="Q120">
        <f>VLOOKUP($B120,image_data!$A:$Q,12,FALSE)</f>
        <v>0.83408797591464001</v>
      </c>
      <c r="R120">
        <f>VLOOKUP($B120,image_data!$A:$Q,13,FALSE)</f>
        <v>2.6680414441105998E-2</v>
      </c>
      <c r="S120">
        <f>VLOOKUP($B120,image_data!$A:$Q,14,FALSE)</f>
        <v>-2.2071188875332E-2</v>
      </c>
      <c r="T120">
        <f>VLOOKUP($B120,image_data!$A:$K,9,FALSE)</f>
        <v>1.4191437524167001</v>
      </c>
      <c r="U120">
        <f>VLOOKUP($B120,image_data!$A:$K,10,FALSE)</f>
        <v>0.51238153735173997</v>
      </c>
      <c r="V120">
        <f>VLOOKUP($B120,image_data!$A:$K,11,FALSE)</f>
        <v>-0.50351674711753003</v>
      </c>
      <c r="W120">
        <f>VLOOKUP(B120,image_data!A:R,18,FALSE)</f>
        <v>0.91749035227624998</v>
      </c>
      <c r="X120">
        <f>VLOOKUP(_xlfn.CONCAT(A120,1),ref_coordinates!A:D,4,FALSE)</f>
        <v>33.299999999999997</v>
      </c>
      <c r="Y120" t="str">
        <f>VLOOKUP(INT(LEFT(A120,3)),image_data!A:H,8,FALSE)</f>
        <v>perspective</v>
      </c>
      <c r="Z120" t="str">
        <f>VLOOKUP(B120,image_data!A:V,22,TRUE)</f>
        <v>carlheinz: Apple iPhone SE</v>
      </c>
    </row>
    <row r="121" spans="1:26" x14ac:dyDescent="0.3">
      <c r="A121" t="s">
        <v>381</v>
      </c>
      <c r="B121">
        <f t="shared" si="10"/>
        <v>26</v>
      </c>
      <c r="C121">
        <f>VLOOKUP($B121,image_data!$A:$P,16,FALSE)</f>
        <v>4032</v>
      </c>
      <c r="D121">
        <f>VLOOKUP($B121,image_data!$A:$P,15,FALSE)</f>
        <v>3024</v>
      </c>
      <c r="E121">
        <f t="shared" si="11"/>
        <v>-67.430000000000291</v>
      </c>
      <c r="F121">
        <f t="shared" si="12"/>
        <v>1849.6299999999999</v>
      </c>
      <c r="G121">
        <f t="shared" si="15"/>
        <v>1850.8587038993546</v>
      </c>
      <c r="H121">
        <f>VLOOKUP(_xlfn.CONCAT($A121,"1"),ref_coordinates!$A:$C,2,FALSE)</f>
        <v>3383.15</v>
      </c>
      <c r="I121">
        <f>VLOOKUP(_xlfn.CONCAT($A121,"1"),ref_coordinates!$A:$C,3,FALSE)</f>
        <v>99.4</v>
      </c>
      <c r="J121">
        <f>VLOOKUP(_xlfn.CONCAT($A121,"2"),ref_coordinates!$A:$C,2,FALSE)</f>
        <v>3315.72</v>
      </c>
      <c r="K121">
        <f>VLOOKUP(_xlfn.CONCAT($A121,"2"),ref_coordinates!$A:$C,3,FALSE)</f>
        <v>1949.03</v>
      </c>
      <c r="L121">
        <f>VLOOKUP($A121,lines!W:AC,7)</f>
        <v>57.996228288070142</v>
      </c>
      <c r="M121">
        <f>RADIANS(VLOOKUP($B121, image_data!A:G,7,FALSE))</f>
        <v>5.624377880688229</v>
      </c>
      <c r="N121">
        <f>VLOOKUP($A121,lines!W:AD,8,FALSE)</f>
        <v>6.0653388986379646</v>
      </c>
      <c r="O121">
        <f t="shared" si="13"/>
        <v>0.44096101794973563</v>
      </c>
      <c r="P121">
        <f>VLOOKUP($B121,image_data!A:F,6,FALSE)</f>
        <v>0.41183500271291001</v>
      </c>
      <c r="Q121">
        <f>VLOOKUP($B121,image_data!$A:$Q,12,FALSE)</f>
        <v>0.83408797591464001</v>
      </c>
      <c r="R121">
        <f>VLOOKUP($B121,image_data!$A:$Q,13,FALSE)</f>
        <v>2.6680414441105998E-2</v>
      </c>
      <c r="S121">
        <f>VLOOKUP($B121,image_data!$A:$Q,14,FALSE)</f>
        <v>-2.2071188875332E-2</v>
      </c>
      <c r="T121">
        <f>VLOOKUP($B121,image_data!$A:$K,9,FALSE)</f>
        <v>1.4191437524167001</v>
      </c>
      <c r="U121">
        <f>VLOOKUP($B121,image_data!$A:$K,10,FALSE)</f>
        <v>0.51238153735173997</v>
      </c>
      <c r="V121">
        <f>VLOOKUP($B121,image_data!$A:$K,11,FALSE)</f>
        <v>-0.50351674711753003</v>
      </c>
      <c r="W121">
        <f>VLOOKUP(B121,image_data!A:R,18,FALSE)</f>
        <v>0.91749035227624998</v>
      </c>
      <c r="X121">
        <f>VLOOKUP(_xlfn.CONCAT(A121,1),ref_coordinates!A:D,4,FALSE)</f>
        <v>34.200000000000003</v>
      </c>
      <c r="Y121" t="str">
        <f>VLOOKUP(INT(LEFT(A121,3)),image_data!A:H,8,FALSE)</f>
        <v>perspective</v>
      </c>
      <c r="Z121" t="str">
        <f>VLOOKUP(B121,image_data!A:V,22,TRUE)</f>
        <v>carlheinz: Apple iPhone SE</v>
      </c>
    </row>
    <row r="122" spans="1:26" x14ac:dyDescent="0.3">
      <c r="A122" t="s">
        <v>384</v>
      </c>
      <c r="B122">
        <f t="shared" si="10"/>
        <v>27</v>
      </c>
      <c r="C122">
        <f>VLOOKUP($B122,image_data!$A:$P,16,FALSE)</f>
        <v>4000</v>
      </c>
      <c r="D122">
        <f>VLOOKUP($B122,image_data!$A:$P,15,FALSE)</f>
        <v>3000</v>
      </c>
      <c r="E122">
        <f t="shared" si="11"/>
        <v>-55.799999999999955</v>
      </c>
      <c r="F122">
        <f t="shared" si="12"/>
        <v>881.38</v>
      </c>
      <c r="G122">
        <f t="shared" si="15"/>
        <v>883.14457729184983</v>
      </c>
      <c r="H122">
        <f>VLOOKUP(_xlfn.CONCAT($A122,"1"),ref_coordinates!$A:$C,2,FALSE)</f>
        <v>1224.51</v>
      </c>
      <c r="I122">
        <f>VLOOKUP(_xlfn.CONCAT($A122,"1"),ref_coordinates!$A:$C,3,FALSE)</f>
        <v>788.39</v>
      </c>
      <c r="J122">
        <f>VLOOKUP(_xlfn.CONCAT($A122,"2"),ref_coordinates!$A:$C,2,FALSE)</f>
        <v>1168.71</v>
      </c>
      <c r="K122">
        <f>VLOOKUP(_xlfn.CONCAT($A122,"2"),ref_coordinates!$A:$C,3,FALSE)</f>
        <v>1669.77</v>
      </c>
      <c r="L122">
        <f>VLOOKUP($A122,lines!W:AC,7)</f>
        <v>55.50227009944048</v>
      </c>
      <c r="M122">
        <f>RADIANS(VLOOKUP($B122, image_data!A:G,7,FALSE))</f>
        <v>2.7068040655456782</v>
      </c>
      <c r="N122">
        <f>VLOOKUP($A122,lines!W:AD,8,FALSE)</f>
        <v>2.3240158512938018</v>
      </c>
      <c r="O122">
        <f t="shared" si="13"/>
        <v>-0.38278821425187637</v>
      </c>
      <c r="P122">
        <f>VLOOKUP($B122,image_data!A:F,6,FALSE)</f>
        <v>2.1607754211872998</v>
      </c>
      <c r="Q122">
        <f>VLOOKUP($B122,image_data!$A:$Q,12,FALSE)</f>
        <v>0.45383970755307002</v>
      </c>
      <c r="R122">
        <f>VLOOKUP($B122,image_data!$A:$Q,13,FALSE)</f>
        <v>0.23225969056344001</v>
      </c>
      <c r="S122">
        <f>VLOOKUP($B122,image_data!$A:$Q,14,FALSE)</f>
        <v>0.14796967520133</v>
      </c>
      <c r="T122">
        <f>VLOOKUP($B122,image_data!$A:$K,9,FALSE)</f>
        <v>0.43024090154960998</v>
      </c>
      <c r="U122">
        <f>VLOOKUP($B122,image_data!$A:$K,10,FALSE)</f>
        <v>-1.8785216067259001</v>
      </c>
      <c r="V122">
        <f>VLOOKUP($B122,image_data!$A:$K,11,FALSE)</f>
        <v>2.0754967211219002</v>
      </c>
      <c r="W122">
        <f>VLOOKUP(B122,image_data!A:R,18,FALSE)</f>
        <v>1.0039731868310999</v>
      </c>
      <c r="X122">
        <f>VLOOKUP(_xlfn.CONCAT(A122,1),ref_coordinates!A:D,4,FALSE)</f>
        <v>20.2</v>
      </c>
      <c r="Y122" t="str">
        <f>VLOOKUP(INT(LEFT(A122,3)),image_data!A:H,8,FALSE)</f>
        <v>fisheye</v>
      </c>
      <c r="Z122" t="str">
        <f>VLOOKUP(B122,image_data!A:V,22,TRUE)</f>
        <v>carlheinz: GoPro HERO7 Black</v>
      </c>
    </row>
    <row r="123" spans="1:26" x14ac:dyDescent="0.3">
      <c r="A123" t="s">
        <v>385</v>
      </c>
      <c r="B123">
        <f t="shared" si="10"/>
        <v>27</v>
      </c>
      <c r="C123">
        <f>VLOOKUP($B123,image_data!$A:$P,16,FALSE)</f>
        <v>4000</v>
      </c>
      <c r="D123">
        <f>VLOOKUP($B123,image_data!$A:$P,15,FALSE)</f>
        <v>3000</v>
      </c>
      <c r="E123">
        <f t="shared" si="11"/>
        <v>-53.199999999999818</v>
      </c>
      <c r="F123">
        <f t="shared" si="12"/>
        <v>938.04</v>
      </c>
      <c r="G123">
        <f t="shared" si="15"/>
        <v>939.5473812426917</v>
      </c>
      <c r="H123">
        <f>VLOOKUP(_xlfn.CONCAT($A123,"1"),ref_coordinates!$A:$C,2,FALSE)</f>
        <v>1284.0899999999999</v>
      </c>
      <c r="I123">
        <f>VLOOKUP(_xlfn.CONCAT($A123,"1"),ref_coordinates!$A:$C,3,FALSE)</f>
        <v>733.45</v>
      </c>
      <c r="J123">
        <f>VLOOKUP(_xlfn.CONCAT($A123,"2"),ref_coordinates!$A:$C,2,FALSE)</f>
        <v>1230.8900000000001</v>
      </c>
      <c r="K123">
        <f>VLOOKUP(_xlfn.CONCAT($A123,"2"),ref_coordinates!$A:$C,3,FALSE)</f>
        <v>1671.49</v>
      </c>
      <c r="L123">
        <f>VLOOKUP($A123,lines!W:AC,7)</f>
        <v>42.891363368133042</v>
      </c>
      <c r="M123">
        <f>RADIANS(VLOOKUP($B123, image_data!A:G,7,FALSE))</f>
        <v>2.7068040655456782</v>
      </c>
      <c r="N123">
        <f>VLOOKUP($A123,lines!W:AD,8,FALSE)</f>
        <v>2.3320895709162932</v>
      </c>
      <c r="O123">
        <f t="shared" si="13"/>
        <v>-0.374714494629385</v>
      </c>
      <c r="P123">
        <f>VLOOKUP($B123,image_data!A:F,6,FALSE)</f>
        <v>2.1607754211872998</v>
      </c>
      <c r="Q123">
        <f>VLOOKUP($B123,image_data!$A:$Q,12,FALSE)</f>
        <v>0.45383970755307002</v>
      </c>
      <c r="R123">
        <f>VLOOKUP($B123,image_data!$A:$Q,13,FALSE)</f>
        <v>0.23225969056344001</v>
      </c>
      <c r="S123">
        <f>VLOOKUP($B123,image_data!$A:$Q,14,FALSE)</f>
        <v>0.14796967520133</v>
      </c>
      <c r="T123">
        <f>VLOOKUP($B123,image_data!$A:$K,9,FALSE)</f>
        <v>0.43024090154960998</v>
      </c>
      <c r="U123">
        <f>VLOOKUP($B123,image_data!$A:$K,10,FALSE)</f>
        <v>-1.8785216067259001</v>
      </c>
      <c r="V123">
        <f>VLOOKUP($B123,image_data!$A:$K,11,FALSE)</f>
        <v>2.0754967211219002</v>
      </c>
      <c r="W123">
        <f>VLOOKUP(B123,image_data!A:R,18,FALSE)</f>
        <v>1.0039731868310999</v>
      </c>
      <c r="X123">
        <f>VLOOKUP(_xlfn.CONCAT(A123,1),ref_coordinates!A:D,4,FALSE)</f>
        <v>19.8</v>
      </c>
      <c r="Y123" t="str">
        <f>VLOOKUP(INT(LEFT(A123,3)),image_data!A:H,8,FALSE)</f>
        <v>fisheye</v>
      </c>
      <c r="Z123" t="str">
        <f>VLOOKUP(B123,image_data!A:V,22,TRUE)</f>
        <v>carlheinz: GoPro HERO7 Black</v>
      </c>
    </row>
    <row r="124" spans="1:26" x14ac:dyDescent="0.3">
      <c r="A124" t="s">
        <v>386</v>
      </c>
      <c r="B124">
        <f t="shared" si="10"/>
        <v>27</v>
      </c>
      <c r="C124">
        <f>VLOOKUP($B124,image_data!$A:$P,16,FALSE)</f>
        <v>4000</v>
      </c>
      <c r="D124">
        <f>VLOOKUP($B124,image_data!$A:$P,15,FALSE)</f>
        <v>3000</v>
      </c>
      <c r="E124">
        <f t="shared" si="11"/>
        <v>-21.579999999999927</v>
      </c>
      <c r="F124">
        <f t="shared" si="12"/>
        <v>895.81</v>
      </c>
      <c r="G124">
        <f t="shared" si="15"/>
        <v>896.06989264230947</v>
      </c>
      <c r="H124">
        <f>VLOOKUP(_xlfn.CONCAT($A124,"1"),ref_coordinates!$A:$C,2,FALSE)</f>
        <v>1899.09</v>
      </c>
      <c r="I124">
        <f>VLOOKUP(_xlfn.CONCAT($A124,"1"),ref_coordinates!$A:$C,3,FALSE)</f>
        <v>783.49</v>
      </c>
      <c r="J124">
        <f>VLOOKUP(_xlfn.CONCAT($A124,"2"),ref_coordinates!$A:$C,2,FALSE)</f>
        <v>1877.51</v>
      </c>
      <c r="K124">
        <f>VLOOKUP(_xlfn.CONCAT($A124,"2"),ref_coordinates!$A:$C,3,FALSE)</f>
        <v>1679.3</v>
      </c>
      <c r="L124">
        <f>VLOOKUP($A124,lines!W:AC,7)</f>
        <v>42.052198880996102</v>
      </c>
      <c r="M124">
        <f>RADIANS(VLOOKUP($B124, image_data!A:G,7,FALSE))</f>
        <v>2.7068040655456782</v>
      </c>
      <c r="N124">
        <f>VLOOKUP($A124,lines!W:AD,8,FALSE)</f>
        <v>2.628665547357067</v>
      </c>
      <c r="O124">
        <f t="shared" si="13"/>
        <v>-7.8138518188611172E-2</v>
      </c>
      <c r="P124">
        <f>VLOOKUP($B124,image_data!A:F,6,FALSE)</f>
        <v>2.1607754211872998</v>
      </c>
      <c r="Q124">
        <f>VLOOKUP($B124,image_data!$A:$Q,12,FALSE)</f>
        <v>0.45383970755307002</v>
      </c>
      <c r="R124">
        <f>VLOOKUP($B124,image_data!$A:$Q,13,FALSE)</f>
        <v>0.23225969056344001</v>
      </c>
      <c r="S124">
        <f>VLOOKUP($B124,image_data!$A:$Q,14,FALSE)</f>
        <v>0.14796967520133</v>
      </c>
      <c r="T124">
        <f>VLOOKUP($B124,image_data!$A:$K,9,FALSE)</f>
        <v>0.43024090154960998</v>
      </c>
      <c r="U124">
        <f>VLOOKUP($B124,image_data!$A:$K,10,FALSE)</f>
        <v>-1.8785216067259001</v>
      </c>
      <c r="V124">
        <f>VLOOKUP($B124,image_data!$A:$K,11,FALSE)</f>
        <v>2.0754967211219002</v>
      </c>
      <c r="W124">
        <f>VLOOKUP(B124,image_data!A:R,18,FALSE)</f>
        <v>1.0039731868310999</v>
      </c>
      <c r="X124">
        <f>VLOOKUP(_xlfn.CONCAT(A124,1),ref_coordinates!A:D,4,FALSE)</f>
        <v>19.8</v>
      </c>
      <c r="Y124" t="str">
        <f>VLOOKUP(INT(LEFT(A124,3)),image_data!A:H,8,FALSE)</f>
        <v>fisheye</v>
      </c>
      <c r="Z124" t="str">
        <f>VLOOKUP(B124,image_data!A:V,22,TRUE)</f>
        <v>carlheinz: GoPro HERO7 Black</v>
      </c>
    </row>
    <row r="125" spans="1:26" x14ac:dyDescent="0.3">
      <c r="A125" t="s">
        <v>387</v>
      </c>
      <c r="B125">
        <f t="shared" si="10"/>
        <v>27</v>
      </c>
      <c r="C125">
        <f>VLOOKUP($B125,image_data!$A:$P,16,FALSE)</f>
        <v>4000</v>
      </c>
      <c r="D125">
        <f>VLOOKUP($B125,image_data!$A:$P,15,FALSE)</f>
        <v>3000</v>
      </c>
      <c r="E125">
        <f t="shared" si="11"/>
        <v>-11.300000000000182</v>
      </c>
      <c r="F125">
        <f t="shared" si="12"/>
        <v>928.31000000000006</v>
      </c>
      <c r="G125">
        <f t="shared" si="15"/>
        <v>928.37877296930924</v>
      </c>
      <c r="H125">
        <f>VLOOKUP(_xlfn.CONCAT($A125,"1"),ref_coordinates!$A:$C,2,FALSE)</f>
        <v>2140.09</v>
      </c>
      <c r="I125">
        <f>VLOOKUP(_xlfn.CONCAT($A125,"1"),ref_coordinates!$A:$C,3,FALSE)</f>
        <v>804.68</v>
      </c>
      <c r="J125">
        <f>VLOOKUP(_xlfn.CONCAT($A125,"2"),ref_coordinates!$A:$C,2,FALSE)</f>
        <v>2128.79</v>
      </c>
      <c r="K125">
        <f>VLOOKUP(_xlfn.CONCAT($A125,"2"),ref_coordinates!$A:$C,3,FALSE)</f>
        <v>1732.99</v>
      </c>
      <c r="L125">
        <f>VLOOKUP($A125,lines!W:AC,7)</f>
        <v>43.037121169445442</v>
      </c>
      <c r="M125">
        <f>RADIANS(VLOOKUP($B125, image_data!A:G,7,FALSE))</f>
        <v>2.7068040655456782</v>
      </c>
      <c r="N125">
        <f>VLOOKUP($A125,lines!W:AD,8,FALSE)</f>
        <v>2.754425915180319</v>
      </c>
      <c r="O125">
        <f t="shared" si="13"/>
        <v>4.7621849634640778E-2</v>
      </c>
      <c r="P125">
        <f>VLOOKUP($B125,image_data!A:F,6,FALSE)</f>
        <v>2.1607754211872998</v>
      </c>
      <c r="Q125">
        <f>VLOOKUP($B125,image_data!$A:$Q,12,FALSE)</f>
        <v>0.45383970755307002</v>
      </c>
      <c r="R125">
        <f>VLOOKUP($B125,image_data!$A:$Q,13,FALSE)</f>
        <v>0.23225969056344001</v>
      </c>
      <c r="S125">
        <f>VLOOKUP($B125,image_data!$A:$Q,14,FALSE)</f>
        <v>0.14796967520133</v>
      </c>
      <c r="T125">
        <f>VLOOKUP($B125,image_data!$A:$K,9,FALSE)</f>
        <v>0.43024090154960998</v>
      </c>
      <c r="U125">
        <f>VLOOKUP($B125,image_data!$A:$K,10,FALSE)</f>
        <v>-1.8785216067259001</v>
      </c>
      <c r="V125">
        <f>VLOOKUP($B125,image_data!$A:$K,11,FALSE)</f>
        <v>2.0754967211219002</v>
      </c>
      <c r="W125">
        <f>VLOOKUP(B125,image_data!A:R,18,FALSE)</f>
        <v>1.0039731868310999</v>
      </c>
      <c r="X125">
        <f>VLOOKUP(_xlfn.CONCAT(A125,1),ref_coordinates!A:D,4,FALSE)</f>
        <v>19.8</v>
      </c>
      <c r="Y125" t="str">
        <f>VLOOKUP(INT(LEFT(A125,3)),image_data!A:H,8,FALSE)</f>
        <v>fisheye</v>
      </c>
      <c r="Z125" t="str">
        <f>VLOOKUP(B125,image_data!A:V,22,TRUE)</f>
        <v>carlheinz: GoPro HERO7 Black</v>
      </c>
    </row>
    <row r="126" spans="1:26" x14ac:dyDescent="0.3">
      <c r="A126" t="s">
        <v>390</v>
      </c>
      <c r="B126">
        <f t="shared" si="10"/>
        <v>28</v>
      </c>
      <c r="C126">
        <f>VLOOKUP($B126,image_data!$A:$P,16,FALSE)</f>
        <v>4032</v>
      </c>
      <c r="D126">
        <f>VLOOKUP($B126,image_data!$A:$P,15,FALSE)</f>
        <v>3024</v>
      </c>
      <c r="E126">
        <f t="shared" si="11"/>
        <v>-76.200000000000273</v>
      </c>
      <c r="F126">
        <f t="shared" si="12"/>
        <v>1241.3600000000001</v>
      </c>
      <c r="G126">
        <f t="shared" si="15"/>
        <v>1243.6965424089592</v>
      </c>
      <c r="H126">
        <f>VLOOKUP(_xlfn.CONCAT($A126,"1"),ref_coordinates!$A:$C,2,FALSE)</f>
        <v>2483.0100000000002</v>
      </c>
      <c r="I126">
        <f>VLOOKUP(_xlfn.CONCAT($A126,"1"),ref_coordinates!$A:$C,3,FALSE)</f>
        <v>537.36</v>
      </c>
      <c r="J126">
        <f>VLOOKUP(_xlfn.CONCAT($A126,"2"),ref_coordinates!$A:$C,2,FALSE)</f>
        <v>2406.81</v>
      </c>
      <c r="K126">
        <f>VLOOKUP(_xlfn.CONCAT($A126,"2"),ref_coordinates!$A:$C,3,FALSE)</f>
        <v>1778.72</v>
      </c>
      <c r="L126">
        <f>VLOOKUP($A126,lines!W:AC,7)</f>
        <v>56.987764204212027</v>
      </c>
      <c r="M126">
        <f>RADIANS(VLOOKUP($B126, image_data!A:G,7,FALSE))</f>
        <v>1.0806809828136674</v>
      </c>
      <c r="N126">
        <f>VLOOKUP($A126,lines!W:AD,8,FALSE)</f>
        <v>1.2721389162393899</v>
      </c>
      <c r="O126">
        <f t="shared" si="13"/>
        <v>0.19145793342572248</v>
      </c>
      <c r="P126">
        <f>VLOOKUP($B126,image_data!A:F,6,FALSE)</f>
        <v>2.3040958419441999</v>
      </c>
      <c r="Q126">
        <f>VLOOKUP($B126,image_data!$A:$Q,12,FALSE)</f>
        <v>0.78552017817109998</v>
      </c>
      <c r="R126">
        <f>VLOOKUP($B126,image_data!$A:$Q,13,FALSE)</f>
        <v>1.3387242815869E-2</v>
      </c>
      <c r="S126">
        <f>VLOOKUP($B126,image_data!$A:$Q,14,FALSE)</f>
        <v>-4.3464402319972999E-2</v>
      </c>
      <c r="T126">
        <f>VLOOKUP($B126,image_data!$A:$K,9,FALSE)</f>
        <v>1.4139351558680999</v>
      </c>
      <c r="U126">
        <f>VLOOKUP($B126,image_data!$A:$K,10,FALSE)</f>
        <v>-0.70938683068939001</v>
      </c>
      <c r="V126">
        <f>VLOOKUP($B126,image_data!$A:$K,11,FALSE)</f>
        <v>0.98065071044272001</v>
      </c>
      <c r="W126">
        <f>VLOOKUP(B126,image_data!A:R,18,FALSE)</f>
        <v>1.0092148873203</v>
      </c>
      <c r="X126">
        <f>VLOOKUP(_xlfn.CONCAT(A126,1),ref_coordinates!A:D,4,FALSE)</f>
        <v>19.7</v>
      </c>
      <c r="Y126" t="str">
        <f>VLOOKUP(INT(LEFT(A126,3)),image_data!A:H,8,FALSE)</f>
        <v>perspective</v>
      </c>
      <c r="Z126" t="str">
        <f>VLOOKUP(B126,image_data!A:V,22,TRUE)</f>
        <v>carlheinz: Apple iPhone SE</v>
      </c>
    </row>
    <row r="127" spans="1:26" x14ac:dyDescent="0.3">
      <c r="A127" t="s">
        <v>391</v>
      </c>
      <c r="B127">
        <f t="shared" si="10"/>
        <v>28</v>
      </c>
      <c r="C127">
        <f>VLOOKUP($B127,image_data!$A:$P,16,FALSE)</f>
        <v>4032</v>
      </c>
      <c r="D127">
        <f>VLOOKUP($B127,image_data!$A:$P,15,FALSE)</f>
        <v>3024</v>
      </c>
      <c r="E127">
        <f t="shared" si="11"/>
        <v>-98.720000000000255</v>
      </c>
      <c r="F127">
        <f t="shared" si="12"/>
        <v>1212.93</v>
      </c>
      <c r="G127">
        <f t="shared" si="15"/>
        <v>1216.940764088376</v>
      </c>
      <c r="H127">
        <f>VLOOKUP(_xlfn.CONCAT($A127,"1"),ref_coordinates!$A:$C,2,FALSE)</f>
        <v>2890.55</v>
      </c>
      <c r="I127">
        <f>VLOOKUP(_xlfn.CONCAT($A127,"1"),ref_coordinates!$A:$C,3,FALSE)</f>
        <v>598.47</v>
      </c>
      <c r="J127">
        <f>VLOOKUP(_xlfn.CONCAT($A127,"2"),ref_coordinates!$A:$C,2,FALSE)</f>
        <v>2791.83</v>
      </c>
      <c r="K127">
        <f>VLOOKUP(_xlfn.CONCAT($A127,"2"),ref_coordinates!$A:$C,3,FALSE)</f>
        <v>1811.4</v>
      </c>
      <c r="L127">
        <f>VLOOKUP($A127,lines!W:AC,7)</f>
        <v>59.524277862949347</v>
      </c>
      <c r="M127">
        <f>RADIANS(VLOOKUP($B127, image_data!A:G,7,FALSE))</f>
        <v>1.0806809828136674</v>
      </c>
      <c r="N127">
        <f>VLOOKUP($A127,lines!W:AD,8,FALSE)</f>
        <v>1.3809448717399191</v>
      </c>
      <c r="O127">
        <f t="shared" si="13"/>
        <v>0.30026388892625167</v>
      </c>
      <c r="P127">
        <f>VLOOKUP($B127,image_data!A:F,6,FALSE)</f>
        <v>2.3040958419441999</v>
      </c>
      <c r="Q127">
        <f>VLOOKUP($B127,image_data!$A:$Q,12,FALSE)</f>
        <v>0.78552017817109998</v>
      </c>
      <c r="R127">
        <f>VLOOKUP($B127,image_data!$A:$Q,13,FALSE)</f>
        <v>1.3387242815869E-2</v>
      </c>
      <c r="S127">
        <f>VLOOKUP($B127,image_data!$A:$Q,14,FALSE)</f>
        <v>-4.3464402319972999E-2</v>
      </c>
      <c r="T127">
        <f>VLOOKUP($B127,image_data!$A:$K,9,FALSE)</f>
        <v>1.4139351558680999</v>
      </c>
      <c r="U127">
        <f>VLOOKUP($B127,image_data!$A:$K,10,FALSE)</f>
        <v>-0.70938683068939001</v>
      </c>
      <c r="V127">
        <f>VLOOKUP($B127,image_data!$A:$K,11,FALSE)</f>
        <v>0.98065071044272001</v>
      </c>
      <c r="W127">
        <f>VLOOKUP(B127,image_data!A:R,18,FALSE)</f>
        <v>1.0092148873203</v>
      </c>
      <c r="X127">
        <f>VLOOKUP(_xlfn.CONCAT(A127,1),ref_coordinates!A:D,4,FALSE)</f>
        <v>19.7</v>
      </c>
      <c r="Y127" t="str">
        <f>VLOOKUP(INT(LEFT(A127,3)),image_data!A:H,8,FALSE)</f>
        <v>perspective</v>
      </c>
      <c r="Z127" t="str">
        <f>VLOOKUP(B127,image_data!A:V,22,TRUE)</f>
        <v>carlheinz: Apple iPhone SE</v>
      </c>
    </row>
    <row r="128" spans="1:26" x14ac:dyDescent="0.3">
      <c r="A128" t="s">
        <v>392</v>
      </c>
      <c r="B128">
        <f t="shared" si="10"/>
        <v>28</v>
      </c>
      <c r="C128">
        <f>VLOOKUP($B128,image_data!$A:$P,16,FALSE)</f>
        <v>4032</v>
      </c>
      <c r="D128">
        <f>VLOOKUP($B128,image_data!$A:$P,15,FALSE)</f>
        <v>3024</v>
      </c>
      <c r="E128">
        <f t="shared" si="11"/>
        <v>-92.930000000000291</v>
      </c>
      <c r="F128">
        <f t="shared" si="12"/>
        <v>1187.9899999999998</v>
      </c>
      <c r="G128">
        <v>580.21246401641542</v>
      </c>
      <c r="H128">
        <f>VLOOKUP(_xlfn.CONCAT($A128,"1"),ref_coordinates!$A:$C,2,FALSE)</f>
        <v>3258.55</v>
      </c>
      <c r="I128">
        <f>VLOOKUP(_xlfn.CONCAT($A128,"1"),ref_coordinates!$A:$C,3,FALSE)</f>
        <v>656.34</v>
      </c>
      <c r="J128">
        <f>VLOOKUP(_xlfn.CONCAT($A128,"2"),ref_coordinates!$A:$C,2,FALSE)</f>
        <v>3165.62</v>
      </c>
      <c r="K128">
        <f>VLOOKUP(_xlfn.CONCAT($A128,"2"),ref_coordinates!$A:$C,3,FALSE)</f>
        <v>1844.33</v>
      </c>
      <c r="L128">
        <f>VLOOKUP($A128,lines!W:AC,7)</f>
        <v>61.799806084179771</v>
      </c>
      <c r="M128">
        <f>RADIANS(VLOOKUP($B128, image_data!A:G,7,FALSE))</f>
        <v>1.0806809828136674</v>
      </c>
      <c r="N128">
        <f>VLOOKUP($A128,lines!W:AD,8,FALSE)</f>
        <v>1.4674349947009619</v>
      </c>
      <c r="O128">
        <f t="shared" si="13"/>
        <v>0.38675401188729452</v>
      </c>
      <c r="P128">
        <f>VLOOKUP($B128,image_data!A:F,6,FALSE)</f>
        <v>2.3040958419441999</v>
      </c>
      <c r="Q128">
        <f>VLOOKUP($B128,image_data!$A:$Q,12,FALSE)</f>
        <v>0.78552017817109998</v>
      </c>
      <c r="R128">
        <f>VLOOKUP($B128,image_data!$A:$Q,13,FALSE)</f>
        <v>1.3387242815869E-2</v>
      </c>
      <c r="S128">
        <f>VLOOKUP($B128,image_data!$A:$Q,14,FALSE)</f>
        <v>-4.3464402319972999E-2</v>
      </c>
      <c r="T128">
        <f>VLOOKUP($B128,image_data!$A:$K,9,FALSE)</f>
        <v>1.4139351558680999</v>
      </c>
      <c r="U128">
        <f>VLOOKUP($B128,image_data!$A:$K,10,FALSE)</f>
        <v>-0.70938683068939001</v>
      </c>
      <c r="V128">
        <f>VLOOKUP($B128,image_data!$A:$K,11,FALSE)</f>
        <v>0.98065071044272001</v>
      </c>
      <c r="W128">
        <f>VLOOKUP(B128,image_data!A:R,18,FALSE)</f>
        <v>1.0092148873203</v>
      </c>
      <c r="X128">
        <f>VLOOKUP(_xlfn.CONCAT(A128,1),ref_coordinates!A:D,4,FALSE)</f>
        <v>19.7</v>
      </c>
      <c r="Y128" t="str">
        <f>VLOOKUP(INT(LEFT(A128,3)),image_data!A:H,8,FALSE)</f>
        <v>perspective</v>
      </c>
      <c r="Z128" t="str">
        <f>VLOOKUP(B128,image_data!A:V,22,TRUE)</f>
        <v>carlheinz: Apple iPhone SE</v>
      </c>
    </row>
    <row r="129" spans="1:26" x14ac:dyDescent="0.3">
      <c r="A129" t="s">
        <v>393</v>
      </c>
      <c r="B129">
        <f t="shared" si="10"/>
        <v>28</v>
      </c>
      <c r="C129">
        <f>VLOOKUP($B129,image_data!$A:$P,16,FALSE)</f>
        <v>4032</v>
      </c>
      <c r="D129">
        <f>VLOOKUP($B129,image_data!$A:$P,15,FALSE)</f>
        <v>3024</v>
      </c>
      <c r="E129">
        <f t="shared" si="11"/>
        <v>-75.829999999999927</v>
      </c>
      <c r="F129">
        <f t="shared" si="12"/>
        <v>1115.01</v>
      </c>
      <c r="G129">
        <v>544.12704123210051</v>
      </c>
      <c r="H129">
        <f>VLOOKUP(_xlfn.CONCAT($A129,"1"),ref_coordinates!$A:$C,2,FALSE)</f>
        <v>3530.98</v>
      </c>
      <c r="I129">
        <f>VLOOKUP(_xlfn.CONCAT($A129,"1"),ref_coordinates!$A:$C,3,FALSE)</f>
        <v>718.77</v>
      </c>
      <c r="J129">
        <f>VLOOKUP(_xlfn.CONCAT($A129,"2"),ref_coordinates!$A:$C,2,FALSE)</f>
        <v>3455.15</v>
      </c>
      <c r="K129">
        <f>VLOOKUP(_xlfn.CONCAT($A129,"2"),ref_coordinates!$A:$C,3,FALSE)</f>
        <v>1833.78</v>
      </c>
      <c r="L129">
        <f>VLOOKUP($A129,lines!W:AC,7)</f>
        <v>65.692470028554467</v>
      </c>
      <c r="M129">
        <f>RADIANS(VLOOKUP($B129, image_data!A:G,7,FALSE))</f>
        <v>1.0806809828136674</v>
      </c>
      <c r="N129">
        <f>VLOOKUP($A129,lines!W:AD,8,FALSE)</f>
        <v>1.53435548386419</v>
      </c>
      <c r="O129">
        <f t="shared" si="13"/>
        <v>0.45367450105052254</v>
      </c>
      <c r="P129">
        <f>VLOOKUP($B129,image_data!A:F,6,FALSE)</f>
        <v>2.3040958419441999</v>
      </c>
      <c r="Q129">
        <f>VLOOKUP($B129,image_data!$A:$Q,12,FALSE)</f>
        <v>0.78552017817109998</v>
      </c>
      <c r="R129">
        <f>VLOOKUP($B129,image_data!$A:$Q,13,FALSE)</f>
        <v>1.3387242815869E-2</v>
      </c>
      <c r="S129">
        <f>VLOOKUP($B129,image_data!$A:$Q,14,FALSE)</f>
        <v>-4.3464402319972999E-2</v>
      </c>
      <c r="T129">
        <f>VLOOKUP($B129,image_data!$A:$K,9,FALSE)</f>
        <v>1.4139351558680999</v>
      </c>
      <c r="U129">
        <f>VLOOKUP($B129,image_data!$A:$K,10,FALSE)</f>
        <v>-0.70938683068939001</v>
      </c>
      <c r="V129">
        <f>VLOOKUP($B129,image_data!$A:$K,11,FALSE)</f>
        <v>0.98065071044272001</v>
      </c>
      <c r="W129">
        <f>VLOOKUP(B129,image_data!A:R,18,FALSE)</f>
        <v>1.0092148873203</v>
      </c>
      <c r="X129">
        <f>VLOOKUP(_xlfn.CONCAT(A129,1),ref_coordinates!A:D,4,FALSE)</f>
        <v>19.7</v>
      </c>
      <c r="Y129" t="str">
        <f>VLOOKUP(INT(LEFT(A129,3)),image_data!A:H,8,FALSE)</f>
        <v>perspective</v>
      </c>
      <c r="Z129" t="str">
        <f>VLOOKUP(B129,image_data!A:V,22,TRUE)</f>
        <v>carlheinz: Apple iPhone SE</v>
      </c>
    </row>
    <row r="130" spans="1:26" x14ac:dyDescent="0.3">
      <c r="A130" t="s">
        <v>394</v>
      </c>
      <c r="B130">
        <f t="shared" ref="B130:B193" si="16">INT(LEFT(A130,3))</f>
        <v>28</v>
      </c>
      <c r="C130">
        <f>VLOOKUP($B130,image_data!$A:$P,16,FALSE)</f>
        <v>4032</v>
      </c>
      <c r="D130">
        <f>VLOOKUP($B130,image_data!$A:$P,15,FALSE)</f>
        <v>3024</v>
      </c>
      <c r="E130">
        <f t="shared" si="11"/>
        <v>-19.450000000000273</v>
      </c>
      <c r="F130">
        <f t="shared" si="12"/>
        <v>1183.3499999999999</v>
      </c>
      <c r="G130">
        <v>162.93382828620958</v>
      </c>
      <c r="H130">
        <f>VLOOKUP(_xlfn.CONCAT($A130,"1"),ref_coordinates!$A:$C,2,FALSE)</f>
        <v>3580.26</v>
      </c>
      <c r="I130">
        <f>VLOOKUP(_xlfn.CONCAT($A130,"1"),ref_coordinates!$A:$C,3,FALSE)</f>
        <v>695.15</v>
      </c>
      <c r="J130">
        <f>VLOOKUP(_xlfn.CONCAT($A130,"2"),ref_coordinates!$A:$C,2,FALSE)</f>
        <v>3560.81</v>
      </c>
      <c r="K130">
        <f>VLOOKUP(_xlfn.CONCAT($A130,"2"),ref_coordinates!$A:$C,3,FALSE)</f>
        <v>1878.5</v>
      </c>
      <c r="L130">
        <f>VLOOKUP($A130,lines!W:AC,7)</f>
        <v>64.697668531177641</v>
      </c>
      <c r="M130">
        <f>RADIANS(VLOOKUP($B130, image_data!A:G,7,FALSE))</f>
        <v>1.0806809828136674</v>
      </c>
      <c r="N130">
        <f>VLOOKUP($A130,lines!W:AD,8,FALSE)</f>
        <v>1.545813455177532</v>
      </c>
      <c r="O130">
        <f t="shared" si="13"/>
        <v>0.46513247236386457</v>
      </c>
      <c r="P130">
        <f>VLOOKUP($B130,image_data!A:F,6,FALSE)</f>
        <v>2.3040958419441999</v>
      </c>
      <c r="Q130">
        <f>VLOOKUP($B130,image_data!$A:$Q,12,FALSE)</f>
        <v>0.78552017817109998</v>
      </c>
      <c r="R130">
        <f>VLOOKUP($B130,image_data!$A:$Q,13,FALSE)</f>
        <v>1.3387242815869E-2</v>
      </c>
      <c r="S130">
        <f>VLOOKUP($B130,image_data!$A:$Q,14,FALSE)</f>
        <v>-4.3464402319972999E-2</v>
      </c>
      <c r="T130">
        <f>VLOOKUP($B130,image_data!$A:$K,9,FALSE)</f>
        <v>1.4139351558680999</v>
      </c>
      <c r="U130">
        <f>VLOOKUP($B130,image_data!$A:$K,10,FALSE)</f>
        <v>-0.70938683068939001</v>
      </c>
      <c r="V130">
        <f>VLOOKUP($B130,image_data!$A:$K,11,FALSE)</f>
        <v>0.98065071044272001</v>
      </c>
      <c r="W130">
        <f>VLOOKUP(B130,image_data!A:R,18,FALSE)</f>
        <v>1.0092148873203</v>
      </c>
      <c r="X130">
        <f>VLOOKUP(_xlfn.CONCAT(A130,1),ref_coordinates!A:D,4,FALSE)</f>
        <v>19.7</v>
      </c>
      <c r="Y130" t="str">
        <f>VLOOKUP(INT(LEFT(A130,3)),image_data!A:H,8,FALSE)</f>
        <v>perspective</v>
      </c>
      <c r="Z130" t="str">
        <f>VLOOKUP(B130,image_data!A:V,22,TRUE)</f>
        <v>carlheinz: Apple iPhone SE</v>
      </c>
    </row>
    <row r="131" spans="1:26" x14ac:dyDescent="0.3">
      <c r="A131" t="s">
        <v>397</v>
      </c>
      <c r="B131">
        <f t="shared" si="16"/>
        <v>29</v>
      </c>
      <c r="C131">
        <f>VLOOKUP($B131,image_data!$A:$P,16,FALSE)</f>
        <v>4000</v>
      </c>
      <c r="D131">
        <f>VLOOKUP($B131,image_data!$A:$P,15,FALSE)</f>
        <v>3000</v>
      </c>
      <c r="E131">
        <f t="shared" ref="E131:E194" si="17">J131-H131</f>
        <v>-40.389999999999986</v>
      </c>
      <c r="F131">
        <f t="shared" ref="F131:F194" si="18">K131-I131</f>
        <v>627.01</v>
      </c>
      <c r="G131">
        <v>263.57675200973284</v>
      </c>
      <c r="H131">
        <f>VLOOKUP(_xlfn.CONCAT($A131,"1"),ref_coordinates!$A:$C,2,FALSE)</f>
        <v>1021.33</v>
      </c>
      <c r="I131">
        <f>VLOOKUP(_xlfn.CONCAT($A131,"1"),ref_coordinates!$A:$C,3,FALSE)</f>
        <v>872.99</v>
      </c>
      <c r="J131">
        <f>VLOOKUP(_xlfn.CONCAT($A131,"2"),ref_coordinates!$A:$C,2,FALSE)</f>
        <v>980.94</v>
      </c>
      <c r="K131">
        <f>VLOOKUP(_xlfn.CONCAT($A131,"2"),ref_coordinates!$A:$C,3,FALSE)</f>
        <v>1500</v>
      </c>
      <c r="L131">
        <f>VLOOKUP($A131,lines!W:AC,7)</f>
        <v>72.687043873259043</v>
      </c>
      <c r="M131">
        <f>RADIANS(VLOOKUP($B131, image_data!A:G,7,FALSE))</f>
        <v>0.87304862444104625</v>
      </c>
      <c r="N131">
        <f>VLOOKUP($A131,lines!W:AD,8,FALSE)</f>
        <v>0.38727767247377198</v>
      </c>
      <c r="O131">
        <f t="shared" ref="O131:O194" si="19">N131-M131</f>
        <v>-0.48577095196727427</v>
      </c>
      <c r="P131">
        <f>VLOOKUP($B131,image_data!A:F,6,FALSE)</f>
        <v>2.0828936742619</v>
      </c>
      <c r="Q131">
        <f>VLOOKUP($B131,image_data!$A:$Q,12,FALSE)</f>
        <v>0.47641090541296999</v>
      </c>
      <c r="R131">
        <f>VLOOKUP($B131,image_data!$A:$Q,13,FALSE)</f>
        <v>0.26922862112842</v>
      </c>
      <c r="S131">
        <f>VLOOKUP($B131,image_data!$A:$Q,14,FALSE)</f>
        <v>0.17899458847481001</v>
      </c>
      <c r="T131">
        <f>VLOOKUP($B131,image_data!$A:$K,9,FALSE)</f>
        <v>1.4608220095321001</v>
      </c>
      <c r="U131">
        <f>VLOOKUP($B131,image_data!$A:$K,10,FALSE)</f>
        <v>-0.64286805238280997</v>
      </c>
      <c r="V131">
        <f>VLOOKUP($B131,image_data!$A:$K,11,FALSE)</f>
        <v>0.72091012939553001</v>
      </c>
      <c r="W131">
        <f>VLOOKUP(B131,image_data!A:R,18,FALSE)</f>
        <v>0.98005912339250001</v>
      </c>
      <c r="X131">
        <f>VLOOKUP(_xlfn.CONCAT(A131,1),ref_coordinates!A:D,4,FALSE)</f>
        <v>21.6</v>
      </c>
      <c r="Y131" t="str">
        <f>VLOOKUP(INT(LEFT(A131,3)),image_data!A:H,8,FALSE)</f>
        <v>fisheye</v>
      </c>
      <c r="Z131" t="str">
        <f>VLOOKUP(B131,image_data!A:V,22,TRUE)</f>
        <v>carlheinz: GoPro HERO7 Black</v>
      </c>
    </row>
    <row r="132" spans="1:26" x14ac:dyDescent="0.3">
      <c r="A132" t="s">
        <v>398</v>
      </c>
      <c r="B132">
        <f t="shared" si="16"/>
        <v>29</v>
      </c>
      <c r="C132">
        <f>VLOOKUP($B132,image_data!$A:$P,16,FALSE)</f>
        <v>4000</v>
      </c>
      <c r="D132">
        <f>VLOOKUP($B132,image_data!$A:$P,15,FALSE)</f>
        <v>3000</v>
      </c>
      <c r="E132">
        <f t="shared" si="17"/>
        <v>-42.25</v>
      </c>
      <c r="F132">
        <f t="shared" si="18"/>
        <v>629.37</v>
      </c>
      <c r="G132">
        <v>112</v>
      </c>
      <c r="H132">
        <f>VLOOKUP(_xlfn.CONCAT($A132,"1"),ref_coordinates!$A:$C,2,FALSE)</f>
        <v>1522.85</v>
      </c>
      <c r="I132">
        <f>VLOOKUP(_xlfn.CONCAT($A132,"1"),ref_coordinates!$A:$C,3,FALSE)</f>
        <v>889.64</v>
      </c>
      <c r="J132">
        <f>VLOOKUP(_xlfn.CONCAT($A132,"2"),ref_coordinates!$A:$C,2,FALSE)</f>
        <v>1480.6</v>
      </c>
      <c r="K132">
        <f>VLOOKUP(_xlfn.CONCAT($A132,"2"),ref_coordinates!$A:$C,3,FALSE)</f>
        <v>1519.01</v>
      </c>
      <c r="L132">
        <f>VLOOKUP($A132,lines!W:AC,7)</f>
        <v>65.844558130367147</v>
      </c>
      <c r="M132">
        <f>RADIANS(VLOOKUP($B132, image_data!A:G,7,FALSE))</f>
        <v>0.87304862444104625</v>
      </c>
      <c r="N132">
        <f>VLOOKUP($A132,lines!W:AD,8,FALSE)</f>
        <v>0.61807935406290571</v>
      </c>
      <c r="O132">
        <f t="shared" si="19"/>
        <v>-0.25496927037814054</v>
      </c>
      <c r="P132">
        <f>VLOOKUP($B132,image_data!A:F,6,FALSE)</f>
        <v>2.0828936742619</v>
      </c>
      <c r="Q132">
        <f>VLOOKUP($B132,image_data!$A:$Q,12,FALSE)</f>
        <v>0.47641090541296999</v>
      </c>
      <c r="R132">
        <f>VLOOKUP($B132,image_data!$A:$Q,13,FALSE)</f>
        <v>0.26922862112842</v>
      </c>
      <c r="S132">
        <f>VLOOKUP($B132,image_data!$A:$Q,14,FALSE)</f>
        <v>0.17899458847481001</v>
      </c>
      <c r="T132">
        <f>VLOOKUP($B132,image_data!$A:$K,9,FALSE)</f>
        <v>1.4608220095321001</v>
      </c>
      <c r="U132">
        <f>VLOOKUP($B132,image_data!$A:$K,10,FALSE)</f>
        <v>-0.64286805238280997</v>
      </c>
      <c r="V132">
        <f>VLOOKUP($B132,image_data!$A:$K,11,FALSE)</f>
        <v>0.72091012939553001</v>
      </c>
      <c r="W132">
        <f>VLOOKUP(B132,image_data!A:R,18,FALSE)</f>
        <v>0.98005912339250001</v>
      </c>
      <c r="X132">
        <f>VLOOKUP(_xlfn.CONCAT(A132,1),ref_coordinates!A:D,4,FALSE)</f>
        <v>21.6</v>
      </c>
      <c r="Y132" t="str">
        <f>VLOOKUP(INT(LEFT(A132,3)),image_data!A:H,8,FALSE)</f>
        <v>fisheye</v>
      </c>
      <c r="Z132" t="str">
        <f>VLOOKUP(B132,image_data!A:V,22,TRUE)</f>
        <v>carlheinz: GoPro HERO7 Black</v>
      </c>
    </row>
    <row r="133" spans="1:26" x14ac:dyDescent="0.3">
      <c r="A133" t="s">
        <v>399</v>
      </c>
      <c r="B133">
        <f t="shared" si="16"/>
        <v>29</v>
      </c>
      <c r="C133">
        <f>VLOOKUP($B133,image_data!$A:$P,16,FALSE)</f>
        <v>4000</v>
      </c>
      <c r="D133">
        <f>VLOOKUP($B133,image_data!$A:$P,15,FALSE)</f>
        <v>3000</v>
      </c>
      <c r="E133">
        <f t="shared" si="17"/>
        <v>-31.920000000000073</v>
      </c>
      <c r="F133">
        <f t="shared" si="18"/>
        <v>629.62</v>
      </c>
      <c r="G133">
        <v>134.29394997541769</v>
      </c>
      <c r="H133">
        <f>VLOOKUP(_xlfn.CONCAT($A133,"1"),ref_coordinates!$A:$C,2,FALSE)</f>
        <v>1620.26</v>
      </c>
      <c r="I133">
        <f>VLOOKUP(_xlfn.CONCAT($A133,"1"),ref_coordinates!$A:$C,3,FALSE)</f>
        <v>893.4</v>
      </c>
      <c r="J133">
        <f>VLOOKUP(_xlfn.CONCAT($A133,"2"),ref_coordinates!$A:$C,2,FALSE)</f>
        <v>1588.34</v>
      </c>
      <c r="K133">
        <f>VLOOKUP(_xlfn.CONCAT($A133,"2"),ref_coordinates!$A:$C,3,FALSE)</f>
        <v>1523.02</v>
      </c>
      <c r="L133">
        <f>VLOOKUP($A133,lines!W:AC,7)</f>
        <v>65.034053660149794</v>
      </c>
      <c r="M133">
        <f>RADIANS(VLOOKUP($B133, image_data!A:G,7,FALSE))</f>
        <v>0.87304862444104625</v>
      </c>
      <c r="N133">
        <f>VLOOKUP($A133,lines!W:AD,8,FALSE)</f>
        <v>0.67312151587470548</v>
      </c>
      <c r="O133">
        <f t="shared" si="19"/>
        <v>-0.19992710856634077</v>
      </c>
      <c r="P133">
        <f>VLOOKUP($B133,image_data!A:F,6,FALSE)</f>
        <v>2.0828936742619</v>
      </c>
      <c r="Q133">
        <f>VLOOKUP($B133,image_data!$A:$Q,12,FALSE)</f>
        <v>0.47641090541296999</v>
      </c>
      <c r="R133">
        <f>VLOOKUP($B133,image_data!$A:$Q,13,FALSE)</f>
        <v>0.26922862112842</v>
      </c>
      <c r="S133">
        <f>VLOOKUP($B133,image_data!$A:$Q,14,FALSE)</f>
        <v>0.17899458847481001</v>
      </c>
      <c r="T133">
        <f>VLOOKUP($B133,image_data!$A:$K,9,FALSE)</f>
        <v>1.4608220095321001</v>
      </c>
      <c r="U133">
        <f>VLOOKUP($B133,image_data!$A:$K,10,FALSE)</f>
        <v>-0.64286805238280997</v>
      </c>
      <c r="V133">
        <f>VLOOKUP($B133,image_data!$A:$K,11,FALSE)</f>
        <v>0.72091012939553001</v>
      </c>
      <c r="W133">
        <f>VLOOKUP(B133,image_data!A:R,18,FALSE)</f>
        <v>0.98005912339250001</v>
      </c>
      <c r="X133">
        <f>VLOOKUP(_xlfn.CONCAT(A133,1),ref_coordinates!A:D,4,FALSE)</f>
        <v>21.6</v>
      </c>
      <c r="Y133" t="str">
        <f>VLOOKUP(INT(LEFT(A133,3)),image_data!A:H,8,FALSE)</f>
        <v>fisheye</v>
      </c>
      <c r="Z133" t="str">
        <f>VLOOKUP(B133,image_data!A:V,22,TRUE)</f>
        <v>carlheinz: GoPro HERO7 Black</v>
      </c>
    </row>
    <row r="134" spans="1:26" x14ac:dyDescent="0.3">
      <c r="A134" t="s">
        <v>400</v>
      </c>
      <c r="B134">
        <f t="shared" si="16"/>
        <v>29</v>
      </c>
      <c r="C134">
        <f>VLOOKUP($B134,image_data!$A:$P,16,FALSE)</f>
        <v>4000</v>
      </c>
      <c r="D134">
        <f>VLOOKUP($B134,image_data!$A:$P,15,FALSE)</f>
        <v>3000</v>
      </c>
      <c r="E134">
        <f t="shared" si="17"/>
        <v>-30.860000000000127</v>
      </c>
      <c r="F134">
        <f t="shared" si="18"/>
        <v>547.72</v>
      </c>
      <c r="G134">
        <v>120.54578258902313</v>
      </c>
      <c r="H134">
        <f>VLOOKUP(_xlfn.CONCAT($A134,"1"),ref_coordinates!$A:$C,2,FALSE)</f>
        <v>3111.46</v>
      </c>
      <c r="I134">
        <f>VLOOKUP(_xlfn.CONCAT($A134,"1"),ref_coordinates!$A:$C,3,FALSE)</f>
        <v>1050.19</v>
      </c>
      <c r="J134">
        <f>VLOOKUP(_xlfn.CONCAT($A134,"2"),ref_coordinates!$A:$C,2,FALSE)</f>
        <v>3080.6</v>
      </c>
      <c r="K134">
        <f>VLOOKUP(_xlfn.CONCAT($A134,"2"),ref_coordinates!$A:$C,3,FALSE)</f>
        <v>1597.91</v>
      </c>
      <c r="L134">
        <f>VLOOKUP($A134,lines!W:AC,7)</f>
        <v>76.012052908056717</v>
      </c>
      <c r="M134">
        <f>RADIANS(VLOOKUP($B134, image_data!A:G,7,FALSE))</f>
        <v>0.87304862444104625</v>
      </c>
      <c r="N134">
        <f>VLOOKUP($A134,lines!W:AD,8,FALSE)</f>
        <v>1.4001335330975031</v>
      </c>
      <c r="O134">
        <f t="shared" si="19"/>
        <v>0.52708490865645685</v>
      </c>
      <c r="P134">
        <f>VLOOKUP($B134,image_data!A:F,6,FALSE)</f>
        <v>2.0828936742619</v>
      </c>
      <c r="Q134">
        <f>VLOOKUP($B134,image_data!$A:$Q,12,FALSE)</f>
        <v>0.47641090541296999</v>
      </c>
      <c r="R134">
        <f>VLOOKUP($B134,image_data!$A:$Q,13,FALSE)</f>
        <v>0.26922862112842</v>
      </c>
      <c r="S134">
        <f>VLOOKUP($B134,image_data!$A:$Q,14,FALSE)</f>
        <v>0.17899458847481001</v>
      </c>
      <c r="T134">
        <f>VLOOKUP($B134,image_data!$A:$K,9,FALSE)</f>
        <v>1.4608220095321001</v>
      </c>
      <c r="U134">
        <f>VLOOKUP($B134,image_data!$A:$K,10,FALSE)</f>
        <v>-0.64286805238280997</v>
      </c>
      <c r="V134">
        <f>VLOOKUP($B134,image_data!$A:$K,11,FALSE)</f>
        <v>0.72091012939553001</v>
      </c>
      <c r="W134">
        <f>VLOOKUP(B134,image_data!A:R,18,FALSE)</f>
        <v>0.98005912339250001</v>
      </c>
      <c r="X134">
        <f>VLOOKUP(_xlfn.CONCAT(A134,1),ref_coordinates!A:D,4,FALSE)</f>
        <v>20.3</v>
      </c>
      <c r="Y134" t="str">
        <f>VLOOKUP(INT(LEFT(A134,3)),image_data!A:H,8,FALSE)</f>
        <v>fisheye</v>
      </c>
      <c r="Z134" t="str">
        <f>VLOOKUP(B134,image_data!A:V,22,TRUE)</f>
        <v>carlheinz: GoPro HERO7 Black</v>
      </c>
    </row>
    <row r="135" spans="1:26" x14ac:dyDescent="0.3">
      <c r="A135" t="s">
        <v>401</v>
      </c>
      <c r="B135">
        <f t="shared" si="16"/>
        <v>29</v>
      </c>
      <c r="C135">
        <f>VLOOKUP($B135,image_data!$A:$P,16,FALSE)</f>
        <v>4000</v>
      </c>
      <c r="D135">
        <f>VLOOKUP($B135,image_data!$A:$P,15,FALSE)</f>
        <v>3000</v>
      </c>
      <c r="E135">
        <f t="shared" si="17"/>
        <v>-44.279999999999745</v>
      </c>
      <c r="F135">
        <f t="shared" si="18"/>
        <v>545.5</v>
      </c>
      <c r="G135">
        <f t="shared" ref="G135:G146" si="20">SQRT(POWER(E135,2)+POWER(F135,2))</f>
        <v>547.29422470915949</v>
      </c>
      <c r="H135">
        <f>VLOOKUP(_xlfn.CONCAT($A135,"1"),ref_coordinates!$A:$C,2,FALSE)</f>
        <v>3331.43</v>
      </c>
      <c r="I135">
        <f>VLOOKUP(_xlfn.CONCAT($A135,"1"),ref_coordinates!$A:$C,3,FALSE)</f>
        <v>1057.9100000000001</v>
      </c>
      <c r="J135">
        <f>VLOOKUP(_xlfn.CONCAT($A135,"2"),ref_coordinates!$A:$C,2,FALSE)</f>
        <v>3287.15</v>
      </c>
      <c r="K135">
        <f>VLOOKUP(_xlfn.CONCAT($A135,"2"),ref_coordinates!$A:$C,3,FALSE)</f>
        <v>1603.41</v>
      </c>
      <c r="L135">
        <f>VLOOKUP($A135,lines!W:AC,7)</f>
        <v>80.095013465883355</v>
      </c>
      <c r="M135">
        <f>RADIANS(VLOOKUP($B135, image_data!A:G,7,FALSE))</f>
        <v>0.87304862444104625</v>
      </c>
      <c r="N135">
        <f>VLOOKUP($A135,lines!W:AD,8,FALSE)</f>
        <v>1.4849441285744731</v>
      </c>
      <c r="O135">
        <f t="shared" si="19"/>
        <v>0.61189550413342686</v>
      </c>
      <c r="P135">
        <f>VLOOKUP($B135,image_data!A:F,6,FALSE)</f>
        <v>2.0828936742619</v>
      </c>
      <c r="Q135">
        <f>VLOOKUP($B135,image_data!$A:$Q,12,FALSE)</f>
        <v>0.47641090541296999</v>
      </c>
      <c r="R135">
        <f>VLOOKUP($B135,image_data!$A:$Q,13,FALSE)</f>
        <v>0.26922862112842</v>
      </c>
      <c r="S135">
        <f>VLOOKUP($B135,image_data!$A:$Q,14,FALSE)</f>
        <v>0.17899458847481001</v>
      </c>
      <c r="T135">
        <f>VLOOKUP($B135,image_data!$A:$K,9,FALSE)</f>
        <v>1.4608220095321001</v>
      </c>
      <c r="U135">
        <f>VLOOKUP($B135,image_data!$A:$K,10,FALSE)</f>
        <v>-0.64286805238280997</v>
      </c>
      <c r="V135">
        <f>VLOOKUP($B135,image_data!$A:$K,11,FALSE)</f>
        <v>0.72091012939553001</v>
      </c>
      <c r="W135">
        <f>VLOOKUP(B135,image_data!A:R,18,FALSE)</f>
        <v>0.98005912339250001</v>
      </c>
      <c r="X135">
        <f>VLOOKUP(_xlfn.CONCAT(A135,1),ref_coordinates!A:D,4,FALSE)</f>
        <v>20.3</v>
      </c>
      <c r="Y135" t="str">
        <f>VLOOKUP(INT(LEFT(A135,3)),image_data!A:H,8,FALSE)</f>
        <v>fisheye</v>
      </c>
      <c r="Z135" t="str">
        <f>VLOOKUP(B135,image_data!A:V,22,TRUE)</f>
        <v>carlheinz: GoPro HERO7 Black</v>
      </c>
    </row>
    <row r="136" spans="1:26" x14ac:dyDescent="0.3">
      <c r="A136" t="s">
        <v>404</v>
      </c>
      <c r="B136">
        <f t="shared" si="16"/>
        <v>30</v>
      </c>
      <c r="C136">
        <f>VLOOKUP($B136,image_data!$A:$P,16,FALSE)</f>
        <v>4032</v>
      </c>
      <c r="D136">
        <f>VLOOKUP($B136,image_data!$A:$P,15,FALSE)</f>
        <v>3024</v>
      </c>
      <c r="E136">
        <f t="shared" si="17"/>
        <v>63.490000000000009</v>
      </c>
      <c r="F136">
        <f t="shared" si="18"/>
        <v>1183.69</v>
      </c>
      <c r="G136">
        <f t="shared" si="20"/>
        <v>1185.391494907906</v>
      </c>
      <c r="H136">
        <f>VLOOKUP(_xlfn.CONCAT($A136,"1"),ref_coordinates!$A:$C,2,FALSE)</f>
        <v>797.62</v>
      </c>
      <c r="I136">
        <f>VLOOKUP(_xlfn.CONCAT($A136,"1"),ref_coordinates!$A:$C,3,FALSE)</f>
        <v>554.54999999999995</v>
      </c>
      <c r="J136">
        <f>VLOOKUP(_xlfn.CONCAT($A136,"2"),ref_coordinates!$A:$C,2,FALSE)</f>
        <v>861.11</v>
      </c>
      <c r="K136">
        <f>VLOOKUP(_xlfn.CONCAT($A136,"2"),ref_coordinates!$A:$C,3,FALSE)</f>
        <v>1738.24</v>
      </c>
      <c r="L136">
        <f>VLOOKUP($A136,lines!W:AC,7)</f>
        <v>169.02752278419581</v>
      </c>
      <c r="M136">
        <f>RADIANS(VLOOKUP($B136, image_data!A:G,7,FALSE))</f>
        <v>6.1154859623896947</v>
      </c>
      <c r="N136">
        <f>VLOOKUP($A136,lines!W:AD,8,FALSE)</f>
        <v>5.7508931954327496</v>
      </c>
      <c r="O136">
        <f t="shared" si="19"/>
        <v>-0.36459276695694509</v>
      </c>
      <c r="P136">
        <f>VLOOKUP($B136,image_data!A:F,6,FALSE)</f>
        <v>1.9868436716497</v>
      </c>
      <c r="Q136">
        <f>VLOOKUP($B136,image_data!$A:$Q,12,FALSE)</f>
        <v>0.81580534069983002</v>
      </c>
      <c r="R136">
        <f>VLOOKUP($B136,image_data!$A:$Q,13,FALSE)</f>
        <v>3.8248873310554002E-2</v>
      </c>
      <c r="S136">
        <f>VLOOKUP($B136,image_data!$A:$Q,14,FALSE)</f>
        <v>2.3434594284090999E-3</v>
      </c>
      <c r="T136">
        <f>VLOOKUP($B136,image_data!$A:$K,9,FALSE)</f>
        <v>1.5105952363627</v>
      </c>
      <c r="U136">
        <f>VLOOKUP($B136,image_data!$A:$K,10,FALSE)</f>
        <v>0.11033960474932999</v>
      </c>
      <c r="V136">
        <f>VLOOKUP($B136,image_data!$A:$K,11,FALSE)</f>
        <v>-0.15192362324684999</v>
      </c>
      <c r="W136">
        <f>VLOOKUP(B136,image_data!A:R,18,FALSE)</f>
        <v>0.98906180707071001</v>
      </c>
      <c r="X136">
        <f>VLOOKUP(_xlfn.CONCAT(A136,1),ref_coordinates!A:D,4,FALSE)</f>
        <v>58.3</v>
      </c>
      <c r="Y136" t="str">
        <f>VLOOKUP(INT(LEFT(A136,3)),image_data!A:H,8,FALSE)</f>
        <v>perspective</v>
      </c>
      <c r="Z136" t="str">
        <f>VLOOKUP(B136,image_data!A:V,22,TRUE)</f>
        <v>eserte: Apple iPhone SE</v>
      </c>
    </row>
    <row r="137" spans="1:26" x14ac:dyDescent="0.3">
      <c r="A137" t="s">
        <v>405</v>
      </c>
      <c r="B137">
        <f t="shared" si="16"/>
        <v>30</v>
      </c>
      <c r="C137">
        <f>VLOOKUP($B137,image_data!$A:$P,16,FALSE)</f>
        <v>4032</v>
      </c>
      <c r="D137">
        <f>VLOOKUP($B137,image_data!$A:$P,15,FALSE)</f>
        <v>3024</v>
      </c>
      <c r="E137">
        <f t="shared" si="17"/>
        <v>85.269999999999982</v>
      </c>
      <c r="F137">
        <f t="shared" si="18"/>
        <v>1230.0999999999999</v>
      </c>
      <c r="G137">
        <f t="shared" si="20"/>
        <v>1233.0518978940017</v>
      </c>
      <c r="H137">
        <f>VLOOKUP(_xlfn.CONCAT($A137,"1"),ref_coordinates!$A:$C,2,FALSE)</f>
        <v>836.09</v>
      </c>
      <c r="I137">
        <f>VLOOKUP(_xlfn.CONCAT($A137,"1"),ref_coordinates!$A:$C,3,FALSE)</f>
        <v>513.64</v>
      </c>
      <c r="J137">
        <f>VLOOKUP(_xlfn.CONCAT($A137,"2"),ref_coordinates!$A:$C,2,FALSE)</f>
        <v>921.36</v>
      </c>
      <c r="K137">
        <f>VLOOKUP(_xlfn.CONCAT($A137,"2"),ref_coordinates!$A:$C,3,FALSE)</f>
        <v>1743.74</v>
      </c>
      <c r="L137">
        <f>VLOOKUP($A137,lines!W:AC,7)</f>
        <v>161.81851790933021</v>
      </c>
      <c r="M137">
        <f>RADIANS(VLOOKUP($B137, image_data!A:G,7,FALSE))</f>
        <v>6.1154859623896947</v>
      </c>
      <c r="N137">
        <f>VLOOKUP($A137,lines!W:AD,8,FALSE)</f>
        <v>5.7578993875507711</v>
      </c>
      <c r="O137">
        <f t="shared" si="19"/>
        <v>-0.35758657483892353</v>
      </c>
      <c r="P137">
        <f>VLOOKUP($B137,image_data!A:F,6,FALSE)</f>
        <v>1.9868436716497</v>
      </c>
      <c r="Q137">
        <f>VLOOKUP($B137,image_data!$A:$Q,12,FALSE)</f>
        <v>0.81580534069983002</v>
      </c>
      <c r="R137">
        <f>VLOOKUP($B137,image_data!$A:$Q,13,FALSE)</f>
        <v>3.8248873310554002E-2</v>
      </c>
      <c r="S137">
        <f>VLOOKUP($B137,image_data!$A:$Q,14,FALSE)</f>
        <v>2.3434594284090999E-3</v>
      </c>
      <c r="T137">
        <f>VLOOKUP($B137,image_data!$A:$K,9,FALSE)</f>
        <v>1.5105952363627</v>
      </c>
      <c r="U137">
        <f>VLOOKUP($B137,image_data!$A:$K,10,FALSE)</f>
        <v>0.11033960474932999</v>
      </c>
      <c r="V137">
        <f>VLOOKUP($B137,image_data!$A:$K,11,FALSE)</f>
        <v>-0.15192362324684999</v>
      </c>
      <c r="W137">
        <f>VLOOKUP(B137,image_data!A:R,18,FALSE)</f>
        <v>0.98906180707071001</v>
      </c>
      <c r="X137">
        <f>VLOOKUP(_xlfn.CONCAT(A137,1),ref_coordinates!A:D,4,FALSE)</f>
        <v>58.3</v>
      </c>
      <c r="Y137" t="str">
        <f>VLOOKUP(INT(LEFT(A137,3)),image_data!A:H,8,FALSE)</f>
        <v>perspective</v>
      </c>
      <c r="Z137" t="str">
        <f>VLOOKUP(B137,image_data!A:V,22,TRUE)</f>
        <v>eserte: Apple iPhone SE</v>
      </c>
    </row>
    <row r="138" spans="1:26" x14ac:dyDescent="0.3">
      <c r="A138" t="s">
        <v>406</v>
      </c>
      <c r="B138">
        <f t="shared" si="16"/>
        <v>30</v>
      </c>
      <c r="C138">
        <f>VLOOKUP($B138,image_data!$A:$P,16,FALSE)</f>
        <v>4032</v>
      </c>
      <c r="D138">
        <f>VLOOKUP($B138,image_data!$A:$P,15,FALSE)</f>
        <v>3024</v>
      </c>
      <c r="E138">
        <f t="shared" si="17"/>
        <v>73.019999999999982</v>
      </c>
      <c r="F138">
        <f t="shared" si="18"/>
        <v>1329.3</v>
      </c>
      <c r="G138">
        <f t="shared" si="20"/>
        <v>1331.3040262840041</v>
      </c>
      <c r="H138">
        <f>VLOOKUP(_xlfn.CONCAT($A138,"1"),ref_coordinates!$A:$C,2,FALSE)</f>
        <v>1068.43</v>
      </c>
      <c r="I138">
        <f>VLOOKUP(_xlfn.CONCAT($A138,"1"),ref_coordinates!$A:$C,3,FALSE)</f>
        <v>408.94</v>
      </c>
      <c r="J138">
        <f>VLOOKUP(_xlfn.CONCAT($A138,"2"),ref_coordinates!$A:$C,2,FALSE)</f>
        <v>1141.45</v>
      </c>
      <c r="K138">
        <f>VLOOKUP(_xlfn.CONCAT($A138,"2"),ref_coordinates!$A:$C,3,FALSE)</f>
        <v>1738.24</v>
      </c>
      <c r="L138">
        <f>VLOOKUP($A138,lines!W:AC,7)</f>
        <v>146.60892566089211</v>
      </c>
      <c r="M138">
        <f>RADIANS(VLOOKUP($B138, image_data!A:G,7,FALSE))</f>
        <v>6.1154859623896947</v>
      </c>
      <c r="N138">
        <f>VLOOKUP($A138,lines!W:AD,8,FALSE)</f>
        <v>5.8237864942284876</v>
      </c>
      <c r="O138">
        <f t="shared" si="19"/>
        <v>-0.29169946816120707</v>
      </c>
      <c r="P138">
        <f>VLOOKUP($B138,image_data!A:F,6,FALSE)</f>
        <v>1.9868436716497</v>
      </c>
      <c r="Q138">
        <f>VLOOKUP($B138,image_data!$A:$Q,12,FALSE)</f>
        <v>0.81580534069983002</v>
      </c>
      <c r="R138">
        <f>VLOOKUP($B138,image_data!$A:$Q,13,FALSE)</f>
        <v>3.8248873310554002E-2</v>
      </c>
      <c r="S138">
        <f>VLOOKUP($B138,image_data!$A:$Q,14,FALSE)</f>
        <v>2.3434594284090999E-3</v>
      </c>
      <c r="T138">
        <f>VLOOKUP($B138,image_data!$A:$K,9,FALSE)</f>
        <v>1.5105952363627</v>
      </c>
      <c r="U138">
        <f>VLOOKUP($B138,image_data!$A:$K,10,FALSE)</f>
        <v>0.11033960474932999</v>
      </c>
      <c r="V138">
        <f>VLOOKUP($B138,image_data!$A:$K,11,FALSE)</f>
        <v>-0.15192362324684999</v>
      </c>
      <c r="W138">
        <f>VLOOKUP(B138,image_data!A:R,18,FALSE)</f>
        <v>0.98906180707071001</v>
      </c>
      <c r="X138">
        <f>VLOOKUP(_xlfn.CONCAT(A138,1),ref_coordinates!A:D,4,FALSE)</f>
        <v>58.4</v>
      </c>
      <c r="Y138" t="str">
        <f>VLOOKUP(INT(LEFT(A138,3)),image_data!A:H,8,FALSE)</f>
        <v>perspective</v>
      </c>
      <c r="Z138" t="str">
        <f>VLOOKUP(B138,image_data!A:V,22,TRUE)</f>
        <v>eserte: Apple iPhone SE</v>
      </c>
    </row>
    <row r="139" spans="1:26" x14ac:dyDescent="0.3">
      <c r="A139" t="s">
        <v>407</v>
      </c>
      <c r="B139">
        <f t="shared" si="16"/>
        <v>30</v>
      </c>
      <c r="C139">
        <f>VLOOKUP($B139,image_data!$A:$P,16,FALSE)</f>
        <v>4032</v>
      </c>
      <c r="D139">
        <f>VLOOKUP($B139,image_data!$A:$P,15,FALSE)</f>
        <v>3024</v>
      </c>
      <c r="E139">
        <f t="shared" si="17"/>
        <v>72.259999999999991</v>
      </c>
      <c r="F139">
        <f t="shared" si="18"/>
        <v>1249.92</v>
      </c>
      <c r="G139">
        <f t="shared" si="20"/>
        <v>1252.0069943894084</v>
      </c>
      <c r="H139">
        <f>VLOOKUP(_xlfn.CONCAT($A139,"1"),ref_coordinates!$A:$C,2,FALSE)</f>
        <v>1294.3800000000001</v>
      </c>
      <c r="I139">
        <f>VLOOKUP(_xlfn.CONCAT($A139,"1"),ref_coordinates!$A:$C,3,FALSE)</f>
        <v>465.23</v>
      </c>
      <c r="J139">
        <f>VLOOKUP(_xlfn.CONCAT($A139,"2"),ref_coordinates!$A:$C,2,FALSE)</f>
        <v>1366.64</v>
      </c>
      <c r="K139">
        <f>VLOOKUP(_xlfn.CONCAT($A139,"2"),ref_coordinates!$A:$C,3,FALSE)</f>
        <v>1715.15</v>
      </c>
      <c r="L139">
        <f>VLOOKUP($A139,lines!W:AC,7)</f>
        <v>152.66625926360851</v>
      </c>
      <c r="M139">
        <f>RADIANS(VLOOKUP($B139, image_data!A:G,7,FALSE))</f>
        <v>6.1154859623896947</v>
      </c>
      <c r="N139">
        <f>VLOOKUP($A139,lines!W:AD,8,FALSE)</f>
        <v>5.886201268653096</v>
      </c>
      <c r="O139">
        <f t="shared" si="19"/>
        <v>-0.22928469373659865</v>
      </c>
      <c r="P139">
        <f>VLOOKUP($B139,image_data!A:F,6,FALSE)</f>
        <v>1.9868436716497</v>
      </c>
      <c r="Q139">
        <f>VLOOKUP($B139,image_data!$A:$Q,12,FALSE)</f>
        <v>0.81580534069983002</v>
      </c>
      <c r="R139">
        <f>VLOOKUP($B139,image_data!$A:$Q,13,FALSE)</f>
        <v>3.8248873310554002E-2</v>
      </c>
      <c r="S139">
        <f>VLOOKUP($B139,image_data!$A:$Q,14,FALSE)</f>
        <v>2.3434594284090999E-3</v>
      </c>
      <c r="T139">
        <f>VLOOKUP($B139,image_data!$A:$K,9,FALSE)</f>
        <v>1.5105952363627</v>
      </c>
      <c r="U139">
        <f>VLOOKUP($B139,image_data!$A:$K,10,FALSE)</f>
        <v>0.11033960474932999</v>
      </c>
      <c r="V139">
        <f>VLOOKUP($B139,image_data!$A:$K,11,FALSE)</f>
        <v>-0.15192362324684999</v>
      </c>
      <c r="W139">
        <f>VLOOKUP(B139,image_data!A:R,18,FALSE)</f>
        <v>0.98906180707071001</v>
      </c>
      <c r="X139">
        <f>VLOOKUP(_xlfn.CONCAT(A139,1),ref_coordinates!A:D,4,FALSE)</f>
        <v>58.3</v>
      </c>
      <c r="Y139" t="str">
        <f>VLOOKUP(INT(LEFT(A139,3)),image_data!A:H,8,FALSE)</f>
        <v>perspective</v>
      </c>
      <c r="Z139" t="str">
        <f>VLOOKUP(B139,image_data!A:V,22,TRUE)</f>
        <v>eserte: Apple iPhone SE</v>
      </c>
    </row>
    <row r="140" spans="1:26" x14ac:dyDescent="0.3">
      <c r="A140" t="s">
        <v>408</v>
      </c>
      <c r="B140">
        <f t="shared" si="16"/>
        <v>30</v>
      </c>
      <c r="C140">
        <f>VLOOKUP($B140,image_data!$A:$P,16,FALSE)</f>
        <v>4032</v>
      </c>
      <c r="D140">
        <f>VLOOKUP($B140,image_data!$A:$P,15,FALSE)</f>
        <v>3024</v>
      </c>
      <c r="E140">
        <f t="shared" si="17"/>
        <v>65.269999999999982</v>
      </c>
      <c r="F140">
        <f t="shared" si="18"/>
        <v>1188.7600000000002</v>
      </c>
      <c r="G140">
        <f t="shared" si="20"/>
        <v>1190.5505073284376</v>
      </c>
      <c r="H140">
        <f>VLOOKUP(_xlfn.CONCAT($A140,"1"),ref_coordinates!$A:$C,2,FALSE)</f>
        <v>1426.13</v>
      </c>
      <c r="I140">
        <f>VLOOKUP(_xlfn.CONCAT($A140,"1"),ref_coordinates!$A:$C,3,FALSE)</f>
        <v>520.89</v>
      </c>
      <c r="J140">
        <f>VLOOKUP(_xlfn.CONCAT($A140,"2"),ref_coordinates!$A:$C,2,FALSE)</f>
        <v>1491.4</v>
      </c>
      <c r="K140">
        <f>VLOOKUP(_xlfn.CONCAT($A140,"2"),ref_coordinates!$A:$C,3,FALSE)</f>
        <v>1709.65</v>
      </c>
      <c r="L140">
        <f>VLOOKUP($A140,lines!W:AC,7)</f>
        <v>157.8763012486869</v>
      </c>
      <c r="M140">
        <f>RADIANS(VLOOKUP($B140, image_data!A:G,7,FALSE))</f>
        <v>6.1154859623896947</v>
      </c>
      <c r="N140">
        <f>VLOOKUP($A140,lines!W:AD,8,FALSE)</f>
        <v>5.9247937241838571</v>
      </c>
      <c r="O140">
        <f t="shared" si="19"/>
        <v>-0.19069223820583758</v>
      </c>
      <c r="P140">
        <f>VLOOKUP($B140,image_data!A:F,6,FALSE)</f>
        <v>1.9868436716497</v>
      </c>
      <c r="Q140">
        <f>VLOOKUP($B140,image_data!$A:$Q,12,FALSE)</f>
        <v>0.81580534069983002</v>
      </c>
      <c r="R140">
        <f>VLOOKUP($B140,image_data!$A:$Q,13,FALSE)</f>
        <v>3.8248873310554002E-2</v>
      </c>
      <c r="S140">
        <f>VLOOKUP($B140,image_data!$A:$Q,14,FALSE)</f>
        <v>2.3434594284090999E-3</v>
      </c>
      <c r="T140">
        <f>VLOOKUP($B140,image_data!$A:$K,9,FALSE)</f>
        <v>1.5105952363627</v>
      </c>
      <c r="U140">
        <f>VLOOKUP($B140,image_data!$A:$K,10,FALSE)</f>
        <v>0.11033960474932999</v>
      </c>
      <c r="V140">
        <f>VLOOKUP($B140,image_data!$A:$K,11,FALSE)</f>
        <v>-0.15192362324684999</v>
      </c>
      <c r="W140">
        <f>VLOOKUP(B140,image_data!A:R,18,FALSE)</f>
        <v>0.98906180707071001</v>
      </c>
      <c r="X140">
        <f>VLOOKUP(_xlfn.CONCAT(A140,1),ref_coordinates!A:D,4,FALSE)</f>
        <v>58.3</v>
      </c>
      <c r="Y140" t="str">
        <f>VLOOKUP(INT(LEFT(A140,3)),image_data!A:H,8,FALSE)</f>
        <v>perspective</v>
      </c>
      <c r="Z140" t="str">
        <f>VLOOKUP(B140,image_data!A:V,22,TRUE)</f>
        <v>eserte: Apple iPhone SE</v>
      </c>
    </row>
    <row r="141" spans="1:26" x14ac:dyDescent="0.3">
      <c r="A141" t="s">
        <v>409</v>
      </c>
      <c r="B141">
        <f t="shared" si="16"/>
        <v>30</v>
      </c>
      <c r="C141">
        <f>VLOOKUP($B141,image_data!$A:$P,16,FALSE)</f>
        <v>4032</v>
      </c>
      <c r="D141">
        <f>VLOOKUP($B141,image_data!$A:$P,15,FALSE)</f>
        <v>3024</v>
      </c>
      <c r="E141">
        <f t="shared" si="17"/>
        <v>76.820000000000164</v>
      </c>
      <c r="F141">
        <f t="shared" si="18"/>
        <v>809.55</v>
      </c>
      <c r="G141">
        <f t="shared" si="20"/>
        <v>813.18664210622637</v>
      </c>
      <c r="H141">
        <f>VLOOKUP(_xlfn.CONCAT($A141,"1"),ref_coordinates!$A:$C,2,FALSE)</f>
        <v>2911.83</v>
      </c>
      <c r="I141">
        <f>VLOOKUP(_xlfn.CONCAT($A141,"1"),ref_coordinates!$A:$C,3,FALSE)</f>
        <v>840.55</v>
      </c>
      <c r="J141">
        <f>VLOOKUP(_xlfn.CONCAT($A141,"2"),ref_coordinates!$A:$C,2,FALSE)</f>
        <v>2988.65</v>
      </c>
      <c r="K141">
        <f>VLOOKUP(_xlfn.CONCAT($A141,"2"),ref_coordinates!$A:$C,3,FALSE)</f>
        <v>1650.1</v>
      </c>
      <c r="L141">
        <f>VLOOKUP($A141,lines!W:AC,7)</f>
        <v>81.501604580162649</v>
      </c>
      <c r="M141">
        <f>RADIANS(VLOOKUP($B141, image_data!A:G,7,FALSE))</f>
        <v>6.1154859623896947</v>
      </c>
      <c r="N141">
        <f>VLOOKUP($A141,lines!W:AD,8,FALSE)</f>
        <v>7.5338934287219286E-2</v>
      </c>
      <c r="O141">
        <f t="shared" si="19"/>
        <v>-6.0401470281024752</v>
      </c>
      <c r="P141">
        <f>VLOOKUP($B141,image_data!A:F,6,FALSE)</f>
        <v>1.9868436716497</v>
      </c>
      <c r="Q141">
        <f>VLOOKUP($B141,image_data!$A:$Q,12,FALSE)</f>
        <v>0.81580534069983002</v>
      </c>
      <c r="R141">
        <f>VLOOKUP($B141,image_data!$A:$Q,13,FALSE)</f>
        <v>3.8248873310554002E-2</v>
      </c>
      <c r="S141">
        <f>VLOOKUP($B141,image_data!$A:$Q,14,FALSE)</f>
        <v>2.3434594284090999E-3</v>
      </c>
      <c r="T141">
        <f>VLOOKUP($B141,image_data!$A:$K,9,FALSE)</f>
        <v>1.5105952363627</v>
      </c>
      <c r="U141">
        <f>VLOOKUP($B141,image_data!$A:$K,10,FALSE)</f>
        <v>0.11033960474932999</v>
      </c>
      <c r="V141">
        <f>VLOOKUP($B141,image_data!$A:$K,11,FALSE)</f>
        <v>-0.15192362324684999</v>
      </c>
      <c r="W141">
        <f>VLOOKUP(B141,image_data!A:R,18,FALSE)</f>
        <v>0.98906180707071001</v>
      </c>
      <c r="X141">
        <f>VLOOKUP(_xlfn.CONCAT(A141,1),ref_coordinates!A:D,4,FALSE)</f>
        <v>16.7</v>
      </c>
      <c r="Y141" t="str">
        <f>VLOOKUP(INT(LEFT(A141,3)),image_data!A:H,8,FALSE)</f>
        <v>perspective</v>
      </c>
      <c r="Z141" t="str">
        <f>VLOOKUP(B141,image_data!A:V,22,TRUE)</f>
        <v>eserte: Apple iPhone SE</v>
      </c>
    </row>
    <row r="142" spans="1:26" x14ac:dyDescent="0.3">
      <c r="A142" t="s">
        <v>412</v>
      </c>
      <c r="B142">
        <f t="shared" si="16"/>
        <v>31</v>
      </c>
      <c r="C142">
        <f>VLOOKUP($B142,image_data!$A:$P,16,FALSE)</f>
        <v>4000</v>
      </c>
      <c r="D142">
        <f>VLOOKUP($B142,image_data!$A:$P,15,FALSE)</f>
        <v>3000</v>
      </c>
      <c r="E142">
        <f t="shared" si="17"/>
        <v>-41.920000000000073</v>
      </c>
      <c r="F142">
        <f t="shared" si="18"/>
        <v>1110.79</v>
      </c>
      <c r="G142">
        <f t="shared" si="20"/>
        <v>1111.5807260383747</v>
      </c>
      <c r="H142">
        <f>VLOOKUP(_xlfn.CONCAT($A142,"1"),ref_coordinates!$A:$C,2,FALSE)</f>
        <v>1279.03</v>
      </c>
      <c r="I142">
        <f>VLOOKUP(_xlfn.CONCAT($A142,"1"),ref_coordinates!$A:$C,3,FALSE)</f>
        <v>320.87</v>
      </c>
      <c r="J142">
        <f>VLOOKUP(_xlfn.CONCAT($A142,"2"),ref_coordinates!$A:$C,2,FALSE)</f>
        <v>1237.1099999999999</v>
      </c>
      <c r="K142">
        <f>VLOOKUP(_xlfn.CONCAT($A142,"2"),ref_coordinates!$A:$C,3,FALSE)</f>
        <v>1431.66</v>
      </c>
      <c r="L142">
        <f>VLOOKUP($A142,lines!W:AC,7)</f>
        <v>25.44580543948781</v>
      </c>
      <c r="M142">
        <f>RADIANS(VLOOKUP($B142, image_data!A:G,7,FALSE))</f>
        <v>3.7268269302670793</v>
      </c>
      <c r="N142">
        <f>VLOOKUP($A142,lines!W:AD,8,FALSE)</f>
        <v>3.306741331008078</v>
      </c>
      <c r="O142">
        <f t="shared" si="19"/>
        <v>-0.42008559925900135</v>
      </c>
      <c r="P142">
        <f>VLOOKUP($B142,image_data!A:F,6,FALSE)</f>
        <v>1.5908868974074999</v>
      </c>
      <c r="Q142">
        <f>VLOOKUP($B142,image_data!$A:$Q,12,FALSE)</f>
        <v>0.51477808645302003</v>
      </c>
      <c r="R142">
        <f>VLOOKUP($B142,image_data!$A:$Q,13,FALSE)</f>
        <v>-0.20269264379821</v>
      </c>
      <c r="S142">
        <f>VLOOKUP($B142,image_data!$A:$Q,14,FALSE)</f>
        <v>3.2377420628933E-2</v>
      </c>
      <c r="T142">
        <f>VLOOKUP($B142,image_data!$A:$K,9,FALSE)</f>
        <v>0.60407818432705995</v>
      </c>
      <c r="U142">
        <f>VLOOKUP($B142,image_data!$A:$K,10,FALSE)</f>
        <v>1.9398893180853001</v>
      </c>
      <c r="V142">
        <f>VLOOKUP($B142,image_data!$A:$K,11,FALSE)</f>
        <v>-1.8583799159295</v>
      </c>
      <c r="W142">
        <f>VLOOKUP(B142,image_data!A:R,18,FALSE)</f>
        <v>0.99723593953006995</v>
      </c>
      <c r="X142">
        <f>VLOOKUP(_xlfn.CONCAT(A142,1),ref_coordinates!A:D,4,FALSE)</f>
        <v>17.100000000000001</v>
      </c>
      <c r="Y142" t="str">
        <f>VLOOKUP(INT(LEFT(A142,3)),image_data!A:H,8,FALSE)</f>
        <v>perspective</v>
      </c>
      <c r="Z142" t="str">
        <f>VLOOKUP(B142,image_data!A:V,22,TRUE)</f>
        <v>kartonage: GoPro HERO5 Black</v>
      </c>
    </row>
    <row r="143" spans="1:26" x14ac:dyDescent="0.3">
      <c r="A143" t="s">
        <v>413</v>
      </c>
      <c r="B143">
        <f t="shared" si="16"/>
        <v>31</v>
      </c>
      <c r="C143">
        <f>VLOOKUP($B143,image_data!$A:$P,16,FALSE)</f>
        <v>4000</v>
      </c>
      <c r="D143">
        <f>VLOOKUP($B143,image_data!$A:$P,15,FALSE)</f>
        <v>3000</v>
      </c>
      <c r="E143">
        <f t="shared" si="17"/>
        <v>83.909999999999854</v>
      </c>
      <c r="F143">
        <f t="shared" si="18"/>
        <v>897.40000000000009</v>
      </c>
      <c r="G143">
        <f t="shared" si="20"/>
        <v>901.31440025109998</v>
      </c>
      <c r="H143">
        <f>VLOOKUP(_xlfn.CONCAT($A143,"1"),ref_coordinates!$A:$C,2,FALSE)</f>
        <v>3231.15</v>
      </c>
      <c r="I143">
        <f>VLOOKUP(_xlfn.CONCAT($A143,"1"),ref_coordinates!$A:$C,3,FALSE)</f>
        <v>526.80999999999995</v>
      </c>
      <c r="J143">
        <f>VLOOKUP(_xlfn.CONCAT($A143,"2"),ref_coordinates!$A:$C,2,FALSE)</f>
        <v>3315.06</v>
      </c>
      <c r="K143">
        <f>VLOOKUP(_xlfn.CONCAT($A143,"2"),ref_coordinates!$A:$C,3,FALSE)</f>
        <v>1424.21</v>
      </c>
      <c r="L143">
        <f>VLOOKUP($A143,lines!W:AC,7)</f>
        <v>34.65570639898867</v>
      </c>
      <c r="M143">
        <f>RADIANS(VLOOKUP($B143, image_data!A:G,7,FALSE))</f>
        <v>3.7268269302670793</v>
      </c>
      <c r="N143">
        <f>VLOOKUP($A143,lines!W:AD,8,FALSE)</f>
        <v>4.4543688441398386</v>
      </c>
      <c r="O143">
        <f t="shared" si="19"/>
        <v>0.72754191387275924</v>
      </c>
      <c r="P143">
        <f>VLOOKUP($B143,image_data!A:F,6,FALSE)</f>
        <v>1.5908868974074999</v>
      </c>
      <c r="Q143">
        <f>VLOOKUP($B143,image_data!$A:$Q,12,FALSE)</f>
        <v>0.51477808645302003</v>
      </c>
      <c r="R143">
        <f>VLOOKUP($B143,image_data!$A:$Q,13,FALSE)</f>
        <v>-0.20269264379821</v>
      </c>
      <c r="S143">
        <f>VLOOKUP($B143,image_data!$A:$Q,14,FALSE)</f>
        <v>3.2377420628933E-2</v>
      </c>
      <c r="T143">
        <f>VLOOKUP($B143,image_data!$A:$K,9,FALSE)</f>
        <v>0.60407818432705995</v>
      </c>
      <c r="U143">
        <f>VLOOKUP($B143,image_data!$A:$K,10,FALSE)</f>
        <v>1.9398893180853001</v>
      </c>
      <c r="V143">
        <f>VLOOKUP($B143,image_data!$A:$K,11,FALSE)</f>
        <v>-1.8583799159295</v>
      </c>
      <c r="W143">
        <f>VLOOKUP(B143,image_data!A:R,18,FALSE)</f>
        <v>0.99723593953006995</v>
      </c>
      <c r="X143">
        <f>VLOOKUP(_xlfn.CONCAT(A143,1),ref_coordinates!A:D,4,FALSE)</f>
        <v>17.100000000000001</v>
      </c>
      <c r="Y143" t="str">
        <f>VLOOKUP(INT(LEFT(A143,3)),image_data!A:H,8,FALSE)</f>
        <v>perspective</v>
      </c>
      <c r="Z143" t="str">
        <f>VLOOKUP(B143,image_data!A:V,22,TRUE)</f>
        <v>kartonage: GoPro HERO5 Black</v>
      </c>
    </row>
    <row r="144" spans="1:26" x14ac:dyDescent="0.3">
      <c r="A144" t="s">
        <v>414</v>
      </c>
      <c r="B144">
        <f t="shared" si="16"/>
        <v>31</v>
      </c>
      <c r="C144">
        <f>VLOOKUP($B144,image_data!$A:$P,16,FALSE)</f>
        <v>4000</v>
      </c>
      <c r="D144">
        <f>VLOOKUP($B144,image_data!$A:$P,15,FALSE)</f>
        <v>3000</v>
      </c>
      <c r="E144">
        <f t="shared" si="17"/>
        <v>1.9600000000000364</v>
      </c>
      <c r="F144">
        <f t="shared" si="18"/>
        <v>780.46999999999991</v>
      </c>
      <c r="G144">
        <f t="shared" si="20"/>
        <v>780.47246107726312</v>
      </c>
      <c r="H144">
        <f>VLOOKUP(_xlfn.CONCAT($A144,"1"),ref_coordinates!$A:$C,2,FALSE)</f>
        <v>3603.4</v>
      </c>
      <c r="I144">
        <f>VLOOKUP(_xlfn.CONCAT($A144,"1"),ref_coordinates!$A:$C,3,FALSE)</f>
        <v>648.85</v>
      </c>
      <c r="J144">
        <f>VLOOKUP(_xlfn.CONCAT($A144,"2"),ref_coordinates!$A:$C,2,FALSE)</f>
        <v>3605.36</v>
      </c>
      <c r="K144">
        <f>VLOOKUP(_xlfn.CONCAT($A144,"2"),ref_coordinates!$A:$C,3,FALSE)</f>
        <v>1429.32</v>
      </c>
      <c r="L144">
        <f>VLOOKUP($A144,lines!W:AC,7)</f>
        <v>44.201166091602573</v>
      </c>
      <c r="M144">
        <f>RADIANS(VLOOKUP($B144, image_data!A:G,7,FALSE))</f>
        <v>3.7268269302670793</v>
      </c>
      <c r="N144">
        <f>VLOOKUP($A144,lines!W:AD,8,FALSE)</f>
        <v>4.6436296224713143</v>
      </c>
      <c r="O144">
        <f t="shared" si="19"/>
        <v>0.91680269220423494</v>
      </c>
      <c r="P144">
        <f>VLOOKUP($B144,image_data!A:F,6,FALSE)</f>
        <v>1.5908868974074999</v>
      </c>
      <c r="Q144">
        <f>VLOOKUP($B144,image_data!$A:$Q,12,FALSE)</f>
        <v>0.51477808645302003</v>
      </c>
      <c r="R144">
        <f>VLOOKUP($B144,image_data!$A:$Q,13,FALSE)</f>
        <v>-0.20269264379821</v>
      </c>
      <c r="S144">
        <f>VLOOKUP($B144,image_data!$A:$Q,14,FALSE)</f>
        <v>3.2377420628933E-2</v>
      </c>
      <c r="T144">
        <f>VLOOKUP($B144,image_data!$A:$K,9,FALSE)</f>
        <v>0.60407818432705995</v>
      </c>
      <c r="U144">
        <f>VLOOKUP($B144,image_data!$A:$K,10,FALSE)</f>
        <v>1.9398893180853001</v>
      </c>
      <c r="V144">
        <f>VLOOKUP($B144,image_data!$A:$K,11,FALSE)</f>
        <v>-1.8583799159295</v>
      </c>
      <c r="W144">
        <f>VLOOKUP(B144,image_data!A:R,18,FALSE)</f>
        <v>0.99723593953006995</v>
      </c>
      <c r="X144">
        <f>VLOOKUP(_xlfn.CONCAT(A144,1),ref_coordinates!A:D,4,FALSE)</f>
        <v>17.100000000000001</v>
      </c>
      <c r="Y144" t="str">
        <f>VLOOKUP(INT(LEFT(A144,3)),image_data!A:H,8,FALSE)</f>
        <v>perspective</v>
      </c>
      <c r="Z144" t="str">
        <f>VLOOKUP(B144,image_data!A:V,22,TRUE)</f>
        <v>kartonage: GoPro HERO5 Black</v>
      </c>
    </row>
    <row r="145" spans="1:26" x14ac:dyDescent="0.3">
      <c r="A145" t="s">
        <v>415</v>
      </c>
      <c r="B145">
        <f t="shared" si="16"/>
        <v>31</v>
      </c>
      <c r="C145">
        <f>VLOOKUP($B145,image_data!$A:$P,16,FALSE)</f>
        <v>4000</v>
      </c>
      <c r="D145">
        <f>VLOOKUP($B145,image_data!$A:$P,15,FALSE)</f>
        <v>3000</v>
      </c>
      <c r="E145">
        <f t="shared" si="17"/>
        <v>117.09000000000015</v>
      </c>
      <c r="F145">
        <f t="shared" si="18"/>
        <v>860.07999999999993</v>
      </c>
      <c r="G145">
        <f t="shared" si="20"/>
        <v>868.01363727766397</v>
      </c>
      <c r="H145">
        <f>VLOOKUP(_xlfn.CONCAT($A145,"1"),ref_coordinates!$A:$C,2,FALSE)</f>
        <v>3813.68</v>
      </c>
      <c r="I145">
        <f>VLOOKUP(_xlfn.CONCAT($A145,"1"),ref_coordinates!$A:$C,3,FALSE)</f>
        <v>569.28</v>
      </c>
      <c r="J145">
        <f>VLOOKUP(_xlfn.CONCAT($A145,"2"),ref_coordinates!$A:$C,2,FALSE)</f>
        <v>3930.77</v>
      </c>
      <c r="K145">
        <f>VLOOKUP(_xlfn.CONCAT($A145,"2"),ref_coordinates!$A:$C,3,FALSE)</f>
        <v>1429.36</v>
      </c>
      <c r="L145">
        <f>VLOOKUP($A145,lines!W:AC,7)</f>
        <v>41.537016505706987</v>
      </c>
      <c r="M145">
        <f>RADIANS(VLOOKUP($B145, image_data!A:G,7,FALSE))</f>
        <v>3.7268269302670793</v>
      </c>
      <c r="N145">
        <f>VLOOKUP($A145,lines!W:AD,8,FALSE)</f>
        <v>4.7827545436944972</v>
      </c>
      <c r="O145">
        <f t="shared" si="19"/>
        <v>1.0559276134274178</v>
      </c>
      <c r="P145">
        <f>VLOOKUP($B145,image_data!A:F,6,FALSE)</f>
        <v>1.5908868974074999</v>
      </c>
      <c r="Q145">
        <f>VLOOKUP($B145,image_data!$A:$Q,12,FALSE)</f>
        <v>0.51477808645302003</v>
      </c>
      <c r="R145">
        <f>VLOOKUP($B145,image_data!$A:$Q,13,FALSE)</f>
        <v>-0.20269264379821</v>
      </c>
      <c r="S145">
        <f>VLOOKUP($B145,image_data!$A:$Q,14,FALSE)</f>
        <v>3.2377420628933E-2</v>
      </c>
      <c r="T145">
        <f>VLOOKUP($B145,image_data!$A:$K,9,FALSE)</f>
        <v>0.60407818432705995</v>
      </c>
      <c r="U145">
        <f>VLOOKUP($B145,image_data!$A:$K,10,FALSE)</f>
        <v>1.9398893180853001</v>
      </c>
      <c r="V145">
        <f>VLOOKUP($B145,image_data!$A:$K,11,FALSE)</f>
        <v>-1.8583799159295</v>
      </c>
      <c r="W145">
        <f>VLOOKUP(B145,image_data!A:R,18,FALSE)</f>
        <v>0.99723593953006995</v>
      </c>
      <c r="X145">
        <f>VLOOKUP(_xlfn.CONCAT(A145,1),ref_coordinates!A:D,4,FALSE)</f>
        <v>17.100000000000001</v>
      </c>
      <c r="Y145" t="str">
        <f>VLOOKUP(INT(LEFT(A145,3)),image_data!A:H,8,FALSE)</f>
        <v>perspective</v>
      </c>
      <c r="Z145" t="str">
        <f>VLOOKUP(B145,image_data!A:V,22,TRUE)</f>
        <v>kartonage: GoPro HERO5 Black</v>
      </c>
    </row>
    <row r="146" spans="1:26" x14ac:dyDescent="0.3">
      <c r="A146" t="s">
        <v>422</v>
      </c>
      <c r="B146">
        <f t="shared" si="16"/>
        <v>32</v>
      </c>
      <c r="C146">
        <f>VLOOKUP($B146,image_data!$A:$P,16,FALSE)</f>
        <v>4000</v>
      </c>
      <c r="D146">
        <f>VLOOKUP($B146,image_data!$A:$P,15,FALSE)</f>
        <v>3000</v>
      </c>
      <c r="E146">
        <f t="shared" si="17"/>
        <v>15.699999999999818</v>
      </c>
      <c r="F146">
        <f t="shared" si="18"/>
        <v>421.4</v>
      </c>
      <c r="G146">
        <f t="shared" si="20"/>
        <v>421.69236417084903</v>
      </c>
      <c r="H146">
        <f>VLOOKUP(_xlfn.CONCAT($A146,"1"),ref_coordinates!$A:$C,2,FALSE)</f>
        <v>2368.2600000000002</v>
      </c>
      <c r="I146">
        <f>VLOOKUP(_xlfn.CONCAT($A146,"1"),ref_coordinates!$A:$C,3,FALSE)</f>
        <v>1012.6</v>
      </c>
      <c r="J146">
        <f>VLOOKUP(_xlfn.CONCAT($A146,"2"),ref_coordinates!$A:$C,2,FALSE)</f>
        <v>2383.96</v>
      </c>
      <c r="K146">
        <f>VLOOKUP(_xlfn.CONCAT($A146,"2"),ref_coordinates!$A:$C,3,FALSE)</f>
        <v>1434</v>
      </c>
      <c r="L146">
        <f>VLOOKUP($A146,lines!W:AC,7)</f>
        <v>66.297330744964071</v>
      </c>
      <c r="M146">
        <f>RADIANS(VLOOKUP($B146, image_data!A:G,7,FALSE))</f>
        <v>3.6847193108027323</v>
      </c>
      <c r="N146">
        <f>VLOOKUP($A146,lines!W:AD,8,FALSE)</f>
        <v>3.9050085428089361</v>
      </c>
      <c r="O146">
        <f t="shared" si="19"/>
        <v>0.22028923200620376</v>
      </c>
      <c r="P146">
        <f>VLOOKUP($B146,image_data!A:F,6,FALSE)</f>
        <v>1.9992689862847</v>
      </c>
      <c r="Q146">
        <f>VLOOKUP($B146,image_data!$A:$Q,12,FALSE)</f>
        <v>0.51529373537324996</v>
      </c>
      <c r="R146">
        <f>VLOOKUP($B146,image_data!$A:$Q,13,FALSE)</f>
        <v>-0.19976700849019</v>
      </c>
      <c r="S146">
        <f>VLOOKUP($B146,image_data!$A:$Q,14,FALSE)</f>
        <v>3.3152437205078003E-2</v>
      </c>
      <c r="T146">
        <f>VLOOKUP($B146,image_data!$A:$K,9,FALSE)</f>
        <v>0.54138852778713997</v>
      </c>
      <c r="U146">
        <f>VLOOKUP($B146,image_data!$A:$K,10,FALSE)</f>
        <v>1.9706169203615</v>
      </c>
      <c r="V146">
        <f>VLOOKUP($B146,image_data!$A:$K,11,FALSE)</f>
        <v>-1.8636896625685999</v>
      </c>
      <c r="W146">
        <f>VLOOKUP(B146,image_data!A:R,18,FALSE)</f>
        <v>0.99306898371447005</v>
      </c>
      <c r="X146">
        <f>VLOOKUP(_xlfn.CONCAT(A146,1),ref_coordinates!A:D,4,FALSE)</f>
        <v>17.100000000000001</v>
      </c>
      <c r="Y146" t="str">
        <f>VLOOKUP(INT(LEFT(A146,3)),image_data!A:H,8,FALSE)</f>
        <v>perspective</v>
      </c>
      <c r="Z146" t="str">
        <f>VLOOKUP(B146,image_data!A:V,22,TRUE)</f>
        <v>kartonage: GoPro HERO5 Black</v>
      </c>
    </row>
    <row r="147" spans="1:26" x14ac:dyDescent="0.3">
      <c r="A147" t="s">
        <v>421</v>
      </c>
      <c r="B147">
        <f t="shared" si="16"/>
        <v>32</v>
      </c>
      <c r="C147">
        <f>VLOOKUP($B147,image_data!$A:$P,16,FALSE)</f>
        <v>4000</v>
      </c>
      <c r="D147">
        <f>VLOOKUP($B147,image_data!$A:$P,15,FALSE)</f>
        <v>3000</v>
      </c>
      <c r="E147">
        <f t="shared" si="17"/>
        <v>13.459999999999582</v>
      </c>
      <c r="F147">
        <f t="shared" si="18"/>
        <v>544.2299999999999</v>
      </c>
      <c r="G147">
        <f t="shared" ref="G147:G210" si="21">SQRT(POWER(E147,2)+POWER(F147,2))</f>
        <v>544.39642219617861</v>
      </c>
      <c r="H147">
        <f>VLOOKUP(_xlfn.CONCAT($A147,"1"),ref_coordinates!$A:$C,2,FALSE)</f>
        <v>2506.2800000000002</v>
      </c>
      <c r="I147">
        <f>VLOOKUP(_xlfn.CONCAT($A147,"1"),ref_coordinates!$A:$C,3,FALSE)</f>
        <v>912.62</v>
      </c>
      <c r="J147">
        <f>VLOOKUP(_xlfn.CONCAT($A147,"2"),ref_coordinates!$A:$C,2,FALSE)</f>
        <v>2519.7399999999998</v>
      </c>
      <c r="K147">
        <f>VLOOKUP(_xlfn.CONCAT($A147,"2"),ref_coordinates!$A:$C,3,FALSE)</f>
        <v>1456.85</v>
      </c>
      <c r="L147">
        <f>VLOOKUP($A147,lines!W:AC,7)</f>
        <v>52.749364857732189</v>
      </c>
      <c r="M147">
        <f>RADIANS(VLOOKUP($B147, image_data!A:G,7,FALSE))</f>
        <v>3.6847193108027323</v>
      </c>
      <c r="N147">
        <f>VLOOKUP($A147,lines!W:AD,8,FALSE)</f>
        <v>3.981611728271595</v>
      </c>
      <c r="O147">
        <f t="shared" si="19"/>
        <v>0.29689241746886275</v>
      </c>
      <c r="P147">
        <f>VLOOKUP($B147,image_data!A:F,6,FALSE)</f>
        <v>1.9992689862847</v>
      </c>
      <c r="Q147">
        <f>VLOOKUP($B147,image_data!$A:$Q,12,FALSE)</f>
        <v>0.51529373537324996</v>
      </c>
      <c r="R147">
        <f>VLOOKUP($B147,image_data!$A:$Q,13,FALSE)</f>
        <v>-0.19976700849019</v>
      </c>
      <c r="S147">
        <f>VLOOKUP($B147,image_data!$A:$Q,14,FALSE)</f>
        <v>3.3152437205078003E-2</v>
      </c>
      <c r="T147">
        <f>VLOOKUP($B147,image_data!$A:$K,9,FALSE)</f>
        <v>0.54138852778713997</v>
      </c>
      <c r="U147">
        <f>VLOOKUP($B147,image_data!$A:$K,10,FALSE)</f>
        <v>1.9706169203615</v>
      </c>
      <c r="V147">
        <f>VLOOKUP($B147,image_data!$A:$K,11,FALSE)</f>
        <v>-1.8636896625685999</v>
      </c>
      <c r="W147">
        <f>VLOOKUP(B147,image_data!A:R,18,FALSE)</f>
        <v>0.99306898371447005</v>
      </c>
      <c r="X147">
        <f>VLOOKUP(_xlfn.CONCAT(A147,1),ref_coordinates!A:D,4,FALSE)</f>
        <v>17.100000000000001</v>
      </c>
      <c r="Y147" t="str">
        <f>VLOOKUP(INT(LEFT(A147,3)),image_data!A:H,8,FALSE)</f>
        <v>perspective</v>
      </c>
      <c r="Z147" t="str">
        <f>VLOOKUP(B147,image_data!A:V,22,TRUE)</f>
        <v>kartonage: GoPro HERO5 Black</v>
      </c>
    </row>
    <row r="148" spans="1:26" x14ac:dyDescent="0.3">
      <c r="A148" t="s">
        <v>420</v>
      </c>
      <c r="B148">
        <f t="shared" si="16"/>
        <v>32</v>
      </c>
      <c r="C148">
        <f>VLOOKUP($B148,image_data!$A:$P,16,FALSE)</f>
        <v>4000</v>
      </c>
      <c r="D148">
        <f>VLOOKUP($B148,image_data!$A:$P,15,FALSE)</f>
        <v>3000</v>
      </c>
      <c r="E148">
        <f t="shared" si="17"/>
        <v>26.640000000000327</v>
      </c>
      <c r="F148">
        <f t="shared" si="18"/>
        <v>739.66000000000008</v>
      </c>
      <c r="G148">
        <f t="shared" si="21"/>
        <v>740.13958494327278</v>
      </c>
      <c r="H148">
        <f>VLOOKUP(_xlfn.CONCAT($A148,"1"),ref_coordinates!$A:$C,2,FALSE)</f>
        <v>2742.64</v>
      </c>
      <c r="I148">
        <f>VLOOKUP(_xlfn.CONCAT($A148,"1"),ref_coordinates!$A:$C,3,FALSE)</f>
        <v>746.47</v>
      </c>
      <c r="J148">
        <f>VLOOKUP(_xlfn.CONCAT($A148,"2"),ref_coordinates!$A:$C,2,FALSE)</f>
        <v>2769.28</v>
      </c>
      <c r="K148">
        <f>VLOOKUP(_xlfn.CONCAT($A148,"2"),ref_coordinates!$A:$C,3,FALSE)</f>
        <v>1486.13</v>
      </c>
      <c r="L148">
        <f>VLOOKUP($A148,lines!W:AC,7)</f>
        <v>41.792702065513467</v>
      </c>
      <c r="M148">
        <f>RADIANS(VLOOKUP($B148, image_data!A:G,7,FALSE))</f>
        <v>3.6847193108027323</v>
      </c>
      <c r="N148">
        <f>VLOOKUP($A148,lines!W:AD,8,FALSE)</f>
        <v>4.0869711335854326</v>
      </c>
      <c r="O148">
        <f t="shared" si="19"/>
        <v>0.40225182278270033</v>
      </c>
      <c r="P148">
        <f>VLOOKUP($B148,image_data!A:F,6,FALSE)</f>
        <v>1.9992689862847</v>
      </c>
      <c r="Q148">
        <f>VLOOKUP($B148,image_data!$A:$Q,12,FALSE)</f>
        <v>0.51529373537324996</v>
      </c>
      <c r="R148">
        <f>VLOOKUP($B148,image_data!$A:$Q,13,FALSE)</f>
        <v>-0.19976700849019</v>
      </c>
      <c r="S148">
        <f>VLOOKUP($B148,image_data!$A:$Q,14,FALSE)</f>
        <v>3.3152437205078003E-2</v>
      </c>
      <c r="T148">
        <f>VLOOKUP($B148,image_data!$A:$K,9,FALSE)</f>
        <v>0.54138852778713997</v>
      </c>
      <c r="U148">
        <f>VLOOKUP($B148,image_data!$A:$K,10,FALSE)</f>
        <v>1.9706169203615</v>
      </c>
      <c r="V148">
        <f>VLOOKUP($B148,image_data!$A:$K,11,FALSE)</f>
        <v>-1.8636896625685999</v>
      </c>
      <c r="W148">
        <f>VLOOKUP(B148,image_data!A:R,18,FALSE)</f>
        <v>0.99306898371447005</v>
      </c>
      <c r="X148">
        <f>VLOOKUP(_xlfn.CONCAT(A148,1),ref_coordinates!A:D,4,FALSE)</f>
        <v>17.100000000000001</v>
      </c>
      <c r="Y148" t="str">
        <f>VLOOKUP(INT(LEFT(A148,3)),image_data!A:H,8,FALSE)</f>
        <v>perspective</v>
      </c>
      <c r="Z148" t="str">
        <f>VLOOKUP(B148,image_data!A:V,22,TRUE)</f>
        <v>kartonage: GoPro HERO5 Black</v>
      </c>
    </row>
    <row r="149" spans="1:26" x14ac:dyDescent="0.3">
      <c r="A149" t="s">
        <v>419</v>
      </c>
      <c r="B149">
        <f t="shared" si="16"/>
        <v>32</v>
      </c>
      <c r="C149">
        <f>VLOOKUP($B149,image_data!$A:$P,16,FALSE)</f>
        <v>4000</v>
      </c>
      <c r="D149">
        <f>VLOOKUP($B149,image_data!$A:$P,15,FALSE)</f>
        <v>3000</v>
      </c>
      <c r="E149">
        <f t="shared" si="17"/>
        <v>67.019999999999982</v>
      </c>
      <c r="F149">
        <f t="shared" si="18"/>
        <v>1088.47</v>
      </c>
      <c r="G149">
        <f t="shared" si="21"/>
        <v>1090.5313481509827</v>
      </c>
      <c r="H149">
        <f>VLOOKUP(_xlfn.CONCAT($A149,"1"),ref_coordinates!$A:$C,2,FALSE)</f>
        <v>3181.79</v>
      </c>
      <c r="I149">
        <f>VLOOKUP(_xlfn.CONCAT($A149,"1"),ref_coordinates!$A:$C,3,FALSE)</f>
        <v>447.57</v>
      </c>
      <c r="J149">
        <f>VLOOKUP(_xlfn.CONCAT($A149,"2"),ref_coordinates!$A:$C,2,FALSE)</f>
        <v>3248.81</v>
      </c>
      <c r="K149">
        <f>VLOOKUP(_xlfn.CONCAT($A149,"2"),ref_coordinates!$A:$C,3,FALSE)</f>
        <v>1536.04</v>
      </c>
      <c r="L149">
        <f>VLOOKUP($A149,lines!W:AC,7)</f>
        <v>29.299548014641719</v>
      </c>
      <c r="M149">
        <f>RADIANS(VLOOKUP($B149, image_data!A:G,7,FALSE))</f>
        <v>3.6847193108027323</v>
      </c>
      <c r="N149">
        <f>VLOOKUP($A149,lines!W:AD,8,FALSE)</f>
        <v>4.318624206832542</v>
      </c>
      <c r="O149">
        <f t="shared" si="19"/>
        <v>0.63390489602980971</v>
      </c>
      <c r="P149">
        <f>VLOOKUP($B149,image_data!A:F,6,FALSE)</f>
        <v>1.9992689862847</v>
      </c>
      <c r="Q149">
        <f>VLOOKUP($B149,image_data!$A:$Q,12,FALSE)</f>
        <v>0.51529373537324996</v>
      </c>
      <c r="R149">
        <f>VLOOKUP($B149,image_data!$A:$Q,13,FALSE)</f>
        <v>-0.19976700849019</v>
      </c>
      <c r="S149">
        <f>VLOOKUP($B149,image_data!$A:$Q,14,FALSE)</f>
        <v>3.3152437205078003E-2</v>
      </c>
      <c r="T149">
        <f>VLOOKUP($B149,image_data!$A:$K,9,FALSE)</f>
        <v>0.54138852778713997</v>
      </c>
      <c r="U149">
        <f>VLOOKUP($B149,image_data!$A:$K,10,FALSE)</f>
        <v>1.9706169203615</v>
      </c>
      <c r="V149">
        <f>VLOOKUP($B149,image_data!$A:$K,11,FALSE)</f>
        <v>-1.8636896625685999</v>
      </c>
      <c r="W149">
        <f>VLOOKUP(B149,image_data!A:R,18,FALSE)</f>
        <v>0.99306898371447005</v>
      </c>
      <c r="X149">
        <f>VLOOKUP(_xlfn.CONCAT(A149,1),ref_coordinates!A:D,4,FALSE)</f>
        <v>17.100000000000001</v>
      </c>
      <c r="Y149" t="str">
        <f>VLOOKUP(INT(LEFT(A149,3)),image_data!A:H,8,FALSE)</f>
        <v>perspective</v>
      </c>
      <c r="Z149" t="str">
        <f>VLOOKUP(B149,image_data!A:V,22,TRUE)</f>
        <v>kartonage: GoPro HERO5 Black</v>
      </c>
    </row>
    <row r="150" spans="1:26" x14ac:dyDescent="0.3">
      <c r="A150" t="s">
        <v>418</v>
      </c>
      <c r="B150">
        <f t="shared" si="16"/>
        <v>32</v>
      </c>
      <c r="C150">
        <f>VLOOKUP($B150,image_data!$A:$P,16,FALSE)</f>
        <v>4000</v>
      </c>
      <c r="D150">
        <f>VLOOKUP($B150,image_data!$A:$P,15,FALSE)</f>
        <v>3000</v>
      </c>
      <c r="E150">
        <f t="shared" si="17"/>
        <v>145.90000000000009</v>
      </c>
      <c r="F150">
        <f t="shared" si="18"/>
        <v>1428.22</v>
      </c>
      <c r="G150">
        <f t="shared" si="21"/>
        <v>1435.6528753149209</v>
      </c>
      <c r="H150">
        <f>VLOOKUP(_xlfn.CONCAT($A150,"1"),ref_coordinates!$A:$C,2,FALSE)</f>
        <v>3613.16</v>
      </c>
      <c r="I150">
        <f>VLOOKUP(_xlfn.CONCAT($A150,"1"),ref_coordinates!$A:$C,3,FALSE)</f>
        <v>163.95</v>
      </c>
      <c r="J150">
        <f>VLOOKUP(_xlfn.CONCAT($A150,"2"),ref_coordinates!$A:$C,2,FALSE)</f>
        <v>3759.06</v>
      </c>
      <c r="K150">
        <f>VLOOKUP(_xlfn.CONCAT($A150,"2"),ref_coordinates!$A:$C,3,FALSE)</f>
        <v>1592.17</v>
      </c>
      <c r="L150">
        <f>VLOOKUP($A150,lines!W:AC,7)</f>
        <v>23.57046707991692</v>
      </c>
      <c r="M150">
        <f>RADIANS(VLOOKUP($B150, image_data!A:G,7,FALSE))</f>
        <v>3.6847193108027323</v>
      </c>
      <c r="N150">
        <f>VLOOKUP($A150,lines!W:AD,8,FALSE)</f>
        <v>4.5507221830461511</v>
      </c>
      <c r="O150">
        <f t="shared" si="19"/>
        <v>0.86600287224341876</v>
      </c>
      <c r="P150">
        <f>VLOOKUP($B150,image_data!A:F,6,FALSE)</f>
        <v>1.9992689862847</v>
      </c>
      <c r="Q150">
        <f>VLOOKUP($B150,image_data!$A:$Q,12,FALSE)</f>
        <v>0.51529373537324996</v>
      </c>
      <c r="R150">
        <f>VLOOKUP($B150,image_data!$A:$Q,13,FALSE)</f>
        <v>-0.19976700849019</v>
      </c>
      <c r="S150">
        <f>VLOOKUP($B150,image_data!$A:$Q,14,FALSE)</f>
        <v>3.3152437205078003E-2</v>
      </c>
      <c r="T150">
        <f>VLOOKUP($B150,image_data!$A:$K,9,FALSE)</f>
        <v>0.54138852778713997</v>
      </c>
      <c r="U150">
        <f>VLOOKUP($B150,image_data!$A:$K,10,FALSE)</f>
        <v>1.9706169203615</v>
      </c>
      <c r="V150">
        <f>VLOOKUP($B150,image_data!$A:$K,11,FALSE)</f>
        <v>-1.8636896625685999</v>
      </c>
      <c r="W150">
        <f>VLOOKUP(B150,image_data!A:R,18,FALSE)</f>
        <v>0.99306898371447005</v>
      </c>
      <c r="X150">
        <f>VLOOKUP(_xlfn.CONCAT(A150,1),ref_coordinates!A:D,4,FALSE)</f>
        <v>17.100000000000001</v>
      </c>
      <c r="Y150" t="str">
        <f>VLOOKUP(INT(LEFT(A150,3)),image_data!A:H,8,FALSE)</f>
        <v>perspective</v>
      </c>
      <c r="Z150" t="str">
        <f>VLOOKUP(B150,image_data!A:V,22,TRUE)</f>
        <v>kartonage: GoPro HERO5 Black</v>
      </c>
    </row>
    <row r="151" spans="1:26" x14ac:dyDescent="0.3">
      <c r="A151" t="s">
        <v>433</v>
      </c>
      <c r="B151">
        <f t="shared" si="16"/>
        <v>36</v>
      </c>
      <c r="C151">
        <f>VLOOKUP($B151,image_data!$A:$P,16,FALSE)</f>
        <v>5184</v>
      </c>
      <c r="D151">
        <f>VLOOKUP($B151,image_data!$A:$P,15,FALSE)</f>
        <v>3888</v>
      </c>
      <c r="E151">
        <f t="shared" si="17"/>
        <v>-164.15000000000003</v>
      </c>
      <c r="F151">
        <f t="shared" si="18"/>
        <v>1507.79</v>
      </c>
      <c r="G151">
        <f t="shared" si="21"/>
        <v>1516.6990164828353</v>
      </c>
      <c r="H151">
        <f>VLOOKUP(_xlfn.CONCAT($A151,"1"),ref_coordinates!$A:$C,2,FALSE)</f>
        <v>237.11</v>
      </c>
      <c r="I151">
        <f>VLOOKUP(_xlfn.CONCAT($A151,"1"),ref_coordinates!$A:$C,3,FALSE)</f>
        <v>834.18</v>
      </c>
      <c r="J151">
        <f>VLOOKUP(_xlfn.CONCAT($A151,"2"),ref_coordinates!$A:$C,2,FALSE)</f>
        <v>72.959999999999994</v>
      </c>
      <c r="K151">
        <f>VLOOKUP(_xlfn.CONCAT($A151,"2"),ref_coordinates!$A:$C,3,FALSE)</f>
        <v>2341.9699999999998</v>
      </c>
      <c r="L151">
        <f>VLOOKUP($A151,lines!W:AC,7)</f>
        <v>58.961963686597031</v>
      </c>
      <c r="M151">
        <f>RADIANS(VLOOKUP($B151, image_data!A:G,7,FALSE))</f>
        <v>4.6971902969900219</v>
      </c>
      <c r="N151">
        <f>VLOOKUP($A151,lines!W:AD,8,FALSE)</f>
        <v>3.6468132369772519</v>
      </c>
      <c r="O151">
        <f t="shared" si="19"/>
        <v>-1.05037706001277</v>
      </c>
      <c r="P151">
        <f>VLOOKUP($B151,image_data!A:F,6,FALSE)</f>
        <v>1.4879907295107999</v>
      </c>
      <c r="Q151">
        <f>VLOOKUP($B151,image_data!$A:$Q,12,FALSE)</f>
        <v>0.48881708132885998</v>
      </c>
      <c r="R151">
        <f>VLOOKUP($B151,image_data!$A:$Q,13,FALSE)</f>
        <v>-0.20471067050954</v>
      </c>
      <c r="S151">
        <f>VLOOKUP($B151,image_data!$A:$Q,14,FALSE)</f>
        <v>3.1433766562045003E-2</v>
      </c>
      <c r="T151">
        <f>VLOOKUP($B151,image_data!$A:$K,9,FALSE)</f>
        <v>1.1776226426145</v>
      </c>
      <c r="U151">
        <f>VLOOKUP($B151,image_data!$A:$K,10,FALSE)</f>
        <v>1.2033137035943999</v>
      </c>
      <c r="V151">
        <f>VLOOKUP($B151,image_data!$A:$K,11,FALSE)</f>
        <v>-1.2283572862976</v>
      </c>
      <c r="W151">
        <f>VLOOKUP(B151,image_data!A:R,18,FALSE)</f>
        <v>0.99903615568181003</v>
      </c>
      <c r="X151">
        <f>VLOOKUP(_xlfn.CONCAT(A151,1),ref_coordinates!A:D,4,FALSE)</f>
        <v>34.700000000000003</v>
      </c>
      <c r="Y151" t="str">
        <f>VLOOKUP(INT(LEFT(A151,3)),image_data!A:H,8,FALSE)</f>
        <v>perspective</v>
      </c>
      <c r="Z151" t="str">
        <f>VLOOKUP(B151,image_data!A:V,22,TRUE)</f>
        <v>stefanhrt: GoPro HERO9 Black</v>
      </c>
    </row>
    <row r="152" spans="1:26" x14ac:dyDescent="0.3">
      <c r="A152" t="s">
        <v>432</v>
      </c>
      <c r="B152">
        <f t="shared" si="16"/>
        <v>36</v>
      </c>
      <c r="C152">
        <f>VLOOKUP($B152,image_data!$A:$P,16,FALSE)</f>
        <v>5184</v>
      </c>
      <c r="D152">
        <f>VLOOKUP($B152,image_data!$A:$P,15,FALSE)</f>
        <v>3888</v>
      </c>
      <c r="E152">
        <f t="shared" si="17"/>
        <v>-216.76</v>
      </c>
      <c r="F152">
        <f t="shared" si="18"/>
        <v>1612.3399999999997</v>
      </c>
      <c r="G152">
        <f t="shared" si="21"/>
        <v>1626.8451595649781</v>
      </c>
      <c r="H152">
        <f>VLOOKUP(_xlfn.CONCAT($A152,"1"),ref_coordinates!$A:$C,2,FALSE)</f>
        <v>385.19</v>
      </c>
      <c r="I152">
        <f>VLOOKUP(_xlfn.CONCAT($A152,"1"),ref_coordinates!$A:$C,3,FALSE)</f>
        <v>724.13</v>
      </c>
      <c r="J152">
        <f>VLOOKUP(_xlfn.CONCAT($A152,"2"),ref_coordinates!$A:$C,2,FALSE)</f>
        <v>168.43</v>
      </c>
      <c r="K152">
        <f>VLOOKUP(_xlfn.CONCAT($A152,"2"),ref_coordinates!$A:$C,3,FALSE)</f>
        <v>2336.4699999999998</v>
      </c>
      <c r="L152">
        <f>VLOOKUP($A152,lines!W:AC,7)</f>
        <v>53.646968927382602</v>
      </c>
      <c r="M152">
        <f>RADIANS(VLOOKUP($B152, image_data!A:G,7,FALSE))</f>
        <v>4.6971902969900219</v>
      </c>
      <c r="N152">
        <f>VLOOKUP($A152,lines!W:AD,8,FALSE)</f>
        <v>3.667844662424482</v>
      </c>
      <c r="O152">
        <f t="shared" si="19"/>
        <v>-1.0293456345655398</v>
      </c>
      <c r="P152">
        <f>VLOOKUP($B152,image_data!A:F,6,FALSE)</f>
        <v>1.4879907295107999</v>
      </c>
      <c r="Q152">
        <f>VLOOKUP($B152,image_data!$A:$Q,12,FALSE)</f>
        <v>0.48881708132885998</v>
      </c>
      <c r="R152">
        <f>VLOOKUP($B152,image_data!$A:$Q,13,FALSE)</f>
        <v>-0.20471067050954</v>
      </c>
      <c r="S152">
        <f>VLOOKUP($B152,image_data!$A:$Q,14,FALSE)</f>
        <v>3.1433766562045003E-2</v>
      </c>
      <c r="T152">
        <f>VLOOKUP($B152,image_data!$A:$K,9,FALSE)</f>
        <v>1.1776226426145</v>
      </c>
      <c r="U152">
        <f>VLOOKUP($B152,image_data!$A:$K,10,FALSE)</f>
        <v>1.2033137035943999</v>
      </c>
      <c r="V152">
        <f>VLOOKUP($B152,image_data!$A:$K,11,FALSE)</f>
        <v>-1.2283572862976</v>
      </c>
      <c r="W152">
        <f>VLOOKUP(B152,image_data!A:R,18,FALSE)</f>
        <v>0.99903615568181003</v>
      </c>
      <c r="X152">
        <f>VLOOKUP(_xlfn.CONCAT(A152,1),ref_coordinates!A:D,4,FALSE)</f>
        <v>34.700000000000003</v>
      </c>
      <c r="Y152" t="str">
        <f>VLOOKUP(INT(LEFT(A152,3)),image_data!A:H,8,FALSE)</f>
        <v>perspective</v>
      </c>
      <c r="Z152" t="str">
        <f>VLOOKUP(B152,image_data!A:V,22,TRUE)</f>
        <v>stefanhrt: GoPro HERO9 Black</v>
      </c>
    </row>
    <row r="153" spans="1:26" x14ac:dyDescent="0.3">
      <c r="A153" t="s">
        <v>431</v>
      </c>
      <c r="B153">
        <f t="shared" si="16"/>
        <v>36</v>
      </c>
      <c r="C153">
        <f>VLOOKUP($B153,image_data!$A:$P,16,FALSE)</f>
        <v>5184</v>
      </c>
      <c r="D153">
        <f>VLOOKUP($B153,image_data!$A:$P,15,FALSE)</f>
        <v>3888</v>
      </c>
      <c r="E153">
        <f t="shared" si="17"/>
        <v>-184.58999999999992</v>
      </c>
      <c r="F153">
        <f t="shared" si="18"/>
        <v>1806.2699999999998</v>
      </c>
      <c r="G153">
        <f t="shared" si="21"/>
        <v>1815.6774991721409</v>
      </c>
      <c r="H153">
        <f>VLOOKUP(_xlfn.CONCAT($A153,"1"),ref_coordinates!$A:$C,2,FALSE)</f>
        <v>858.55</v>
      </c>
      <c r="I153">
        <f>VLOOKUP(_xlfn.CONCAT($A153,"1"),ref_coordinates!$A:$C,3,FALSE)</f>
        <v>535.70000000000005</v>
      </c>
      <c r="J153">
        <f>VLOOKUP(_xlfn.CONCAT($A153,"2"),ref_coordinates!$A:$C,2,FALSE)</f>
        <v>673.96</v>
      </c>
      <c r="K153">
        <f>VLOOKUP(_xlfn.CONCAT($A153,"2"),ref_coordinates!$A:$C,3,FALSE)</f>
        <v>2341.9699999999998</v>
      </c>
      <c r="L153">
        <f>VLOOKUP($A153,lines!W:AC,7)</f>
        <v>43.044763204515348</v>
      </c>
      <c r="M153">
        <f>RADIANS(VLOOKUP($B153, image_data!A:G,7,FALSE))</f>
        <v>4.6971902969900219</v>
      </c>
      <c r="N153">
        <f>VLOOKUP($A153,lines!W:AD,8,FALSE)</f>
        <v>3.823310919667795</v>
      </c>
      <c r="O153">
        <f t="shared" si="19"/>
        <v>-0.87387937732222687</v>
      </c>
      <c r="P153">
        <f>VLOOKUP($B153,image_data!A:F,6,FALSE)</f>
        <v>1.4879907295107999</v>
      </c>
      <c r="Q153">
        <f>VLOOKUP($B153,image_data!$A:$Q,12,FALSE)</f>
        <v>0.48881708132885998</v>
      </c>
      <c r="R153">
        <f>VLOOKUP($B153,image_data!$A:$Q,13,FALSE)</f>
        <v>-0.20471067050954</v>
      </c>
      <c r="S153">
        <f>VLOOKUP($B153,image_data!$A:$Q,14,FALSE)</f>
        <v>3.1433766562045003E-2</v>
      </c>
      <c r="T153">
        <f>VLOOKUP($B153,image_data!$A:$K,9,FALSE)</f>
        <v>1.1776226426145</v>
      </c>
      <c r="U153">
        <f>VLOOKUP($B153,image_data!$A:$K,10,FALSE)</f>
        <v>1.2033137035943999</v>
      </c>
      <c r="V153">
        <f>VLOOKUP($B153,image_data!$A:$K,11,FALSE)</f>
        <v>-1.2283572862976</v>
      </c>
      <c r="W153">
        <f>VLOOKUP(B153,image_data!A:R,18,FALSE)</f>
        <v>0.99903615568181003</v>
      </c>
      <c r="X153">
        <f>VLOOKUP(_xlfn.CONCAT(A153,1),ref_coordinates!A:D,4,FALSE)</f>
        <v>34.700000000000003</v>
      </c>
      <c r="Y153" t="str">
        <f>VLOOKUP(INT(LEFT(A153,3)),image_data!A:H,8,FALSE)</f>
        <v>perspective</v>
      </c>
      <c r="Z153" t="str">
        <f>VLOOKUP(B153,image_data!A:V,22,TRUE)</f>
        <v>stefanhrt: GoPro HERO9 Black</v>
      </c>
    </row>
    <row r="154" spans="1:26" x14ac:dyDescent="0.3">
      <c r="A154" t="s">
        <v>430</v>
      </c>
      <c r="B154">
        <f t="shared" si="16"/>
        <v>36</v>
      </c>
      <c r="C154">
        <f>VLOOKUP($B154,image_data!$A:$P,16,FALSE)</f>
        <v>5184</v>
      </c>
      <c r="D154">
        <f>VLOOKUP($B154,image_data!$A:$P,15,FALSE)</f>
        <v>3888</v>
      </c>
      <c r="E154">
        <f t="shared" si="17"/>
        <v>-125.6099999999999</v>
      </c>
      <c r="F154">
        <f t="shared" si="18"/>
        <v>1852.0899999999997</v>
      </c>
      <c r="G154">
        <f t="shared" si="21"/>
        <v>1856.34459090978</v>
      </c>
      <c r="H154">
        <f>VLOOKUP(_xlfn.CONCAT($A154,"1"),ref_coordinates!$A:$C,2,FALSE)</f>
        <v>1087.57</v>
      </c>
      <c r="I154">
        <f>VLOOKUP(_xlfn.CONCAT($A154,"1"),ref_coordinates!$A:$C,3,FALSE)</f>
        <v>461.4</v>
      </c>
      <c r="J154">
        <f>VLOOKUP(_xlfn.CONCAT($A154,"2"),ref_coordinates!$A:$C,2,FALSE)</f>
        <v>961.96</v>
      </c>
      <c r="K154">
        <f>VLOOKUP(_xlfn.CONCAT($A154,"2"),ref_coordinates!$A:$C,3,FALSE)</f>
        <v>2313.4899999999998</v>
      </c>
      <c r="L154">
        <f>VLOOKUP($A154,lines!W:AC,7)</f>
        <v>38.966787267100152</v>
      </c>
      <c r="M154">
        <f>RADIANS(VLOOKUP($B154, image_data!A:G,7,FALSE))</f>
        <v>4.6971902969900219</v>
      </c>
      <c r="N154">
        <f>VLOOKUP($A154,lines!W:AD,8,FALSE)</f>
        <v>3.9158951805586861</v>
      </c>
      <c r="O154">
        <f t="shared" si="19"/>
        <v>-0.78129511643133576</v>
      </c>
      <c r="P154">
        <f>VLOOKUP($B154,image_data!A:F,6,FALSE)</f>
        <v>1.4879907295107999</v>
      </c>
      <c r="Q154">
        <f>VLOOKUP($B154,image_data!$A:$Q,12,FALSE)</f>
        <v>0.48881708132885998</v>
      </c>
      <c r="R154">
        <f>VLOOKUP($B154,image_data!$A:$Q,13,FALSE)</f>
        <v>-0.20471067050954</v>
      </c>
      <c r="S154">
        <f>VLOOKUP($B154,image_data!$A:$Q,14,FALSE)</f>
        <v>3.1433766562045003E-2</v>
      </c>
      <c r="T154">
        <f>VLOOKUP($B154,image_data!$A:$K,9,FALSE)</f>
        <v>1.1776226426145</v>
      </c>
      <c r="U154">
        <f>VLOOKUP($B154,image_data!$A:$K,10,FALSE)</f>
        <v>1.2033137035943999</v>
      </c>
      <c r="V154">
        <f>VLOOKUP($B154,image_data!$A:$K,11,FALSE)</f>
        <v>-1.2283572862976</v>
      </c>
      <c r="W154">
        <f>VLOOKUP(B154,image_data!A:R,18,FALSE)</f>
        <v>0.99903615568181003</v>
      </c>
      <c r="X154">
        <f>VLOOKUP(_xlfn.CONCAT(A154,1),ref_coordinates!A:D,4,FALSE)</f>
        <v>34.700000000000003</v>
      </c>
      <c r="Y154" t="str">
        <f>VLOOKUP(INT(LEFT(A154,3)),image_data!A:H,8,FALSE)</f>
        <v>perspective</v>
      </c>
      <c r="Z154" t="str">
        <f>VLOOKUP(B154,image_data!A:V,22,TRUE)</f>
        <v>stefanhrt: GoPro HERO9 Black</v>
      </c>
    </row>
    <row r="155" spans="1:26" x14ac:dyDescent="0.3">
      <c r="A155" t="s">
        <v>429</v>
      </c>
      <c r="B155">
        <f t="shared" si="16"/>
        <v>36</v>
      </c>
      <c r="C155">
        <f>VLOOKUP($B155,image_data!$A:$P,16,FALSE)</f>
        <v>5184</v>
      </c>
      <c r="D155">
        <f>VLOOKUP($B155,image_data!$A:$P,15,FALSE)</f>
        <v>3888</v>
      </c>
      <c r="E155">
        <f t="shared" si="17"/>
        <v>-115.66000000000008</v>
      </c>
      <c r="F155">
        <f t="shared" si="18"/>
        <v>1938.4999999999998</v>
      </c>
      <c r="G155">
        <f t="shared" si="21"/>
        <v>1941.9473436733549</v>
      </c>
      <c r="H155">
        <f>VLOOKUP(_xlfn.CONCAT($A155,"1"),ref_coordinates!$A:$C,2,FALSE)</f>
        <v>1334.98</v>
      </c>
      <c r="I155">
        <f>VLOOKUP(_xlfn.CONCAT($A155,"1"),ref_coordinates!$A:$C,3,FALSE)</f>
        <v>392.47</v>
      </c>
      <c r="J155">
        <f>VLOOKUP(_xlfn.CONCAT($A155,"2"),ref_coordinates!$A:$C,2,FALSE)</f>
        <v>1219.32</v>
      </c>
      <c r="K155">
        <f>VLOOKUP(_xlfn.CONCAT($A155,"2"),ref_coordinates!$A:$C,3,FALSE)</f>
        <v>2330.9699999999998</v>
      </c>
      <c r="L155">
        <f>VLOOKUP($A155,lines!W:AC,7)</f>
        <v>35.150424592674767</v>
      </c>
      <c r="M155">
        <f>RADIANS(VLOOKUP($B155, image_data!A:G,7,FALSE))</f>
        <v>4.6971902969900219</v>
      </c>
      <c r="N155">
        <f>VLOOKUP($A155,lines!W:AD,8,FALSE)</f>
        <v>4.0426352379436139</v>
      </c>
      <c r="O155">
        <f t="shared" si="19"/>
        <v>-0.65455505904640798</v>
      </c>
      <c r="P155">
        <f>VLOOKUP($B155,image_data!A:F,6,FALSE)</f>
        <v>1.4879907295107999</v>
      </c>
      <c r="Q155">
        <f>VLOOKUP($B155,image_data!$A:$Q,12,FALSE)</f>
        <v>0.48881708132885998</v>
      </c>
      <c r="R155">
        <f>VLOOKUP($B155,image_data!$A:$Q,13,FALSE)</f>
        <v>-0.20471067050954</v>
      </c>
      <c r="S155">
        <f>VLOOKUP($B155,image_data!$A:$Q,14,FALSE)</f>
        <v>3.1433766562045003E-2</v>
      </c>
      <c r="T155">
        <f>VLOOKUP($B155,image_data!$A:$K,9,FALSE)</f>
        <v>1.1776226426145</v>
      </c>
      <c r="U155">
        <f>VLOOKUP($B155,image_data!$A:$K,10,FALSE)</f>
        <v>1.2033137035943999</v>
      </c>
      <c r="V155">
        <f>VLOOKUP($B155,image_data!$A:$K,11,FALSE)</f>
        <v>-1.2283572862976</v>
      </c>
      <c r="W155">
        <f>VLOOKUP(B155,image_data!A:R,18,FALSE)</f>
        <v>0.99903615568181003</v>
      </c>
      <c r="X155">
        <f>VLOOKUP(_xlfn.CONCAT(A155,1),ref_coordinates!A:D,4,FALSE)</f>
        <v>34.700000000000003</v>
      </c>
      <c r="Y155" t="str">
        <f>VLOOKUP(INT(LEFT(A155,3)),image_data!A:H,8,FALSE)</f>
        <v>perspective</v>
      </c>
      <c r="Z155" t="str">
        <f>VLOOKUP(B155,image_data!A:V,22,TRUE)</f>
        <v>stefanhrt: GoPro HERO9 Black</v>
      </c>
    </row>
    <row r="156" spans="1:26" x14ac:dyDescent="0.3">
      <c r="A156" t="s">
        <v>428</v>
      </c>
      <c r="B156">
        <f t="shared" si="16"/>
        <v>36</v>
      </c>
      <c r="C156">
        <f>VLOOKUP($B156,image_data!$A:$P,16,FALSE)</f>
        <v>5184</v>
      </c>
      <c r="D156">
        <f>VLOOKUP($B156,image_data!$A:$P,15,FALSE)</f>
        <v>3888</v>
      </c>
      <c r="E156">
        <f t="shared" si="17"/>
        <v>-55.909999999999854</v>
      </c>
      <c r="F156">
        <f t="shared" si="18"/>
        <v>1985.9899999999998</v>
      </c>
      <c r="G156">
        <f t="shared" si="21"/>
        <v>1986.7768390536464</v>
      </c>
      <c r="H156">
        <f>VLOOKUP(_xlfn.CONCAT($A156,"1"),ref_coordinates!$A:$C,2,FALSE)</f>
        <v>1652.85</v>
      </c>
      <c r="I156">
        <f>VLOOKUP(_xlfn.CONCAT($A156,"1"),ref_coordinates!$A:$C,3,FALSE)</f>
        <v>322</v>
      </c>
      <c r="J156">
        <f>VLOOKUP(_xlfn.CONCAT($A156,"2"),ref_coordinates!$A:$C,2,FALSE)</f>
        <v>1596.94</v>
      </c>
      <c r="K156">
        <f>VLOOKUP(_xlfn.CONCAT($A156,"2"),ref_coordinates!$A:$C,3,FALSE)</f>
        <v>2307.9899999999998</v>
      </c>
      <c r="L156">
        <f>VLOOKUP($A156,lines!W:AC,7)</f>
        <v>31.40167141305438</v>
      </c>
      <c r="M156">
        <f>RADIANS(VLOOKUP($B156, image_data!A:G,7,FALSE))</f>
        <v>4.6971902969900219</v>
      </c>
      <c r="N156">
        <f>VLOOKUP($A156,lines!W:AD,8,FALSE)</f>
        <v>4.1932373359246977</v>
      </c>
      <c r="O156">
        <f t="shared" si="19"/>
        <v>-0.50395296106532417</v>
      </c>
      <c r="P156">
        <f>VLOOKUP($B156,image_data!A:F,6,FALSE)</f>
        <v>1.4879907295107999</v>
      </c>
      <c r="Q156">
        <f>VLOOKUP($B156,image_data!$A:$Q,12,FALSE)</f>
        <v>0.48881708132885998</v>
      </c>
      <c r="R156">
        <f>VLOOKUP($B156,image_data!$A:$Q,13,FALSE)</f>
        <v>-0.20471067050954</v>
      </c>
      <c r="S156">
        <f>VLOOKUP($B156,image_data!$A:$Q,14,FALSE)</f>
        <v>3.1433766562045003E-2</v>
      </c>
      <c r="T156">
        <f>VLOOKUP($B156,image_data!$A:$K,9,FALSE)</f>
        <v>1.1776226426145</v>
      </c>
      <c r="U156">
        <f>VLOOKUP($B156,image_data!$A:$K,10,FALSE)</f>
        <v>1.2033137035943999</v>
      </c>
      <c r="V156">
        <f>VLOOKUP($B156,image_data!$A:$K,11,FALSE)</f>
        <v>-1.2283572862976</v>
      </c>
      <c r="W156">
        <f>VLOOKUP(B156,image_data!A:R,18,FALSE)</f>
        <v>0.99903615568181003</v>
      </c>
      <c r="X156">
        <f>VLOOKUP(_xlfn.CONCAT(A156,1),ref_coordinates!A:D,4,FALSE)</f>
        <v>34.700000000000003</v>
      </c>
      <c r="Y156" t="str">
        <f>VLOOKUP(INT(LEFT(A156,3)),image_data!A:H,8,FALSE)</f>
        <v>perspective</v>
      </c>
      <c r="Z156" t="str">
        <f>VLOOKUP(B156,image_data!A:V,22,TRUE)</f>
        <v>stefanhrt: GoPro HERO9 Black</v>
      </c>
    </row>
    <row r="157" spans="1:26" x14ac:dyDescent="0.3">
      <c r="A157" t="s">
        <v>427</v>
      </c>
      <c r="B157">
        <f t="shared" si="16"/>
        <v>36</v>
      </c>
      <c r="C157">
        <f>VLOOKUP($B157,image_data!$A:$P,16,FALSE)</f>
        <v>5184</v>
      </c>
      <c r="D157">
        <f>VLOOKUP($B157,image_data!$A:$P,15,FALSE)</f>
        <v>3888</v>
      </c>
      <c r="E157">
        <f t="shared" si="17"/>
        <v>19.909999999999854</v>
      </c>
      <c r="F157">
        <f t="shared" si="18"/>
        <v>2002.21</v>
      </c>
      <c r="G157">
        <f t="shared" si="21"/>
        <v>2002.3089901910746</v>
      </c>
      <c r="H157">
        <f>VLOOKUP(_xlfn.CONCAT($A157,"1"),ref_coordinates!$A:$C,2,FALSE)</f>
        <v>2004.43</v>
      </c>
      <c r="I157">
        <f>VLOOKUP(_xlfn.CONCAT($A157,"1"),ref_coordinates!$A:$C,3,FALSE)</f>
        <v>263.02</v>
      </c>
      <c r="J157">
        <f>VLOOKUP(_xlfn.CONCAT($A157,"2"),ref_coordinates!$A:$C,2,FALSE)</f>
        <v>2024.34</v>
      </c>
      <c r="K157">
        <f>VLOOKUP(_xlfn.CONCAT($A157,"2"),ref_coordinates!$A:$C,3,FALSE)</f>
        <v>2265.23</v>
      </c>
      <c r="L157">
        <f>VLOOKUP($A157,lines!W:AC,7)</f>
        <v>28.8594364620585</v>
      </c>
      <c r="M157">
        <f>RADIANS(VLOOKUP($B157, image_data!A:G,7,FALSE))</f>
        <v>4.6971902969900219</v>
      </c>
      <c r="N157">
        <f>VLOOKUP($A157,lines!W:AD,8,FALSE)</f>
        <v>4.379341671716908</v>
      </c>
      <c r="O157">
        <f t="shared" si="19"/>
        <v>-0.31784862527311386</v>
      </c>
      <c r="P157">
        <f>VLOOKUP($B157,image_data!A:F,6,FALSE)</f>
        <v>1.4879907295107999</v>
      </c>
      <c r="Q157">
        <f>VLOOKUP($B157,image_data!$A:$Q,12,FALSE)</f>
        <v>0.48881708132885998</v>
      </c>
      <c r="R157">
        <f>VLOOKUP($B157,image_data!$A:$Q,13,FALSE)</f>
        <v>-0.20471067050954</v>
      </c>
      <c r="S157">
        <f>VLOOKUP($B157,image_data!$A:$Q,14,FALSE)</f>
        <v>3.1433766562045003E-2</v>
      </c>
      <c r="T157">
        <f>VLOOKUP($B157,image_data!$A:$K,9,FALSE)</f>
        <v>1.1776226426145</v>
      </c>
      <c r="U157">
        <f>VLOOKUP($B157,image_data!$A:$K,10,FALSE)</f>
        <v>1.2033137035943999</v>
      </c>
      <c r="V157">
        <f>VLOOKUP($B157,image_data!$A:$K,11,FALSE)</f>
        <v>-1.2283572862976</v>
      </c>
      <c r="W157">
        <f>VLOOKUP(B157,image_data!A:R,18,FALSE)</f>
        <v>0.99903615568181003</v>
      </c>
      <c r="X157">
        <f>VLOOKUP(_xlfn.CONCAT(A157,1),ref_coordinates!A:D,4,FALSE)</f>
        <v>34.700000000000003</v>
      </c>
      <c r="Y157" t="str">
        <f>VLOOKUP(INT(LEFT(A157,3)),image_data!A:H,8,FALSE)</f>
        <v>perspective</v>
      </c>
      <c r="Z157" t="str">
        <f>VLOOKUP(B157,image_data!A:V,22,TRUE)</f>
        <v>stefanhrt: GoPro HERO9 Black</v>
      </c>
    </row>
    <row r="158" spans="1:26" x14ac:dyDescent="0.3">
      <c r="A158" t="s">
        <v>426</v>
      </c>
      <c r="B158">
        <f t="shared" si="16"/>
        <v>36</v>
      </c>
      <c r="C158">
        <f>VLOOKUP($B158,image_data!$A:$P,16,FALSE)</f>
        <v>5184</v>
      </c>
      <c r="D158">
        <f>VLOOKUP($B158,image_data!$A:$P,15,FALSE)</f>
        <v>3888</v>
      </c>
      <c r="E158">
        <f t="shared" si="17"/>
        <v>124.07999999999993</v>
      </c>
      <c r="F158">
        <f t="shared" si="18"/>
        <v>2022.89</v>
      </c>
      <c r="G158">
        <f t="shared" si="21"/>
        <v>2026.6918360964503</v>
      </c>
      <c r="H158">
        <f>VLOOKUP(_xlfn.CONCAT($A158,"1"),ref_coordinates!$A:$C,2,FALSE)</f>
        <v>2349.11</v>
      </c>
      <c r="I158">
        <f>VLOOKUP(_xlfn.CONCAT($A158,"1"),ref_coordinates!$A:$C,3,FALSE)</f>
        <v>225.49</v>
      </c>
      <c r="J158">
        <f>VLOOKUP(_xlfn.CONCAT($A158,"2"),ref_coordinates!$A:$C,2,FALSE)</f>
        <v>2473.19</v>
      </c>
      <c r="K158">
        <f>VLOOKUP(_xlfn.CONCAT($A158,"2"),ref_coordinates!$A:$C,3,FALSE)</f>
        <v>2248.38</v>
      </c>
      <c r="L158">
        <f>VLOOKUP($A158,lines!W:AC,7)</f>
        <v>27.489178084101528</v>
      </c>
      <c r="M158">
        <f>RADIANS(VLOOKUP($B158, image_data!A:G,7,FALSE))</f>
        <v>4.6971902969900219</v>
      </c>
      <c r="N158">
        <f>VLOOKUP($A158,lines!W:AD,8,FALSE)</f>
        <v>4.5888932666356386</v>
      </c>
      <c r="O158">
        <f t="shared" si="19"/>
        <v>-0.10829703035438332</v>
      </c>
      <c r="P158">
        <f>VLOOKUP($B158,image_data!A:F,6,FALSE)</f>
        <v>1.4879907295107999</v>
      </c>
      <c r="Q158">
        <f>VLOOKUP($B158,image_data!$A:$Q,12,FALSE)</f>
        <v>0.48881708132885998</v>
      </c>
      <c r="R158">
        <f>VLOOKUP($B158,image_data!$A:$Q,13,FALSE)</f>
        <v>-0.20471067050954</v>
      </c>
      <c r="S158">
        <f>VLOOKUP($B158,image_data!$A:$Q,14,FALSE)</f>
        <v>3.1433766562045003E-2</v>
      </c>
      <c r="T158">
        <f>VLOOKUP($B158,image_data!$A:$K,9,FALSE)</f>
        <v>1.1776226426145</v>
      </c>
      <c r="U158">
        <f>VLOOKUP($B158,image_data!$A:$K,10,FALSE)</f>
        <v>1.2033137035943999</v>
      </c>
      <c r="V158">
        <f>VLOOKUP($B158,image_data!$A:$K,11,FALSE)</f>
        <v>-1.2283572862976</v>
      </c>
      <c r="W158">
        <f>VLOOKUP(B158,image_data!A:R,18,FALSE)</f>
        <v>0.99903615568181003</v>
      </c>
      <c r="X158">
        <f>VLOOKUP(_xlfn.CONCAT(A158,1),ref_coordinates!A:D,4,FALSE)</f>
        <v>34.700000000000003</v>
      </c>
      <c r="Y158" t="str">
        <f>VLOOKUP(INT(LEFT(A158,3)),image_data!A:H,8,FALSE)</f>
        <v>perspective</v>
      </c>
      <c r="Z158" t="str">
        <f>VLOOKUP(B158,image_data!A:V,22,TRUE)</f>
        <v>stefanhrt: GoPro HERO9 Black</v>
      </c>
    </row>
    <row r="159" spans="1:26" x14ac:dyDescent="0.3">
      <c r="A159" t="s">
        <v>425</v>
      </c>
      <c r="B159">
        <f t="shared" si="16"/>
        <v>36</v>
      </c>
      <c r="C159">
        <f>VLOOKUP($B159,image_data!$A:$P,16,FALSE)</f>
        <v>5184</v>
      </c>
      <c r="D159">
        <f>VLOOKUP($B159,image_data!$A:$P,15,FALSE)</f>
        <v>3888</v>
      </c>
      <c r="E159">
        <f t="shared" si="17"/>
        <v>260.42999999999984</v>
      </c>
      <c r="F159">
        <f t="shared" si="18"/>
        <v>2006.8100000000002</v>
      </c>
      <c r="G159">
        <f t="shared" si="21"/>
        <v>2023.6378532237434</v>
      </c>
      <c r="H159">
        <f>VLOOKUP(_xlfn.CONCAT($A159,"1"),ref_coordinates!$A:$C,2,FALSE)</f>
        <v>2712.17</v>
      </c>
      <c r="I159">
        <f>VLOOKUP(_xlfn.CONCAT($A159,"1"),ref_coordinates!$A:$C,3,FALSE)</f>
        <v>203.28</v>
      </c>
      <c r="J159">
        <f>VLOOKUP(_xlfn.CONCAT($A159,"2"),ref_coordinates!$A:$C,2,FALSE)</f>
        <v>2972.6</v>
      </c>
      <c r="K159">
        <f>VLOOKUP(_xlfn.CONCAT($A159,"2"),ref_coordinates!$A:$C,3,FALSE)</f>
        <v>2210.09</v>
      </c>
      <c r="L159">
        <f>VLOOKUP($A159,lines!W:AC,7)</f>
        <v>27.574954948800571</v>
      </c>
      <c r="M159">
        <f>RADIANS(VLOOKUP($B159, image_data!A:G,7,FALSE))</f>
        <v>4.6971902969900219</v>
      </c>
      <c r="N159">
        <f>VLOOKUP($A159,lines!W:AD,8,FALSE)</f>
        <v>4.7944871027586764</v>
      </c>
      <c r="O159">
        <f t="shared" si="19"/>
        <v>9.7296805768654515E-2</v>
      </c>
      <c r="P159">
        <f>VLOOKUP($B159,image_data!A:F,6,FALSE)</f>
        <v>1.4879907295107999</v>
      </c>
      <c r="Q159">
        <f>VLOOKUP($B159,image_data!$A:$Q,12,FALSE)</f>
        <v>0.48881708132885998</v>
      </c>
      <c r="R159">
        <f>VLOOKUP($B159,image_data!$A:$Q,13,FALSE)</f>
        <v>-0.20471067050954</v>
      </c>
      <c r="S159">
        <f>VLOOKUP($B159,image_data!$A:$Q,14,FALSE)</f>
        <v>3.1433766562045003E-2</v>
      </c>
      <c r="T159">
        <f>VLOOKUP($B159,image_data!$A:$K,9,FALSE)</f>
        <v>1.1776226426145</v>
      </c>
      <c r="U159">
        <f>VLOOKUP($B159,image_data!$A:$K,10,FALSE)</f>
        <v>1.2033137035943999</v>
      </c>
      <c r="V159">
        <f>VLOOKUP($B159,image_data!$A:$K,11,FALSE)</f>
        <v>-1.2283572862976</v>
      </c>
      <c r="W159">
        <f>VLOOKUP(B159,image_data!A:R,18,FALSE)</f>
        <v>0.99903615568181003</v>
      </c>
      <c r="X159">
        <f>VLOOKUP(_xlfn.CONCAT(A159,1),ref_coordinates!A:D,4,FALSE)</f>
        <v>34.700000000000003</v>
      </c>
      <c r="Y159" t="str">
        <f>VLOOKUP(INT(LEFT(A159,3)),image_data!A:H,8,FALSE)</f>
        <v>perspective</v>
      </c>
      <c r="Z159" t="str">
        <f>VLOOKUP(B159,image_data!A:V,22,TRUE)</f>
        <v>stefanhrt: GoPro HERO9 Black</v>
      </c>
    </row>
    <row r="160" spans="1:26" x14ac:dyDescent="0.3">
      <c r="A160" t="s">
        <v>436</v>
      </c>
      <c r="B160">
        <f t="shared" si="16"/>
        <v>37</v>
      </c>
      <c r="C160">
        <f>VLOOKUP($B160,image_data!$A:$P,16,FALSE)</f>
        <v>5184</v>
      </c>
      <c r="D160">
        <f>VLOOKUP($B160,image_data!$A:$P,15,FALSE)</f>
        <v>3888</v>
      </c>
      <c r="E160">
        <f t="shared" si="17"/>
        <v>-16.589999999999691</v>
      </c>
      <c r="F160">
        <f t="shared" si="18"/>
        <v>403.82999999999993</v>
      </c>
      <c r="G160">
        <f t="shared" si="21"/>
        <v>404.1706285716466</v>
      </c>
      <c r="H160">
        <f>VLOOKUP(_xlfn.CONCAT($A160,"1"),ref_coordinates!$A:$C,2,FALSE)</f>
        <v>2493.87</v>
      </c>
      <c r="I160">
        <f>VLOOKUP(_xlfn.CONCAT($A160,"1"),ref_coordinates!$A:$C,3,FALSE)</f>
        <v>1776.94</v>
      </c>
      <c r="J160">
        <f>VLOOKUP(_xlfn.CONCAT($A160,"2"),ref_coordinates!$A:$C,2,FALSE)</f>
        <v>2477.2800000000002</v>
      </c>
      <c r="K160">
        <f>VLOOKUP(_xlfn.CONCAT($A160,"2"),ref_coordinates!$A:$C,3,FALSE)</f>
        <v>2180.77</v>
      </c>
      <c r="L160">
        <f>VLOOKUP($A160,lines!W:AC,7)</f>
        <v>99.193061406059414</v>
      </c>
      <c r="M160">
        <f>RADIANS(VLOOKUP($B160, image_data!A:G,7,FALSE))</f>
        <v>6.2552733187997989</v>
      </c>
      <c r="N160">
        <f>VLOOKUP($A160,lines!W:AD,8,FALSE)</f>
        <v>6.2570748483864511</v>
      </c>
      <c r="O160">
        <f t="shared" si="19"/>
        <v>1.8015295866522507E-3</v>
      </c>
      <c r="P160">
        <f>VLOOKUP($B160,image_data!A:F,6,FALSE)</f>
        <v>2.4628068041055999</v>
      </c>
      <c r="Q160">
        <f>VLOOKUP($B160,image_data!$A:$Q,12,FALSE)</f>
        <v>0.50238878176702995</v>
      </c>
      <c r="R160">
        <f>VLOOKUP($B160,image_data!$A:$Q,13,FALSE)</f>
        <v>-0.22111490881102</v>
      </c>
      <c r="S160">
        <f>VLOOKUP($B160,image_data!$A:$Q,14,FALSE)</f>
        <v>4.1303707277964001E-2</v>
      </c>
      <c r="T160">
        <f>VLOOKUP($B160,image_data!$A:$K,9,FALSE)</f>
        <v>1.5002721274007</v>
      </c>
      <c r="U160">
        <f>VLOOKUP($B160,image_data!$A:$K,10,FALSE)</f>
        <v>3.8631582852822997E-2</v>
      </c>
      <c r="V160">
        <f>VLOOKUP($B160,image_data!$A:$K,11,FALSE)</f>
        <v>-3.4898160328709002E-3</v>
      </c>
      <c r="W160">
        <f>VLOOKUP(B160,image_data!A:R,18,FALSE)</f>
        <v>0.95738795805832</v>
      </c>
      <c r="X160">
        <f>VLOOKUP(_xlfn.CONCAT(A160,1),ref_coordinates!A:D,4,FALSE)</f>
        <v>17.399999999999999</v>
      </c>
      <c r="Y160" t="str">
        <f>VLOOKUP(INT(LEFT(A160,3)),image_data!A:H,8,FALSE)</f>
        <v>perspective</v>
      </c>
      <c r="Z160" t="str">
        <f>VLOOKUP(B160,image_data!A:V,22,TRUE)</f>
        <v>stefanhrt: GoPro HERO9 Black</v>
      </c>
    </row>
    <row r="161" spans="1:26" x14ac:dyDescent="0.3">
      <c r="A161" t="s">
        <v>438</v>
      </c>
      <c r="B161">
        <f t="shared" si="16"/>
        <v>37</v>
      </c>
      <c r="C161">
        <f>VLOOKUP($B161,image_data!$A:$P,16,FALSE)</f>
        <v>5184</v>
      </c>
      <c r="D161">
        <f>VLOOKUP($B161,image_data!$A:$P,15,FALSE)</f>
        <v>3888</v>
      </c>
      <c r="E161">
        <f t="shared" si="17"/>
        <v>-12.599999999999909</v>
      </c>
      <c r="F161">
        <f t="shared" si="18"/>
        <v>404.08000000000015</v>
      </c>
      <c r="G161">
        <f t="shared" si="21"/>
        <v>404.27639851962681</v>
      </c>
      <c r="H161">
        <f>VLOOKUP(_xlfn.CONCAT($A161,"1"),ref_coordinates!$A:$C,2,FALSE)</f>
        <v>2693.79</v>
      </c>
      <c r="I161">
        <f>VLOOKUP(_xlfn.CONCAT($A161,"1"),ref_coordinates!$A:$C,3,FALSE)</f>
        <v>1780.09</v>
      </c>
      <c r="J161">
        <f>VLOOKUP(_xlfn.CONCAT($A161,"2"),ref_coordinates!$A:$C,2,FALSE)</f>
        <v>2681.19</v>
      </c>
      <c r="K161">
        <f>VLOOKUP(_xlfn.CONCAT($A161,"2"),ref_coordinates!$A:$C,3,FALSE)</f>
        <v>2184.17</v>
      </c>
      <c r="L161">
        <f>VLOOKUP($A161,lines!W:AC,7)</f>
        <v>99.148701005527855</v>
      </c>
      <c r="M161">
        <f>RADIANS(VLOOKUP($B161, image_data!A:G,7,FALSE))</f>
        <v>6.2552733187997989</v>
      </c>
      <c r="N161">
        <f>VLOOKUP($A161,lines!W:AD,8,FALSE)</f>
        <v>5.7339264145796508E-2</v>
      </c>
      <c r="O161">
        <f t="shared" si="19"/>
        <v>-6.1979340546540023</v>
      </c>
      <c r="P161">
        <f>VLOOKUP($B161,image_data!A:F,6,FALSE)</f>
        <v>2.4628068041055999</v>
      </c>
      <c r="Q161">
        <f>VLOOKUP($B161,image_data!$A:$Q,12,FALSE)</f>
        <v>0.50238878176702995</v>
      </c>
      <c r="R161">
        <f>VLOOKUP($B161,image_data!$A:$Q,13,FALSE)</f>
        <v>-0.22111490881102</v>
      </c>
      <c r="S161">
        <f>VLOOKUP($B161,image_data!$A:$Q,14,FALSE)</f>
        <v>4.1303707277964001E-2</v>
      </c>
      <c r="T161">
        <f>VLOOKUP($B161,image_data!$A:$K,9,FALSE)</f>
        <v>1.5002721274007</v>
      </c>
      <c r="U161">
        <f>VLOOKUP($B161,image_data!$A:$K,10,FALSE)</f>
        <v>3.8631582852822997E-2</v>
      </c>
      <c r="V161">
        <f>VLOOKUP($B161,image_data!$A:$K,11,FALSE)</f>
        <v>-3.4898160328709002E-3</v>
      </c>
      <c r="W161">
        <f>VLOOKUP(B161,image_data!A:R,18,FALSE)</f>
        <v>0.95738795805832</v>
      </c>
      <c r="X161">
        <f>VLOOKUP(_xlfn.CONCAT(A161,1),ref_coordinates!A:D,4,FALSE)</f>
        <v>17.399999999999999</v>
      </c>
      <c r="Y161" t="str">
        <f>VLOOKUP(INT(LEFT(A161,3)),image_data!A:H,8,FALSE)</f>
        <v>perspective</v>
      </c>
      <c r="Z161" t="str">
        <f>VLOOKUP(B161,image_data!A:V,22,TRUE)</f>
        <v>stefanhrt: GoPro HERO9 Black</v>
      </c>
    </row>
    <row r="162" spans="1:26" x14ac:dyDescent="0.3">
      <c r="A162" t="s">
        <v>439</v>
      </c>
      <c r="B162">
        <f t="shared" si="16"/>
        <v>37</v>
      </c>
      <c r="C162">
        <f>VLOOKUP($B162,image_data!$A:$P,16,FALSE)</f>
        <v>5184</v>
      </c>
      <c r="D162">
        <f>VLOOKUP($B162,image_data!$A:$P,15,FALSE)</f>
        <v>3888</v>
      </c>
      <c r="E162">
        <f t="shared" si="17"/>
        <v>-6.8599999999996726</v>
      </c>
      <c r="F162">
        <f t="shared" si="18"/>
        <v>229.45000000000005</v>
      </c>
      <c r="G162">
        <f t="shared" si="21"/>
        <v>229.55252579747409</v>
      </c>
      <c r="H162">
        <f>VLOOKUP(_xlfn.CONCAT($A162,"1"),ref_coordinates!$A:$C,2,FALSE)</f>
        <v>2803.12</v>
      </c>
      <c r="I162">
        <f>VLOOKUP(_xlfn.CONCAT($A162,"1"),ref_coordinates!$A:$C,3,FALSE)</f>
        <v>1951.32</v>
      </c>
      <c r="J162">
        <f>VLOOKUP(_xlfn.CONCAT($A162,"2"),ref_coordinates!$A:$C,2,FALSE)</f>
        <v>2796.26</v>
      </c>
      <c r="K162">
        <f>VLOOKUP(_xlfn.CONCAT($A162,"2"),ref_coordinates!$A:$C,3,FALSE)</f>
        <v>2180.77</v>
      </c>
      <c r="L162">
        <f>VLOOKUP($A162,lines!W:AC,7)</f>
        <v>170.5424487186109</v>
      </c>
      <c r="M162">
        <f>RADIANS(VLOOKUP($B162, image_data!A:G,7,FALSE))</f>
        <v>6.2552733187997989</v>
      </c>
      <c r="N162">
        <f>VLOOKUP($A162,lines!W:AD,8,FALSE)</f>
        <v>0.1091761387639872</v>
      </c>
      <c r="O162">
        <f t="shared" si="19"/>
        <v>-6.1460971800358113</v>
      </c>
      <c r="P162">
        <f>VLOOKUP($B162,image_data!A:F,6,FALSE)</f>
        <v>2.4628068041055999</v>
      </c>
      <c r="Q162">
        <f>VLOOKUP($B162,image_data!$A:$Q,12,FALSE)</f>
        <v>0.50238878176702995</v>
      </c>
      <c r="R162">
        <f>VLOOKUP($B162,image_data!$A:$Q,13,FALSE)</f>
        <v>-0.22111490881102</v>
      </c>
      <c r="S162">
        <f>VLOOKUP($B162,image_data!$A:$Q,14,FALSE)</f>
        <v>4.1303707277964001E-2</v>
      </c>
      <c r="T162">
        <f>VLOOKUP($B162,image_data!$A:$K,9,FALSE)</f>
        <v>1.5002721274007</v>
      </c>
      <c r="U162">
        <f>VLOOKUP($B162,image_data!$A:$K,10,FALSE)</f>
        <v>3.8631582852822997E-2</v>
      </c>
      <c r="V162">
        <f>VLOOKUP($B162,image_data!$A:$K,11,FALSE)</f>
        <v>-3.4898160328709002E-3</v>
      </c>
      <c r="W162">
        <f>VLOOKUP(B162,image_data!A:R,18,FALSE)</f>
        <v>0.95738795805832</v>
      </c>
      <c r="X162">
        <f>VLOOKUP(_xlfn.CONCAT(A162,1),ref_coordinates!A:D,4,FALSE)</f>
        <v>17.100000000000001</v>
      </c>
      <c r="Y162" t="str">
        <f>VLOOKUP(INT(LEFT(A162,3)),image_data!A:H,8,FALSE)</f>
        <v>perspective</v>
      </c>
      <c r="Z162" t="str">
        <f>VLOOKUP(B162,image_data!A:V,22,TRUE)</f>
        <v>stefanhrt: GoPro HERO9 Black</v>
      </c>
    </row>
    <row r="163" spans="1:26" x14ac:dyDescent="0.3">
      <c r="A163" t="s">
        <v>440</v>
      </c>
      <c r="B163">
        <f t="shared" si="16"/>
        <v>37</v>
      </c>
      <c r="C163">
        <f>VLOOKUP($B163,image_data!$A:$P,16,FALSE)</f>
        <v>5184</v>
      </c>
      <c r="D163">
        <f>VLOOKUP($B163,image_data!$A:$P,15,FALSE)</f>
        <v>3888</v>
      </c>
      <c r="E163">
        <f t="shared" si="17"/>
        <v>33.079999999999927</v>
      </c>
      <c r="F163">
        <f t="shared" si="18"/>
        <v>1587.1999999999998</v>
      </c>
      <c r="G163">
        <f t="shared" si="21"/>
        <v>1587.5446848514216</v>
      </c>
      <c r="H163">
        <f>VLOOKUP(_xlfn.CONCAT($A163,"1"),ref_coordinates!$A:$C,2,FALSE)</f>
        <v>2947.06</v>
      </c>
      <c r="I163">
        <f>VLOOKUP(_xlfn.CONCAT($A163,"1"),ref_coordinates!$A:$C,3,FALSE)</f>
        <v>638.98</v>
      </c>
      <c r="J163">
        <f>VLOOKUP(_xlfn.CONCAT($A163,"2"),ref_coordinates!$A:$C,2,FALSE)</f>
        <v>2980.14</v>
      </c>
      <c r="K163">
        <f>VLOOKUP(_xlfn.CONCAT($A163,"2"),ref_coordinates!$A:$C,3,FALSE)</f>
        <v>2226.1799999999998</v>
      </c>
      <c r="L163">
        <f>VLOOKUP($A163,lines!W:AC,7)</f>
        <v>43.465094202713033</v>
      </c>
      <c r="M163">
        <f>RADIANS(VLOOKUP($B163, image_data!A:G,7,FALSE))</f>
        <v>6.2552733187997989</v>
      </c>
      <c r="N163">
        <f>VLOOKUP($A163,lines!W:AD,8,FALSE)</f>
        <v>0.1984619718422154</v>
      </c>
      <c r="O163">
        <f t="shared" si="19"/>
        <v>-6.0568113469575833</v>
      </c>
      <c r="P163">
        <f>VLOOKUP($B163,image_data!A:F,6,FALSE)</f>
        <v>2.4628068041055999</v>
      </c>
      <c r="Q163">
        <f>VLOOKUP($B163,image_data!$A:$Q,12,FALSE)</f>
        <v>0.50238878176702995</v>
      </c>
      <c r="R163">
        <f>VLOOKUP($B163,image_data!$A:$Q,13,FALSE)</f>
        <v>-0.22111490881102</v>
      </c>
      <c r="S163">
        <f>VLOOKUP($B163,image_data!$A:$Q,14,FALSE)</f>
        <v>4.1303707277964001E-2</v>
      </c>
      <c r="T163">
        <f>VLOOKUP($B163,image_data!$A:$K,9,FALSE)</f>
        <v>1.5002721274007</v>
      </c>
      <c r="U163">
        <f>VLOOKUP($B163,image_data!$A:$K,10,FALSE)</f>
        <v>3.8631582852822997E-2</v>
      </c>
      <c r="V163">
        <f>VLOOKUP($B163,image_data!$A:$K,11,FALSE)</f>
        <v>-3.4898160328709002E-3</v>
      </c>
      <c r="W163">
        <f>VLOOKUP(B163,image_data!A:R,18,FALSE)</f>
        <v>0.95738795805832</v>
      </c>
      <c r="X163">
        <f>VLOOKUP(_xlfn.CONCAT(A163,1),ref_coordinates!A:D,4,FALSE)</f>
        <v>33.4</v>
      </c>
      <c r="Y163" t="str">
        <f>VLOOKUP(INT(LEFT(A163,3)),image_data!A:H,8,FALSE)</f>
        <v>perspective</v>
      </c>
      <c r="Z163" t="str">
        <f>VLOOKUP(B163,image_data!A:V,22,TRUE)</f>
        <v>stefanhrt: GoPro HERO9 Black</v>
      </c>
    </row>
    <row r="164" spans="1:26" x14ac:dyDescent="0.3">
      <c r="A164" t="s">
        <v>441</v>
      </c>
      <c r="B164">
        <f t="shared" si="16"/>
        <v>37</v>
      </c>
      <c r="C164">
        <f>VLOOKUP($B164,image_data!$A:$P,16,FALSE)</f>
        <v>5184</v>
      </c>
      <c r="D164">
        <f>VLOOKUP($B164,image_data!$A:$P,15,FALSE)</f>
        <v>3888</v>
      </c>
      <c r="E164">
        <f t="shared" si="17"/>
        <v>74.889999999999873</v>
      </c>
      <c r="F164">
        <f t="shared" si="18"/>
        <v>1960.9399999999998</v>
      </c>
      <c r="G164">
        <f t="shared" si="21"/>
        <v>1962.3695359692065</v>
      </c>
      <c r="H164">
        <f>VLOOKUP(_xlfn.CONCAT($A164,"1"),ref_coordinates!$A:$C,2,FALSE)</f>
        <v>3041.02</v>
      </c>
      <c r="I164">
        <f>VLOOKUP(_xlfn.CONCAT($A164,"1"),ref_coordinates!$A:$C,3,FALSE)</f>
        <v>259.74</v>
      </c>
      <c r="J164">
        <f>VLOOKUP(_xlfn.CONCAT($A164,"2"),ref_coordinates!$A:$C,2,FALSE)</f>
        <v>3115.91</v>
      </c>
      <c r="K164">
        <f>VLOOKUP(_xlfn.CONCAT($A164,"2"),ref_coordinates!$A:$C,3,FALSE)</f>
        <v>2220.6799999999998</v>
      </c>
      <c r="L164">
        <f>VLOOKUP($A164,lines!W:AC,7)</f>
        <v>32.839902285541747</v>
      </c>
      <c r="M164">
        <f>RADIANS(VLOOKUP($B164, image_data!A:G,7,FALSE))</f>
        <v>6.2552733187997989</v>
      </c>
      <c r="N164">
        <f>VLOOKUP($A164,lines!W:AD,8,FALSE)</f>
        <v>0.28055455027312032</v>
      </c>
      <c r="O164">
        <f t="shared" si="19"/>
        <v>-5.9747187685266789</v>
      </c>
      <c r="P164">
        <f>VLOOKUP($B164,image_data!A:F,6,FALSE)</f>
        <v>2.4628068041055999</v>
      </c>
      <c r="Q164">
        <f>VLOOKUP($B164,image_data!$A:$Q,12,FALSE)</f>
        <v>0.50238878176702995</v>
      </c>
      <c r="R164">
        <f>VLOOKUP($B164,image_data!$A:$Q,13,FALSE)</f>
        <v>-0.22111490881102</v>
      </c>
      <c r="S164">
        <f>VLOOKUP($B164,image_data!$A:$Q,14,FALSE)</f>
        <v>4.1303707277964001E-2</v>
      </c>
      <c r="T164">
        <f>VLOOKUP($B164,image_data!$A:$K,9,FALSE)</f>
        <v>1.5002721274007</v>
      </c>
      <c r="U164">
        <f>VLOOKUP($B164,image_data!$A:$K,10,FALSE)</f>
        <v>3.8631582852822997E-2</v>
      </c>
      <c r="V164">
        <f>VLOOKUP($B164,image_data!$A:$K,11,FALSE)</f>
        <v>-3.4898160328709002E-3</v>
      </c>
      <c r="W164">
        <f>VLOOKUP(B164,image_data!A:R,18,FALSE)</f>
        <v>0.95738795805832</v>
      </c>
      <c r="X164">
        <f>VLOOKUP(_xlfn.CONCAT(A164,1),ref_coordinates!A:D,4,FALSE)</f>
        <v>33.4</v>
      </c>
      <c r="Y164" t="str">
        <f>VLOOKUP(INT(LEFT(A164,3)),image_data!A:H,8,FALSE)</f>
        <v>perspective</v>
      </c>
      <c r="Z164" t="str">
        <f>VLOOKUP(B164,image_data!A:V,22,TRUE)</f>
        <v>stefanhrt: GoPro HERO9 Black</v>
      </c>
    </row>
    <row r="165" spans="1:26" x14ac:dyDescent="0.3">
      <c r="A165" t="s">
        <v>442</v>
      </c>
      <c r="B165">
        <f t="shared" si="16"/>
        <v>37</v>
      </c>
      <c r="C165">
        <f>VLOOKUP($B165,image_data!$A:$P,16,FALSE)</f>
        <v>5184</v>
      </c>
      <c r="D165">
        <f>VLOOKUP($B165,image_data!$A:$P,15,FALSE)</f>
        <v>3888</v>
      </c>
      <c r="E165">
        <f t="shared" si="17"/>
        <v>196.99000000000024</v>
      </c>
      <c r="F165">
        <f t="shared" si="18"/>
        <v>1976.4199999999998</v>
      </c>
      <c r="G165">
        <f t="shared" si="21"/>
        <v>1986.2127470389469</v>
      </c>
      <c r="H165">
        <f>VLOOKUP(_xlfn.CONCAT($A165,"1"),ref_coordinates!$A:$C,2,FALSE)</f>
        <v>3389.79</v>
      </c>
      <c r="I165">
        <f>VLOOKUP(_xlfn.CONCAT($A165,"1"),ref_coordinates!$A:$C,3,FALSE)</f>
        <v>254.24</v>
      </c>
      <c r="J165">
        <f>VLOOKUP(_xlfn.CONCAT($A165,"2"),ref_coordinates!$A:$C,2,FALSE)</f>
        <v>3586.78</v>
      </c>
      <c r="K165">
        <f>VLOOKUP(_xlfn.CONCAT($A165,"2"),ref_coordinates!$A:$C,3,FALSE)</f>
        <v>2230.66</v>
      </c>
      <c r="L165">
        <f>VLOOKUP($A165,lines!W:AC,7)</f>
        <v>34.092955171255781</v>
      </c>
      <c r="M165">
        <f>RADIANS(VLOOKUP($B165, image_data!A:G,7,FALSE))</f>
        <v>6.2552733187997989</v>
      </c>
      <c r="N165">
        <f>VLOOKUP($A165,lines!W:AD,8,FALSE)</f>
        <v>0.4619062406627909</v>
      </c>
      <c r="O165">
        <f t="shared" si="19"/>
        <v>-5.7933670781370079</v>
      </c>
      <c r="P165">
        <f>VLOOKUP($B165,image_data!A:F,6,FALSE)</f>
        <v>2.4628068041055999</v>
      </c>
      <c r="Q165">
        <f>VLOOKUP($B165,image_data!$A:$Q,12,FALSE)</f>
        <v>0.50238878176702995</v>
      </c>
      <c r="R165">
        <f>VLOOKUP($B165,image_data!$A:$Q,13,FALSE)</f>
        <v>-0.22111490881102</v>
      </c>
      <c r="S165">
        <f>VLOOKUP($B165,image_data!$A:$Q,14,FALSE)</f>
        <v>4.1303707277964001E-2</v>
      </c>
      <c r="T165">
        <f>VLOOKUP($B165,image_data!$A:$K,9,FALSE)</f>
        <v>1.5002721274007</v>
      </c>
      <c r="U165">
        <f>VLOOKUP($B165,image_data!$A:$K,10,FALSE)</f>
        <v>3.8631582852822997E-2</v>
      </c>
      <c r="V165">
        <f>VLOOKUP($B165,image_data!$A:$K,11,FALSE)</f>
        <v>-3.4898160328709002E-3</v>
      </c>
      <c r="W165">
        <f>VLOOKUP(B165,image_data!A:R,18,FALSE)</f>
        <v>0.95738795805832</v>
      </c>
      <c r="X165">
        <f>VLOOKUP(_xlfn.CONCAT(A165,1),ref_coordinates!A:D,4,FALSE)</f>
        <v>33.4</v>
      </c>
      <c r="Y165" t="str">
        <f>VLOOKUP(INT(LEFT(A165,3)),image_data!A:H,8,FALSE)</f>
        <v>perspective</v>
      </c>
      <c r="Z165" t="str">
        <f>VLOOKUP(B165,image_data!A:V,22,TRUE)</f>
        <v>stefanhrt: GoPro HERO9 Black</v>
      </c>
    </row>
    <row r="166" spans="1:26" x14ac:dyDescent="0.3">
      <c r="A166" t="s">
        <v>443</v>
      </c>
      <c r="B166">
        <f t="shared" si="16"/>
        <v>37</v>
      </c>
      <c r="C166">
        <f>VLOOKUP($B166,image_data!$A:$P,16,FALSE)</f>
        <v>5184</v>
      </c>
      <c r="D166">
        <f>VLOOKUP($B166,image_data!$A:$P,15,FALSE)</f>
        <v>3888</v>
      </c>
      <c r="E166">
        <f t="shared" si="17"/>
        <v>316.68000000000029</v>
      </c>
      <c r="F166">
        <f t="shared" si="18"/>
        <v>1908.8999999999999</v>
      </c>
      <c r="G166">
        <f t="shared" si="21"/>
        <v>1934.9897757869419</v>
      </c>
      <c r="H166">
        <f>VLOOKUP(_xlfn.CONCAT($A166,"1"),ref_coordinates!$A:$C,2,FALSE)</f>
        <v>3710.64</v>
      </c>
      <c r="I166">
        <f>VLOOKUP(_xlfn.CONCAT($A166,"1"),ref_coordinates!$A:$C,3,FALSE)</f>
        <v>316.26</v>
      </c>
      <c r="J166">
        <f>VLOOKUP(_xlfn.CONCAT($A166,"2"),ref_coordinates!$A:$C,2,FALSE)</f>
        <v>4027.32</v>
      </c>
      <c r="K166">
        <f>VLOOKUP(_xlfn.CONCAT($A166,"2"),ref_coordinates!$A:$C,3,FALSE)</f>
        <v>2225.16</v>
      </c>
      <c r="L166">
        <f>VLOOKUP($A166,lines!W:AC,7)</f>
        <v>36.954356478019868</v>
      </c>
      <c r="M166">
        <f>RADIANS(VLOOKUP($B166, image_data!A:G,7,FALSE))</f>
        <v>6.2552733187997989</v>
      </c>
      <c r="N166">
        <f>VLOOKUP($A166,lines!W:AD,8,FALSE)</f>
        <v>0.60274410583584281</v>
      </c>
      <c r="O166">
        <f t="shared" si="19"/>
        <v>-5.6525292129639562</v>
      </c>
      <c r="P166">
        <f>VLOOKUP($B166,image_data!A:F,6,FALSE)</f>
        <v>2.4628068041055999</v>
      </c>
      <c r="Q166">
        <f>VLOOKUP($B166,image_data!$A:$Q,12,FALSE)</f>
        <v>0.50238878176702995</v>
      </c>
      <c r="R166">
        <f>VLOOKUP($B166,image_data!$A:$Q,13,FALSE)</f>
        <v>-0.22111490881102</v>
      </c>
      <c r="S166">
        <f>VLOOKUP($B166,image_data!$A:$Q,14,FALSE)</f>
        <v>4.1303707277964001E-2</v>
      </c>
      <c r="T166">
        <f>VLOOKUP($B166,image_data!$A:$K,9,FALSE)</f>
        <v>1.5002721274007</v>
      </c>
      <c r="U166">
        <f>VLOOKUP($B166,image_data!$A:$K,10,FALSE)</f>
        <v>3.8631582852822997E-2</v>
      </c>
      <c r="V166">
        <f>VLOOKUP($B166,image_data!$A:$K,11,FALSE)</f>
        <v>-3.4898160328709002E-3</v>
      </c>
      <c r="W166">
        <f>VLOOKUP(B166,image_data!A:R,18,FALSE)</f>
        <v>0.95738795805832</v>
      </c>
      <c r="X166">
        <f>VLOOKUP(_xlfn.CONCAT(A166,1),ref_coordinates!A:D,4,FALSE)</f>
        <v>33.4</v>
      </c>
      <c r="Y166" t="str">
        <f>VLOOKUP(INT(LEFT(A166,3)),image_data!A:H,8,FALSE)</f>
        <v>perspective</v>
      </c>
      <c r="Z166" t="str">
        <f>VLOOKUP(B166,image_data!A:V,22,TRUE)</f>
        <v>stefanhrt: GoPro HERO9 Black</v>
      </c>
    </row>
    <row r="167" spans="1:26" x14ac:dyDescent="0.3">
      <c r="A167" t="s">
        <v>437</v>
      </c>
      <c r="B167">
        <f t="shared" si="16"/>
        <v>37</v>
      </c>
      <c r="C167">
        <f>VLOOKUP($B167,image_data!$A:$P,16,FALSE)</f>
        <v>5184</v>
      </c>
      <c r="D167">
        <f>VLOOKUP($B167,image_data!$A:$P,15,FALSE)</f>
        <v>3888</v>
      </c>
      <c r="E167">
        <f t="shared" si="17"/>
        <v>-11</v>
      </c>
      <c r="F167">
        <f t="shared" si="18"/>
        <v>404.08000000000015</v>
      </c>
      <c r="G167">
        <f t="shared" si="21"/>
        <v>404.22969509920978</v>
      </c>
      <c r="H167">
        <f>VLOOKUP(_xlfn.CONCAT($A167,"1"),ref_coordinates!$A:$C,2,FALSE)</f>
        <v>2551.06</v>
      </c>
      <c r="I167">
        <f>VLOOKUP(_xlfn.CONCAT($A167,"1"),ref_coordinates!$A:$C,3,FALSE)</f>
        <v>1780.09</v>
      </c>
      <c r="J167">
        <f>VLOOKUP(_xlfn.CONCAT($A167,"2"),ref_coordinates!$A:$C,2,FALSE)</f>
        <v>2540.06</v>
      </c>
      <c r="K167">
        <f>VLOOKUP(_xlfn.CONCAT($A167,"2"),ref_coordinates!$A:$C,3,FALSE)</f>
        <v>2184.17</v>
      </c>
      <c r="L167">
        <f>VLOOKUP($A167,lines!W:AC,7)</f>
        <v>99.159619986434635</v>
      </c>
      <c r="M167">
        <f>RADIANS(VLOOKUP($B167, image_data!A:G,7,FALSE))</f>
        <v>6.2552733187997989</v>
      </c>
      <c r="N167">
        <f>VLOOKUP($A167,lines!W:AD,8,FALSE)</f>
        <v>6.2798990523383758</v>
      </c>
      <c r="O167">
        <f t="shared" si="19"/>
        <v>2.4625733538576888E-2</v>
      </c>
      <c r="P167">
        <f>VLOOKUP($B167,image_data!A:F,6,FALSE)</f>
        <v>2.4628068041055999</v>
      </c>
      <c r="Q167">
        <f>VLOOKUP($B167,image_data!$A:$Q,12,FALSE)</f>
        <v>0.50238878176702995</v>
      </c>
      <c r="R167">
        <f>VLOOKUP($B167,image_data!$A:$Q,13,FALSE)</f>
        <v>-0.22111490881102</v>
      </c>
      <c r="S167">
        <f>VLOOKUP($B167,image_data!$A:$Q,14,FALSE)</f>
        <v>4.1303707277964001E-2</v>
      </c>
      <c r="T167">
        <f>VLOOKUP($B167,image_data!$A:$K,9,FALSE)</f>
        <v>1.5002721274007</v>
      </c>
      <c r="U167">
        <f>VLOOKUP($B167,image_data!$A:$K,10,FALSE)</f>
        <v>3.8631582852822997E-2</v>
      </c>
      <c r="V167">
        <f>VLOOKUP($B167,image_data!$A:$K,11,FALSE)</f>
        <v>-3.4898160328709002E-3</v>
      </c>
      <c r="W167">
        <f>VLOOKUP(B167,image_data!A:R,18,FALSE)</f>
        <v>0.95738795805832</v>
      </c>
      <c r="X167">
        <f>VLOOKUP(_xlfn.CONCAT(A167,1),ref_coordinates!A:D,4,FALSE)</f>
        <v>17.3</v>
      </c>
      <c r="Y167" t="str">
        <f>VLOOKUP(INT(LEFT(A167,3)),image_data!A:H,8,FALSE)</f>
        <v>perspective</v>
      </c>
      <c r="Z167" t="str">
        <f>VLOOKUP(B167,image_data!A:V,22,TRUE)</f>
        <v>stefanhrt: GoPro HERO9 Black</v>
      </c>
    </row>
    <row r="168" spans="1:26" x14ac:dyDescent="0.3">
      <c r="A168" t="s">
        <v>446</v>
      </c>
      <c r="B168">
        <f t="shared" si="16"/>
        <v>38</v>
      </c>
      <c r="C168">
        <f>VLOOKUP($B168,image_data!$A:$P,16,FALSE)</f>
        <v>5184</v>
      </c>
      <c r="D168">
        <f>VLOOKUP($B168,image_data!$A:$P,15,FALSE)</f>
        <v>3888</v>
      </c>
      <c r="E168">
        <f t="shared" si="17"/>
        <v>-115.40999999999985</v>
      </c>
      <c r="F168">
        <f t="shared" si="18"/>
        <v>938.68000000000006</v>
      </c>
      <c r="G168">
        <f t="shared" si="21"/>
        <v>945.74817499163066</v>
      </c>
      <c r="H168">
        <f>VLOOKUP(_xlfn.CONCAT($A168,"1"),ref_coordinates!$A:$C,2,FALSE)</f>
        <v>2213.67</v>
      </c>
      <c r="I168">
        <f>VLOOKUP(_xlfn.CONCAT($A168,"1"),ref_coordinates!$A:$C,3,FALSE)</f>
        <v>1182.55</v>
      </c>
      <c r="J168">
        <f>VLOOKUP(_xlfn.CONCAT($A168,"2"),ref_coordinates!$A:$C,2,FALSE)</f>
        <v>2098.2600000000002</v>
      </c>
      <c r="K168">
        <f>VLOOKUP(_xlfn.CONCAT($A168,"2"),ref_coordinates!$A:$C,3,FALSE)</f>
        <v>2121.23</v>
      </c>
      <c r="L168">
        <f>VLOOKUP($A168,lines!W:AC,7)</f>
        <v>43.060091616440808</v>
      </c>
      <c r="M168">
        <f>RADIANS(VLOOKUP($B168, image_data!A:G,7,FALSE))</f>
        <v>6.2469786676441847</v>
      </c>
      <c r="N168">
        <f>VLOOKUP($A168,lines!W:AD,8,FALSE)</f>
        <v>6.1474496853332923</v>
      </c>
      <c r="O168">
        <f t="shared" si="19"/>
        <v>-9.9528982310892467E-2</v>
      </c>
      <c r="P168">
        <f>VLOOKUP($B168,image_data!A:F,6,FALSE)</f>
        <v>1.5067183542997</v>
      </c>
      <c r="Q168">
        <f>VLOOKUP($B168,image_data!$A:$Q,12,FALSE)</f>
        <v>0.46727181250853</v>
      </c>
      <c r="R168">
        <f>VLOOKUP($B168,image_data!$A:$Q,13,FALSE)</f>
        <v>-0.20870542891276</v>
      </c>
      <c r="S168">
        <f>VLOOKUP($B168,image_data!$A:$Q,14,FALSE)</f>
        <v>3.4472869021200003E-2</v>
      </c>
      <c r="T168">
        <f>VLOOKUP($B168,image_data!$A:$K,9,FALSE)</f>
        <v>1.5185039020805999</v>
      </c>
      <c r="U168">
        <f>VLOOKUP($B168,image_data!$A:$K,10,FALSE)</f>
        <v>0.10810397822473999</v>
      </c>
      <c r="V168">
        <f>VLOOKUP($B168,image_data!$A:$K,11,FALSE)</f>
        <v>5.5714847810733999E-2</v>
      </c>
      <c r="W168">
        <f>VLOOKUP(B168,image_data!A:R,18,FALSE)</f>
        <v>0.91790373735654995</v>
      </c>
      <c r="X168">
        <f>VLOOKUP(_xlfn.CONCAT(A168,1),ref_coordinates!A:D,4,FALSE)</f>
        <v>17.3</v>
      </c>
      <c r="Y168" t="str">
        <f>VLOOKUP(INT(LEFT(A168,3)),image_data!A:H,8,FALSE)</f>
        <v>perspective</v>
      </c>
      <c r="Z168" t="str">
        <f>VLOOKUP(B168,image_data!A:V,22,TRUE)</f>
        <v>stefanhrt: GoPro HERO9 Black</v>
      </c>
    </row>
    <row r="169" spans="1:26" x14ac:dyDescent="0.3">
      <c r="A169" t="s">
        <v>447</v>
      </c>
      <c r="B169">
        <f t="shared" si="16"/>
        <v>38</v>
      </c>
      <c r="C169">
        <f>VLOOKUP($B169,image_data!$A:$P,16,FALSE)</f>
        <v>5184</v>
      </c>
      <c r="D169">
        <f>VLOOKUP($B169,image_data!$A:$P,15,FALSE)</f>
        <v>3888</v>
      </c>
      <c r="E169">
        <f t="shared" si="17"/>
        <v>-117.83999999999969</v>
      </c>
      <c r="F169">
        <f t="shared" si="18"/>
        <v>960.12000000000012</v>
      </c>
      <c r="G169">
        <f t="shared" si="21"/>
        <v>967.32449570968697</v>
      </c>
      <c r="H169">
        <f>VLOOKUP(_xlfn.CONCAT($A169,"1"),ref_coordinates!$A:$C,2,FALSE)</f>
        <v>2538.9499999999998</v>
      </c>
      <c r="I169">
        <f>VLOOKUP(_xlfn.CONCAT($A169,"1"),ref_coordinates!$A:$C,3,FALSE)</f>
        <v>1210.01</v>
      </c>
      <c r="J169">
        <f>VLOOKUP(_xlfn.CONCAT($A169,"2"),ref_coordinates!$A:$C,2,FALSE)</f>
        <v>2421.11</v>
      </c>
      <c r="K169">
        <f>VLOOKUP(_xlfn.CONCAT($A169,"2"),ref_coordinates!$A:$C,3,FALSE)</f>
        <v>2170.13</v>
      </c>
      <c r="L169">
        <f>VLOOKUP($A169,lines!W:AC,7)</f>
        <v>42.587375688663997</v>
      </c>
      <c r="M169">
        <f>RADIANS(VLOOKUP($B169, image_data!A:G,7,FALSE))</f>
        <v>6.2469786676441847</v>
      </c>
      <c r="N169">
        <f>VLOOKUP($A169,lines!W:AD,8,FALSE)</f>
        <v>1.6922474318864782E-2</v>
      </c>
      <c r="O169">
        <f t="shared" si="19"/>
        <v>-6.2300561933253196</v>
      </c>
      <c r="P169">
        <f>VLOOKUP($B169,image_data!A:F,6,FALSE)</f>
        <v>1.5067183542997</v>
      </c>
      <c r="Q169">
        <f>VLOOKUP($B169,image_data!$A:$Q,12,FALSE)</f>
        <v>0.46727181250853</v>
      </c>
      <c r="R169">
        <f>VLOOKUP($B169,image_data!$A:$Q,13,FALSE)</f>
        <v>-0.20870542891276</v>
      </c>
      <c r="S169">
        <f>VLOOKUP($B169,image_data!$A:$Q,14,FALSE)</f>
        <v>3.4472869021200003E-2</v>
      </c>
      <c r="T169">
        <f>VLOOKUP($B169,image_data!$A:$K,9,FALSE)</f>
        <v>1.5185039020805999</v>
      </c>
      <c r="U169">
        <f>VLOOKUP($B169,image_data!$A:$K,10,FALSE)</f>
        <v>0.10810397822473999</v>
      </c>
      <c r="V169">
        <f>VLOOKUP($B169,image_data!$A:$K,11,FALSE)</f>
        <v>5.5714847810733999E-2</v>
      </c>
      <c r="W169">
        <f>VLOOKUP(B169,image_data!A:R,18,FALSE)</f>
        <v>0.91790373735654995</v>
      </c>
      <c r="X169">
        <f>VLOOKUP(_xlfn.CONCAT(A169,1),ref_coordinates!A:D,4,FALSE)</f>
        <v>17.3</v>
      </c>
      <c r="Y169" t="str">
        <f>VLOOKUP(INT(LEFT(A169,3)),image_data!A:H,8,FALSE)</f>
        <v>perspective</v>
      </c>
      <c r="Z169" t="str">
        <f>VLOOKUP(B169,image_data!A:V,22,TRUE)</f>
        <v>stefanhrt: GoPro HERO9 Black</v>
      </c>
    </row>
    <row r="170" spans="1:26" x14ac:dyDescent="0.3">
      <c r="A170" t="s">
        <v>448</v>
      </c>
      <c r="B170">
        <f t="shared" si="16"/>
        <v>38</v>
      </c>
      <c r="C170">
        <f>VLOOKUP($B170,image_data!$A:$P,16,FALSE)</f>
        <v>5184</v>
      </c>
      <c r="D170">
        <f>VLOOKUP($B170,image_data!$A:$P,15,FALSE)</f>
        <v>3888</v>
      </c>
      <c r="E170">
        <f t="shared" si="17"/>
        <v>-90.390000000000327</v>
      </c>
      <c r="F170">
        <f t="shared" si="18"/>
        <v>964.07999999999993</v>
      </c>
      <c r="G170">
        <f t="shared" si="21"/>
        <v>968.30811134679641</v>
      </c>
      <c r="H170">
        <f>VLOOKUP(_xlfn.CONCAT($A170,"1"),ref_coordinates!$A:$C,2,FALSE)</f>
        <v>2669.28</v>
      </c>
      <c r="I170">
        <f>VLOOKUP(_xlfn.CONCAT($A170,"1"),ref_coordinates!$A:$C,3,FALSE)</f>
        <v>1225.96</v>
      </c>
      <c r="J170">
        <f>VLOOKUP(_xlfn.CONCAT($A170,"2"),ref_coordinates!$A:$C,2,FALSE)</f>
        <v>2578.89</v>
      </c>
      <c r="K170">
        <f>VLOOKUP(_xlfn.CONCAT($A170,"2"),ref_coordinates!$A:$C,3,FALSE)</f>
        <v>2190.04</v>
      </c>
      <c r="L170">
        <f>VLOOKUP($A170,lines!W:AC,7)</f>
        <v>42.76682011174902</v>
      </c>
      <c r="M170">
        <f>RADIANS(VLOOKUP($B170, image_data!A:G,7,FALSE))</f>
        <v>6.2469786676441847</v>
      </c>
      <c r="N170">
        <f>VLOOKUP($A170,lines!W:AD,8,FALSE)</f>
        <v>6.9828779620182344E-2</v>
      </c>
      <c r="O170">
        <f t="shared" si="19"/>
        <v>-6.1771498880240028</v>
      </c>
      <c r="P170">
        <f>VLOOKUP($B170,image_data!A:F,6,FALSE)</f>
        <v>1.5067183542997</v>
      </c>
      <c r="Q170">
        <f>VLOOKUP($B170,image_data!$A:$Q,12,FALSE)</f>
        <v>0.46727181250853</v>
      </c>
      <c r="R170">
        <f>VLOOKUP($B170,image_data!$A:$Q,13,FALSE)</f>
        <v>-0.20870542891276</v>
      </c>
      <c r="S170">
        <f>VLOOKUP($B170,image_data!$A:$Q,14,FALSE)</f>
        <v>3.4472869021200003E-2</v>
      </c>
      <c r="T170">
        <f>VLOOKUP($B170,image_data!$A:$K,9,FALSE)</f>
        <v>1.5185039020805999</v>
      </c>
      <c r="U170">
        <f>VLOOKUP($B170,image_data!$A:$K,10,FALSE)</f>
        <v>0.10810397822473999</v>
      </c>
      <c r="V170">
        <f>VLOOKUP($B170,image_data!$A:$K,11,FALSE)</f>
        <v>5.5714847810733999E-2</v>
      </c>
      <c r="W170">
        <f>VLOOKUP(B170,image_data!A:R,18,FALSE)</f>
        <v>0.91790373735654995</v>
      </c>
      <c r="X170">
        <f>VLOOKUP(_xlfn.CONCAT(A170,1),ref_coordinates!A:D,4,FALSE)</f>
        <v>17.3</v>
      </c>
      <c r="Y170" t="str">
        <f>VLOOKUP(INT(LEFT(A170,3)),image_data!A:H,8,FALSE)</f>
        <v>perspective</v>
      </c>
      <c r="Z170" t="str">
        <f>VLOOKUP(B170,image_data!A:V,22,TRUE)</f>
        <v>stefanhrt: GoPro HERO9 Black</v>
      </c>
    </row>
    <row r="171" spans="1:26" x14ac:dyDescent="0.3">
      <c r="A171" t="s">
        <v>449</v>
      </c>
      <c r="B171">
        <f t="shared" si="16"/>
        <v>38</v>
      </c>
      <c r="C171">
        <f>VLOOKUP($B171,image_data!$A:$P,16,FALSE)</f>
        <v>5184</v>
      </c>
      <c r="D171">
        <f>VLOOKUP($B171,image_data!$A:$P,15,FALSE)</f>
        <v>3888</v>
      </c>
      <c r="E171">
        <f t="shared" si="17"/>
        <v>85.779999999999745</v>
      </c>
      <c r="F171">
        <f t="shared" si="18"/>
        <v>1248.8499999999999</v>
      </c>
      <c r="G171">
        <f t="shared" si="21"/>
        <v>1251.7925270986402</v>
      </c>
      <c r="H171">
        <f>VLOOKUP(_xlfn.CONCAT($A171,"1"),ref_coordinates!$A:$C,2,FALSE)</f>
        <v>4714.7700000000004</v>
      </c>
      <c r="I171">
        <f>VLOOKUP(_xlfn.CONCAT($A171,"1"),ref_coordinates!$A:$C,3,FALSE)</f>
        <v>1109.83</v>
      </c>
      <c r="J171">
        <f>VLOOKUP(_xlfn.CONCAT($A171,"2"),ref_coordinates!$A:$C,2,FALSE)</f>
        <v>4800.55</v>
      </c>
      <c r="K171">
        <f>VLOOKUP(_xlfn.CONCAT($A171,"2"),ref_coordinates!$A:$C,3,FALSE)</f>
        <v>2358.6799999999998</v>
      </c>
      <c r="L171">
        <f>VLOOKUP($A171,lines!W:AC,7)</f>
        <v>75.333292181808289</v>
      </c>
      <c r="M171">
        <f>RADIANS(VLOOKUP($B171, image_data!A:G,7,FALSE))</f>
        <v>6.2469786676441847</v>
      </c>
      <c r="N171">
        <f>VLOOKUP($A171,lines!W:AD,8,FALSE)</f>
        <v>0.90597442820007257</v>
      </c>
      <c r="O171">
        <f t="shared" si="19"/>
        <v>-5.3410042394441124</v>
      </c>
      <c r="P171">
        <f>VLOOKUP($B171,image_data!A:F,6,FALSE)</f>
        <v>1.5067183542997</v>
      </c>
      <c r="Q171">
        <f>VLOOKUP($B171,image_data!$A:$Q,12,FALSE)</f>
        <v>0.46727181250853</v>
      </c>
      <c r="R171">
        <f>VLOOKUP($B171,image_data!$A:$Q,13,FALSE)</f>
        <v>-0.20870542891276</v>
      </c>
      <c r="S171">
        <f>VLOOKUP($B171,image_data!$A:$Q,14,FALSE)</f>
        <v>3.4472869021200003E-2</v>
      </c>
      <c r="T171">
        <f>VLOOKUP($B171,image_data!$A:$K,9,FALSE)</f>
        <v>1.5185039020805999</v>
      </c>
      <c r="U171">
        <f>VLOOKUP($B171,image_data!$A:$K,10,FALSE)</f>
        <v>0.10810397822473999</v>
      </c>
      <c r="V171">
        <f>VLOOKUP($B171,image_data!$A:$K,11,FALSE)</f>
        <v>5.5714847810733999E-2</v>
      </c>
      <c r="W171">
        <f>VLOOKUP(B171,image_data!A:R,18,FALSE)</f>
        <v>0.91790373735654995</v>
      </c>
      <c r="X171">
        <f>VLOOKUP(_xlfn.CONCAT(A171,1),ref_coordinates!A:D,4,FALSE)</f>
        <v>34.700000000000003</v>
      </c>
      <c r="Y171" t="str">
        <f>VLOOKUP(INT(LEFT(A171,3)),image_data!A:H,8,FALSE)</f>
        <v>perspective</v>
      </c>
      <c r="Z171" t="str">
        <f>VLOOKUP(B171,image_data!A:V,22,TRUE)</f>
        <v>stefanhrt: GoPro HERO9 Black</v>
      </c>
    </row>
    <row r="172" spans="1:26" x14ac:dyDescent="0.3">
      <c r="A172" t="s">
        <v>450</v>
      </c>
      <c r="B172">
        <f t="shared" si="16"/>
        <v>38</v>
      </c>
      <c r="C172">
        <f>VLOOKUP($B172,image_data!$A:$P,16,FALSE)</f>
        <v>5184</v>
      </c>
      <c r="D172">
        <f>VLOOKUP($B172,image_data!$A:$P,15,FALSE)</f>
        <v>3888</v>
      </c>
      <c r="E172">
        <f t="shared" si="17"/>
        <v>81.1899999999996</v>
      </c>
      <c r="F172">
        <f t="shared" si="18"/>
        <v>1236.2499999999998</v>
      </c>
      <c r="G172">
        <f t="shared" si="21"/>
        <v>1238.9131844483695</v>
      </c>
      <c r="H172">
        <f>VLOOKUP(_xlfn.CONCAT($A172,"1"),ref_coordinates!$A:$C,2,FALSE)</f>
        <v>4746.17</v>
      </c>
      <c r="I172">
        <f>VLOOKUP(_xlfn.CONCAT($A172,"1"),ref_coordinates!$A:$C,3,FALSE)</f>
        <v>1122.43</v>
      </c>
      <c r="J172">
        <f>VLOOKUP(_xlfn.CONCAT($A172,"2"),ref_coordinates!$A:$C,2,FALSE)</f>
        <v>4827.3599999999997</v>
      </c>
      <c r="K172">
        <f>VLOOKUP(_xlfn.CONCAT($A172,"2"),ref_coordinates!$A:$C,3,FALSE)</f>
        <v>2358.6799999999998</v>
      </c>
      <c r="L172">
        <f>VLOOKUP($A172,lines!W:AC,7)</f>
        <v>76.231361353866134</v>
      </c>
      <c r="M172">
        <f>RADIANS(VLOOKUP($B172, image_data!A:G,7,FALSE))</f>
        <v>6.2469786676441847</v>
      </c>
      <c r="N172">
        <f>VLOOKUP($A172,lines!W:AD,8,FALSE)</f>
        <v>0.91410325085777411</v>
      </c>
      <c r="O172">
        <f t="shared" si="19"/>
        <v>-5.3328754167864103</v>
      </c>
      <c r="P172">
        <f>VLOOKUP($B172,image_data!A:F,6,FALSE)</f>
        <v>1.5067183542997</v>
      </c>
      <c r="Q172">
        <f>VLOOKUP($B172,image_data!$A:$Q,12,FALSE)</f>
        <v>0.46727181250853</v>
      </c>
      <c r="R172">
        <f>VLOOKUP($B172,image_data!$A:$Q,13,FALSE)</f>
        <v>-0.20870542891276</v>
      </c>
      <c r="S172">
        <f>VLOOKUP($B172,image_data!$A:$Q,14,FALSE)</f>
        <v>3.4472869021200003E-2</v>
      </c>
      <c r="T172">
        <f>VLOOKUP($B172,image_data!$A:$K,9,FALSE)</f>
        <v>1.5185039020805999</v>
      </c>
      <c r="U172">
        <f>VLOOKUP($B172,image_data!$A:$K,10,FALSE)</f>
        <v>0.10810397822473999</v>
      </c>
      <c r="V172">
        <f>VLOOKUP($B172,image_data!$A:$K,11,FALSE)</f>
        <v>5.5714847810733999E-2</v>
      </c>
      <c r="W172">
        <f>VLOOKUP(B172,image_data!A:R,18,FALSE)</f>
        <v>0.91790373735654995</v>
      </c>
      <c r="X172">
        <f>VLOOKUP(_xlfn.CONCAT(A172,1),ref_coordinates!A:D,4,FALSE)</f>
        <v>34.700000000000003</v>
      </c>
      <c r="Y172" t="str">
        <f>VLOOKUP(INT(LEFT(A172,3)),image_data!A:H,8,FALSE)</f>
        <v>perspective</v>
      </c>
      <c r="Z172" t="str">
        <f>VLOOKUP(B172,image_data!A:V,22,TRUE)</f>
        <v>stefanhrt: GoPro HERO9 Black</v>
      </c>
    </row>
    <row r="173" spans="1:26" x14ac:dyDescent="0.3">
      <c r="A173" t="s">
        <v>451</v>
      </c>
      <c r="B173">
        <f t="shared" si="16"/>
        <v>38</v>
      </c>
      <c r="C173">
        <f>VLOOKUP($B173,image_data!$A:$P,16,FALSE)</f>
        <v>5184</v>
      </c>
      <c r="D173">
        <f>VLOOKUP($B173,image_data!$A:$P,15,FALSE)</f>
        <v>3888</v>
      </c>
      <c r="E173">
        <f t="shared" si="17"/>
        <v>116.17000000000007</v>
      </c>
      <c r="F173">
        <f t="shared" si="18"/>
        <v>1327.0199999999998</v>
      </c>
      <c r="G173">
        <f t="shared" si="21"/>
        <v>1332.0951727635677</v>
      </c>
      <c r="H173">
        <f>VLOOKUP(_xlfn.CONCAT($A173,"1"),ref_coordinates!$A:$C,2,FALSE)</f>
        <v>4860.43</v>
      </c>
      <c r="I173">
        <f>VLOOKUP(_xlfn.CONCAT($A173,"1"),ref_coordinates!$A:$C,3,FALSE)</f>
        <v>1031.6600000000001</v>
      </c>
      <c r="J173">
        <f>VLOOKUP(_xlfn.CONCAT($A173,"2"),ref_coordinates!$A:$C,2,FALSE)</f>
        <v>4976.6000000000004</v>
      </c>
      <c r="K173">
        <f>VLOOKUP(_xlfn.CONCAT($A173,"2"),ref_coordinates!$A:$C,3,FALSE)</f>
        <v>2358.6799999999998</v>
      </c>
      <c r="L173">
        <f>VLOOKUP($A173,lines!W:AC,7)</f>
        <v>71.942887122419137</v>
      </c>
      <c r="M173">
        <f>RADIANS(VLOOKUP($B173, image_data!A:G,7,FALSE))</f>
        <v>6.2469786676441847</v>
      </c>
      <c r="N173">
        <f>VLOOKUP($A173,lines!W:AD,8,FALSE)</f>
        <v>0.96571831264121055</v>
      </c>
      <c r="O173">
        <f t="shared" si="19"/>
        <v>-5.2812603550029742</v>
      </c>
      <c r="P173">
        <f>VLOOKUP($B173,image_data!A:F,6,FALSE)</f>
        <v>1.5067183542997</v>
      </c>
      <c r="Q173">
        <f>VLOOKUP($B173,image_data!$A:$Q,12,FALSE)</f>
        <v>0.46727181250853</v>
      </c>
      <c r="R173">
        <f>VLOOKUP($B173,image_data!$A:$Q,13,FALSE)</f>
        <v>-0.20870542891276</v>
      </c>
      <c r="S173">
        <f>VLOOKUP($B173,image_data!$A:$Q,14,FALSE)</f>
        <v>3.4472869021200003E-2</v>
      </c>
      <c r="T173">
        <f>VLOOKUP($B173,image_data!$A:$K,9,FALSE)</f>
        <v>1.5185039020805999</v>
      </c>
      <c r="U173">
        <f>VLOOKUP($B173,image_data!$A:$K,10,FALSE)</f>
        <v>0.10810397822473999</v>
      </c>
      <c r="V173">
        <f>VLOOKUP($B173,image_data!$A:$K,11,FALSE)</f>
        <v>5.5714847810733999E-2</v>
      </c>
      <c r="W173">
        <f>VLOOKUP(B173,image_data!A:R,18,FALSE)</f>
        <v>0.91790373735654995</v>
      </c>
      <c r="X173">
        <f>VLOOKUP(_xlfn.CONCAT(A173,1),ref_coordinates!A:D,4,FALSE)</f>
        <v>34.700000000000003</v>
      </c>
      <c r="Y173" t="str">
        <f>VLOOKUP(INT(LEFT(A173,3)),image_data!A:H,8,FALSE)</f>
        <v>perspective</v>
      </c>
      <c r="Z173" t="str">
        <f>VLOOKUP(B173,image_data!A:V,22,TRUE)</f>
        <v>stefanhrt: GoPro HERO9 Black</v>
      </c>
    </row>
    <row r="174" spans="1:26" x14ac:dyDescent="0.3">
      <c r="A174" t="s">
        <v>454</v>
      </c>
      <c r="B174">
        <f t="shared" si="16"/>
        <v>39</v>
      </c>
      <c r="C174">
        <f>VLOOKUP($B174,image_data!$A:$P,16,FALSE)</f>
        <v>4608</v>
      </c>
      <c r="D174">
        <f>VLOOKUP($B174,image_data!$A:$P,15,FALSE)</f>
        <v>3456</v>
      </c>
      <c r="E174">
        <f t="shared" si="17"/>
        <v>0</v>
      </c>
      <c r="F174">
        <f t="shared" si="18"/>
        <v>248.41999999999985</v>
      </c>
      <c r="G174">
        <f t="shared" si="21"/>
        <v>248.41999999999985</v>
      </c>
      <c r="H174">
        <f>VLOOKUP(_xlfn.CONCAT($A174,"1"),ref_coordinates!$A:$C,2,FALSE)</f>
        <v>2025.76</v>
      </c>
      <c r="I174">
        <f>VLOOKUP(_xlfn.CONCAT($A174,"1"),ref_coordinates!$A:$C,3,FALSE)</f>
        <v>1559.15</v>
      </c>
      <c r="J174">
        <f>VLOOKUP(_xlfn.CONCAT($A174,"2"),ref_coordinates!$A:$C,2,FALSE)</f>
        <v>2025.76</v>
      </c>
      <c r="K174">
        <f>VLOOKUP(_xlfn.CONCAT($A174,"2"),ref_coordinates!$A:$C,3,FALSE)</f>
        <v>1807.57</v>
      </c>
      <c r="L174">
        <f>VLOOKUP($A174,lines!W:AC,7)</f>
        <v>59.441139503399192</v>
      </c>
      <c r="M174">
        <f>RADIANS(VLOOKUP($B174, image_data!A:G,7,FALSE))</f>
        <v>0.12144544123725746</v>
      </c>
      <c r="N174">
        <f>VLOOKUP($A174,lines!W:AD,8,FALSE)</f>
        <v>2.212683178984028E-2</v>
      </c>
      <c r="O174">
        <f t="shared" si="19"/>
        <v>-9.9318609447417189E-2</v>
      </c>
      <c r="P174">
        <f>VLOOKUP($B174,image_data!A:F,6,FALSE)</f>
        <v>2.2470389362424998</v>
      </c>
      <c r="Q174">
        <f>VLOOKUP($B174,image_data!$A:$Q,12,FALSE)</f>
        <v>0.49825770434541999</v>
      </c>
      <c r="R174">
        <f>VLOOKUP($B174,image_data!$A:$Q,13,FALSE)</f>
        <v>-7.7518752139753996E-2</v>
      </c>
      <c r="S174">
        <f>VLOOKUP($B174,image_data!$A:$Q,14,FALSE)</f>
        <v>3.6046535923768999E-3</v>
      </c>
      <c r="T174">
        <f>VLOOKUP($B174,image_data!$A:$K,9,FALSE)</f>
        <v>1.5638958708905999</v>
      </c>
      <c r="U174">
        <f>VLOOKUP($B174,image_data!$A:$K,10,FALSE)</f>
        <v>-0.10105337817100001</v>
      </c>
      <c r="V174">
        <f>VLOOKUP($B174,image_data!$A:$K,11,FALSE)</f>
        <v>8.9539594265858002E-2</v>
      </c>
      <c r="W174">
        <f>VLOOKUP(B174,image_data!A:R,18,FALSE)</f>
        <v>1.0207287807476</v>
      </c>
      <c r="X174">
        <f>VLOOKUP(_xlfn.CONCAT(A174,1),ref_coordinates!A:D,4,FALSE)</f>
        <v>17.3</v>
      </c>
      <c r="Y174" t="str">
        <f>VLOOKUP(INT(LEFT(A174,3)),image_data!A:H,8,FALSE)</f>
        <v>perspective</v>
      </c>
      <c r="Z174" t="str">
        <f>VLOOKUP(B174,image_data!A:V,22,TRUE)</f>
        <v>moenk: Garmin VIRB</v>
      </c>
    </row>
    <row r="175" spans="1:26" x14ac:dyDescent="0.3">
      <c r="A175" t="s">
        <v>455</v>
      </c>
      <c r="B175">
        <f t="shared" si="16"/>
        <v>39</v>
      </c>
      <c r="C175">
        <f>VLOOKUP($B175,image_data!$A:$P,16,FALSE)</f>
        <v>4608</v>
      </c>
      <c r="D175">
        <f>VLOOKUP($B175,image_data!$A:$P,15,FALSE)</f>
        <v>3456</v>
      </c>
      <c r="E175">
        <f t="shared" si="17"/>
        <v>34.289999999999964</v>
      </c>
      <c r="F175">
        <f t="shared" si="18"/>
        <v>1407.6599999999999</v>
      </c>
      <c r="G175">
        <f t="shared" si="21"/>
        <v>1408.0775829832671</v>
      </c>
      <c r="H175">
        <f>VLOOKUP(_xlfn.CONCAT($A175,"1"),ref_coordinates!$A:$C,2,FALSE)</f>
        <v>2865.7</v>
      </c>
      <c r="I175">
        <f>VLOOKUP(_xlfn.CONCAT($A175,"1"),ref_coordinates!$A:$C,3,FALSE)</f>
        <v>430.13</v>
      </c>
      <c r="J175">
        <f>VLOOKUP(_xlfn.CONCAT($A175,"2"),ref_coordinates!$A:$C,2,FALSE)</f>
        <v>2899.99</v>
      </c>
      <c r="K175">
        <f>VLOOKUP(_xlfn.CONCAT($A175,"2"),ref_coordinates!$A:$C,3,FALSE)</f>
        <v>1837.79</v>
      </c>
      <c r="L175">
        <f>VLOOKUP($A175,lines!W:AC,7)</f>
        <v>40.707725625402922</v>
      </c>
      <c r="M175">
        <f>RADIANS(VLOOKUP($B175, image_data!A:G,7,FALSE))</f>
        <v>0.12144544123725746</v>
      </c>
      <c r="N175">
        <f>VLOOKUP($A175,lines!W:AD,8,FALSE)</f>
        <v>0.37232167033268559</v>
      </c>
      <c r="O175">
        <f t="shared" si="19"/>
        <v>0.25087622909542812</v>
      </c>
      <c r="P175">
        <f>VLOOKUP($B175,image_data!A:F,6,FALSE)</f>
        <v>2.2470389362424998</v>
      </c>
      <c r="Q175">
        <f>VLOOKUP($B175,image_data!$A:$Q,12,FALSE)</f>
        <v>0.49825770434541999</v>
      </c>
      <c r="R175">
        <f>VLOOKUP($B175,image_data!$A:$Q,13,FALSE)</f>
        <v>-7.7518752139753996E-2</v>
      </c>
      <c r="S175">
        <f>VLOOKUP($B175,image_data!$A:$Q,14,FALSE)</f>
        <v>3.6046535923768999E-3</v>
      </c>
      <c r="T175">
        <f>VLOOKUP($B175,image_data!$A:$K,9,FALSE)</f>
        <v>1.5638958708905999</v>
      </c>
      <c r="U175">
        <f>VLOOKUP($B175,image_data!$A:$K,10,FALSE)</f>
        <v>-0.10105337817100001</v>
      </c>
      <c r="V175">
        <f>VLOOKUP($B175,image_data!$A:$K,11,FALSE)</f>
        <v>8.9539594265858002E-2</v>
      </c>
      <c r="W175">
        <f>VLOOKUP(B175,image_data!A:R,18,FALSE)</f>
        <v>1.0207287807476</v>
      </c>
      <c r="X175">
        <f>VLOOKUP(_xlfn.CONCAT(A175,1),ref_coordinates!A:D,4,FALSE)</f>
        <v>22.2</v>
      </c>
      <c r="Y175" t="str">
        <f>VLOOKUP(INT(LEFT(A175,3)),image_data!A:H,8,FALSE)</f>
        <v>perspective</v>
      </c>
      <c r="Z175" t="str">
        <f>VLOOKUP(B175,image_data!A:V,22,TRUE)</f>
        <v>moenk: Garmin VIRB</v>
      </c>
    </row>
    <row r="176" spans="1:26" x14ac:dyDescent="0.3">
      <c r="A176" t="s">
        <v>456</v>
      </c>
      <c r="B176">
        <f t="shared" si="16"/>
        <v>39</v>
      </c>
      <c r="C176">
        <f>VLOOKUP($B176,image_data!$A:$P,16,FALSE)</f>
        <v>4608</v>
      </c>
      <c r="D176">
        <f>VLOOKUP($B176,image_data!$A:$P,15,FALSE)</f>
        <v>3456</v>
      </c>
      <c r="E176">
        <f t="shared" si="17"/>
        <v>61.269999999999982</v>
      </c>
      <c r="F176">
        <f t="shared" si="18"/>
        <v>1766.42</v>
      </c>
      <c r="G176">
        <f t="shared" si="21"/>
        <v>1767.4822854274948</v>
      </c>
      <c r="H176">
        <f>VLOOKUP(_xlfn.CONCAT($A176,"1"),ref_coordinates!$A:$C,2,FALSE)</f>
        <v>3095.78</v>
      </c>
      <c r="I176">
        <f>VLOOKUP(_xlfn.CONCAT($A176,"1"),ref_coordinates!$A:$C,3,FALSE)</f>
        <v>101.28</v>
      </c>
      <c r="J176">
        <f>VLOOKUP(_xlfn.CONCAT($A176,"2"),ref_coordinates!$A:$C,2,FALSE)</f>
        <v>3157.05</v>
      </c>
      <c r="K176">
        <f>VLOOKUP(_xlfn.CONCAT($A176,"2"),ref_coordinates!$A:$C,3,FALSE)</f>
        <v>1867.7</v>
      </c>
      <c r="L176">
        <f>VLOOKUP($A176,lines!W:AC,7)</f>
        <v>34.002561009087898</v>
      </c>
      <c r="M176">
        <f>RADIANS(VLOOKUP($B176, image_data!A:G,7,FALSE))</f>
        <v>0.12144544123725746</v>
      </c>
      <c r="N176">
        <f>VLOOKUP($A176,lines!W:AD,8,FALSE)</f>
        <v>0.45496924077928641</v>
      </c>
      <c r="O176">
        <f t="shared" si="19"/>
        <v>0.33352379954202893</v>
      </c>
      <c r="P176">
        <f>VLOOKUP($B176,image_data!A:F,6,FALSE)</f>
        <v>2.2470389362424998</v>
      </c>
      <c r="Q176">
        <f>VLOOKUP($B176,image_data!$A:$Q,12,FALSE)</f>
        <v>0.49825770434541999</v>
      </c>
      <c r="R176">
        <f>VLOOKUP($B176,image_data!$A:$Q,13,FALSE)</f>
        <v>-7.7518752139753996E-2</v>
      </c>
      <c r="S176">
        <f>VLOOKUP($B176,image_data!$A:$Q,14,FALSE)</f>
        <v>3.6046535923768999E-3</v>
      </c>
      <c r="T176">
        <f>VLOOKUP($B176,image_data!$A:$K,9,FALSE)</f>
        <v>1.5638958708905999</v>
      </c>
      <c r="U176">
        <f>VLOOKUP($B176,image_data!$A:$K,10,FALSE)</f>
        <v>-0.10105337817100001</v>
      </c>
      <c r="V176">
        <f>VLOOKUP($B176,image_data!$A:$K,11,FALSE)</f>
        <v>8.9539594265858002E-2</v>
      </c>
      <c r="W176">
        <f>VLOOKUP(B176,image_data!A:R,18,FALSE)</f>
        <v>1.0207287807476</v>
      </c>
      <c r="X176">
        <f>VLOOKUP(_xlfn.CONCAT(A176,1),ref_coordinates!A:D,4,FALSE)</f>
        <v>22.2</v>
      </c>
      <c r="Y176" t="str">
        <f>VLOOKUP(INT(LEFT(A176,3)),image_data!A:H,8,FALSE)</f>
        <v>perspective</v>
      </c>
      <c r="Z176" t="str">
        <f>VLOOKUP(B176,image_data!A:V,22,TRUE)</f>
        <v>moenk: Garmin VIRB</v>
      </c>
    </row>
    <row r="177" spans="1:26" x14ac:dyDescent="0.3">
      <c r="A177" t="s">
        <v>457</v>
      </c>
      <c r="B177">
        <f t="shared" si="16"/>
        <v>39</v>
      </c>
      <c r="C177">
        <f>VLOOKUP($B177,image_data!$A:$P,16,FALSE)</f>
        <v>4608</v>
      </c>
      <c r="D177">
        <f>VLOOKUP($B177,image_data!$A:$P,15,FALSE)</f>
        <v>3456</v>
      </c>
      <c r="E177">
        <f t="shared" si="17"/>
        <v>61.830000000000382</v>
      </c>
      <c r="F177">
        <f t="shared" si="18"/>
        <v>1713.8899999999999</v>
      </c>
      <c r="G177">
        <f t="shared" si="21"/>
        <v>1715.0049215672821</v>
      </c>
      <c r="H177">
        <f>VLOOKUP(_xlfn.CONCAT($A177,"1"),ref_coordinates!$A:$C,2,FALSE)</f>
        <v>3408.43</v>
      </c>
      <c r="I177">
        <f>VLOOKUP(_xlfn.CONCAT($A177,"1"),ref_coordinates!$A:$C,3,FALSE)</f>
        <v>151.96</v>
      </c>
      <c r="J177">
        <f>VLOOKUP(_xlfn.CONCAT($A177,"2"),ref_coordinates!$A:$C,2,FALSE)</f>
        <v>3470.26</v>
      </c>
      <c r="K177">
        <f>VLOOKUP(_xlfn.CONCAT($A177,"2"),ref_coordinates!$A:$C,3,FALSE)</f>
        <v>1865.85</v>
      </c>
      <c r="L177">
        <f>VLOOKUP($A177,lines!W:AC,7)</f>
        <v>35.564764940682522</v>
      </c>
      <c r="M177">
        <f>RADIANS(VLOOKUP($B177, image_data!A:G,7,FALSE))</f>
        <v>0.12144544123725746</v>
      </c>
      <c r="N177">
        <f>VLOOKUP($A177,lines!W:AD,8,FALSE)</f>
        <v>0.54938201196152892</v>
      </c>
      <c r="O177">
        <f t="shared" si="19"/>
        <v>0.42793657072427144</v>
      </c>
      <c r="P177">
        <f>VLOOKUP($B177,image_data!A:F,6,FALSE)</f>
        <v>2.2470389362424998</v>
      </c>
      <c r="Q177">
        <f>VLOOKUP($B177,image_data!$A:$Q,12,FALSE)</f>
        <v>0.49825770434541999</v>
      </c>
      <c r="R177">
        <f>VLOOKUP($B177,image_data!$A:$Q,13,FALSE)</f>
        <v>-7.7518752139753996E-2</v>
      </c>
      <c r="S177">
        <f>VLOOKUP($B177,image_data!$A:$Q,14,FALSE)</f>
        <v>3.6046535923768999E-3</v>
      </c>
      <c r="T177">
        <f>VLOOKUP($B177,image_data!$A:$K,9,FALSE)</f>
        <v>1.5638958708905999</v>
      </c>
      <c r="U177">
        <f>VLOOKUP($B177,image_data!$A:$K,10,FALSE)</f>
        <v>-0.10105337817100001</v>
      </c>
      <c r="V177">
        <f>VLOOKUP($B177,image_data!$A:$K,11,FALSE)</f>
        <v>8.9539594265858002E-2</v>
      </c>
      <c r="W177">
        <f>VLOOKUP(B177,image_data!A:R,18,FALSE)</f>
        <v>1.0207287807476</v>
      </c>
      <c r="X177">
        <f>VLOOKUP(_xlfn.CONCAT(A177,1),ref_coordinates!A:D,4,FALSE)</f>
        <v>22.2</v>
      </c>
      <c r="Y177" t="str">
        <f>VLOOKUP(INT(LEFT(A177,3)),image_data!A:H,8,FALSE)</f>
        <v>perspective</v>
      </c>
      <c r="Z177" t="str">
        <f>VLOOKUP(B177,image_data!A:V,22,TRUE)</f>
        <v>moenk: Garmin VIRB</v>
      </c>
    </row>
    <row r="178" spans="1:26" x14ac:dyDescent="0.3">
      <c r="A178" t="s">
        <v>458</v>
      </c>
      <c r="B178">
        <f t="shared" si="16"/>
        <v>39</v>
      </c>
      <c r="C178">
        <f>VLOOKUP($B178,image_data!$A:$P,16,FALSE)</f>
        <v>4608</v>
      </c>
      <c r="D178">
        <f>VLOOKUP($B178,image_data!$A:$P,15,FALSE)</f>
        <v>3456</v>
      </c>
      <c r="E178">
        <f t="shared" si="17"/>
        <v>77.740000000000236</v>
      </c>
      <c r="F178">
        <f t="shared" si="18"/>
        <v>1686.06</v>
      </c>
      <c r="G178">
        <f t="shared" si="21"/>
        <v>1687.8512467631738</v>
      </c>
      <c r="H178">
        <f>VLOOKUP(_xlfn.CONCAT($A178,"1"),ref_coordinates!$A:$C,2,FALSE)</f>
        <v>3569.66</v>
      </c>
      <c r="I178">
        <f>VLOOKUP(_xlfn.CONCAT($A178,"1"),ref_coordinates!$A:$C,3,FALSE)</f>
        <v>178.77</v>
      </c>
      <c r="J178">
        <f>VLOOKUP(_xlfn.CONCAT($A178,"2"),ref_coordinates!$A:$C,2,FALSE)</f>
        <v>3647.4</v>
      </c>
      <c r="K178">
        <f>VLOOKUP(_xlfn.CONCAT($A178,"2"),ref_coordinates!$A:$C,3,FALSE)</f>
        <v>1864.83</v>
      </c>
      <c r="L178">
        <f>VLOOKUP($A178,lines!W:AC,7)</f>
        <v>35.943609471564621</v>
      </c>
      <c r="M178">
        <f>RADIANS(VLOOKUP($B178, image_data!A:G,7,FALSE))</f>
        <v>0.12144544123725746</v>
      </c>
      <c r="N178">
        <f>VLOOKUP($A178,lines!W:AD,8,FALSE)</f>
        <v>0.61418450627591992</v>
      </c>
      <c r="O178">
        <f t="shared" si="19"/>
        <v>0.49273906503866244</v>
      </c>
      <c r="P178">
        <f>VLOOKUP($B178,image_data!A:F,6,FALSE)</f>
        <v>2.2470389362424998</v>
      </c>
      <c r="Q178">
        <f>VLOOKUP($B178,image_data!$A:$Q,12,FALSE)</f>
        <v>0.49825770434541999</v>
      </c>
      <c r="R178">
        <f>VLOOKUP($B178,image_data!$A:$Q,13,FALSE)</f>
        <v>-7.7518752139753996E-2</v>
      </c>
      <c r="S178">
        <f>VLOOKUP($B178,image_data!$A:$Q,14,FALSE)</f>
        <v>3.6046535923768999E-3</v>
      </c>
      <c r="T178">
        <f>VLOOKUP($B178,image_data!$A:$K,9,FALSE)</f>
        <v>1.5638958708905999</v>
      </c>
      <c r="U178">
        <f>VLOOKUP($B178,image_data!$A:$K,10,FALSE)</f>
        <v>-0.10105337817100001</v>
      </c>
      <c r="V178">
        <f>VLOOKUP($B178,image_data!$A:$K,11,FALSE)</f>
        <v>8.9539594265858002E-2</v>
      </c>
      <c r="W178">
        <f>VLOOKUP(B178,image_data!A:R,18,FALSE)</f>
        <v>1.0207287807476</v>
      </c>
      <c r="X178">
        <f>VLOOKUP(_xlfn.CONCAT(A178,1),ref_coordinates!A:D,4,FALSE)</f>
        <v>22.2</v>
      </c>
      <c r="Y178" t="str">
        <f>VLOOKUP(INT(LEFT(A178,3)),image_data!A:H,8,FALSE)</f>
        <v>perspective</v>
      </c>
      <c r="Z178" t="str">
        <f>VLOOKUP(B178,image_data!A:V,22,TRUE)</f>
        <v>moenk: Garmin VIRB</v>
      </c>
    </row>
    <row r="179" spans="1:26" x14ac:dyDescent="0.3">
      <c r="A179" t="s">
        <v>459</v>
      </c>
      <c r="B179">
        <f t="shared" si="16"/>
        <v>39</v>
      </c>
      <c r="C179">
        <f>VLOOKUP($B179,image_data!$A:$P,16,FALSE)</f>
        <v>4608</v>
      </c>
      <c r="D179">
        <f>VLOOKUP($B179,image_data!$A:$P,15,FALSE)</f>
        <v>3456</v>
      </c>
      <c r="E179">
        <f t="shared" si="17"/>
        <v>127.25</v>
      </c>
      <c r="F179">
        <f t="shared" si="18"/>
        <v>1860.15</v>
      </c>
      <c r="G179">
        <f t="shared" si="21"/>
        <v>1864.4974081505184</v>
      </c>
      <c r="H179">
        <f>VLOOKUP(_xlfn.CONCAT($A179,"1"),ref_coordinates!$A:$C,2,FALSE)</f>
        <v>3767.96</v>
      </c>
      <c r="I179">
        <f>VLOOKUP(_xlfn.CONCAT($A179,"1"),ref_coordinates!$A:$C,3,FALSE)</f>
        <v>3.23</v>
      </c>
      <c r="J179">
        <f>VLOOKUP(_xlfn.CONCAT($A179,"2"),ref_coordinates!$A:$C,2,FALSE)</f>
        <v>3895.21</v>
      </c>
      <c r="K179">
        <f>VLOOKUP(_xlfn.CONCAT($A179,"2"),ref_coordinates!$A:$C,3,FALSE)</f>
        <v>1863.38</v>
      </c>
      <c r="L179">
        <f>VLOOKUP($A179,lines!W:AC,7)</f>
        <v>34.734169550645383</v>
      </c>
      <c r="M179">
        <f>RADIANS(VLOOKUP($B179, image_data!A:G,7,FALSE))</f>
        <v>0.12144544123725746</v>
      </c>
      <c r="N179">
        <f>VLOOKUP($A179,lines!W:AD,8,FALSE)</f>
        <v>0.68047480092793433</v>
      </c>
      <c r="O179">
        <f t="shared" si="19"/>
        <v>0.55902935969067691</v>
      </c>
      <c r="P179">
        <f>VLOOKUP($B179,image_data!A:F,6,FALSE)</f>
        <v>2.2470389362424998</v>
      </c>
      <c r="Q179">
        <f>VLOOKUP($B179,image_data!$A:$Q,12,FALSE)</f>
        <v>0.49825770434541999</v>
      </c>
      <c r="R179">
        <f>VLOOKUP($B179,image_data!$A:$Q,13,FALSE)</f>
        <v>-7.7518752139753996E-2</v>
      </c>
      <c r="S179">
        <f>VLOOKUP($B179,image_data!$A:$Q,14,FALSE)</f>
        <v>3.6046535923768999E-3</v>
      </c>
      <c r="T179">
        <f>VLOOKUP($B179,image_data!$A:$K,9,FALSE)</f>
        <v>1.5638958708905999</v>
      </c>
      <c r="U179">
        <f>VLOOKUP($B179,image_data!$A:$K,10,FALSE)</f>
        <v>-0.10105337817100001</v>
      </c>
      <c r="V179">
        <f>VLOOKUP($B179,image_data!$A:$K,11,FALSE)</f>
        <v>8.9539594265858002E-2</v>
      </c>
      <c r="W179">
        <f>VLOOKUP(B179,image_data!A:R,18,FALSE)</f>
        <v>1.0207287807476</v>
      </c>
      <c r="X179">
        <f>VLOOKUP(_xlfn.CONCAT(A179,1),ref_coordinates!A:D,4,FALSE)</f>
        <v>22.2</v>
      </c>
      <c r="Y179" t="str">
        <f>VLOOKUP(INT(LEFT(A179,3)),image_data!A:H,8,FALSE)</f>
        <v>perspective</v>
      </c>
      <c r="Z179" t="str">
        <f>VLOOKUP(B179,image_data!A:V,22,TRUE)</f>
        <v>moenk: Garmin VIRB</v>
      </c>
    </row>
    <row r="180" spans="1:26" x14ac:dyDescent="0.3">
      <c r="A180" t="s">
        <v>460</v>
      </c>
      <c r="B180">
        <f t="shared" si="16"/>
        <v>39</v>
      </c>
      <c r="C180">
        <f>VLOOKUP($B180,image_data!$A:$P,16,FALSE)</f>
        <v>4608</v>
      </c>
      <c r="D180">
        <f>VLOOKUP($B180,image_data!$A:$P,15,FALSE)</f>
        <v>3456</v>
      </c>
      <c r="E180">
        <f t="shared" si="17"/>
        <v>104.18000000000029</v>
      </c>
      <c r="F180">
        <f t="shared" si="18"/>
        <v>1833.32</v>
      </c>
      <c r="G180">
        <f t="shared" si="21"/>
        <v>1836.2776736648518</v>
      </c>
      <c r="H180">
        <f>VLOOKUP(_xlfn.CONCAT($A180,"1"),ref_coordinates!$A:$C,2,FALSE)</f>
        <v>3961.7</v>
      </c>
      <c r="I180">
        <f>VLOOKUP(_xlfn.CONCAT($A180,"1"),ref_coordinates!$A:$C,3,FALSE)</f>
        <v>29.02</v>
      </c>
      <c r="J180">
        <f>VLOOKUP(_xlfn.CONCAT($A180,"2"),ref_coordinates!$A:$C,2,FALSE)</f>
        <v>4065.88</v>
      </c>
      <c r="K180">
        <f>VLOOKUP(_xlfn.CONCAT($A180,"2"),ref_coordinates!$A:$C,3,FALSE)</f>
        <v>1862.34</v>
      </c>
      <c r="L180">
        <f>VLOOKUP($A180,lines!W:AC,7)</f>
        <v>36.195869802323713</v>
      </c>
      <c r="M180">
        <f>RADIANS(VLOOKUP($B180, image_data!A:G,7,FALSE))</f>
        <v>0.12144544123725746</v>
      </c>
      <c r="N180">
        <f>VLOOKUP($A180,lines!W:AD,8,FALSE)</f>
        <v>0.71513629092905906</v>
      </c>
      <c r="O180">
        <f t="shared" si="19"/>
        <v>0.59369084969180164</v>
      </c>
      <c r="P180">
        <f>VLOOKUP($B180,image_data!A:F,6,FALSE)</f>
        <v>2.2470389362424998</v>
      </c>
      <c r="Q180">
        <f>VLOOKUP($B180,image_data!$A:$Q,12,FALSE)</f>
        <v>0.49825770434541999</v>
      </c>
      <c r="R180">
        <f>VLOOKUP($B180,image_data!$A:$Q,13,FALSE)</f>
        <v>-7.7518752139753996E-2</v>
      </c>
      <c r="S180">
        <f>VLOOKUP($B180,image_data!$A:$Q,14,FALSE)</f>
        <v>3.6046535923768999E-3</v>
      </c>
      <c r="T180">
        <f>VLOOKUP($B180,image_data!$A:$K,9,FALSE)</f>
        <v>1.5638958708905999</v>
      </c>
      <c r="U180">
        <f>VLOOKUP($B180,image_data!$A:$K,10,FALSE)</f>
        <v>-0.10105337817100001</v>
      </c>
      <c r="V180">
        <f>VLOOKUP($B180,image_data!$A:$K,11,FALSE)</f>
        <v>8.9539594265858002E-2</v>
      </c>
      <c r="W180">
        <f>VLOOKUP(B180,image_data!A:R,18,FALSE)</f>
        <v>1.0207287807476</v>
      </c>
      <c r="X180">
        <f>VLOOKUP(_xlfn.CONCAT(A180,1),ref_coordinates!A:D,4,FALSE)</f>
        <v>22.2</v>
      </c>
      <c r="Y180" t="str">
        <f>VLOOKUP(INT(LEFT(A180,3)),image_data!A:H,8,FALSE)</f>
        <v>perspective</v>
      </c>
      <c r="Z180" t="str">
        <f>VLOOKUP(B180,image_data!A:V,22,TRUE)</f>
        <v>moenk: Garmin VIRB</v>
      </c>
    </row>
    <row r="181" spans="1:26" x14ac:dyDescent="0.3">
      <c r="A181" t="s">
        <v>461</v>
      </c>
      <c r="B181">
        <f t="shared" si="16"/>
        <v>39</v>
      </c>
      <c r="C181">
        <f>VLOOKUP($B181,image_data!$A:$P,16,FALSE)</f>
        <v>4608</v>
      </c>
      <c r="D181">
        <f>VLOOKUP($B181,image_data!$A:$P,15,FALSE)</f>
        <v>3456</v>
      </c>
      <c r="E181">
        <f t="shared" si="17"/>
        <v>127.02999999999975</v>
      </c>
      <c r="F181">
        <f t="shared" si="18"/>
        <v>1747.67</v>
      </c>
      <c r="G181">
        <f t="shared" si="21"/>
        <v>1752.2805282830716</v>
      </c>
      <c r="H181">
        <f>VLOOKUP(_xlfn.CONCAT($A181,"1"),ref_coordinates!$A:$C,2,FALSE)</f>
        <v>4251.3500000000004</v>
      </c>
      <c r="I181">
        <f>VLOOKUP(_xlfn.CONCAT($A181,"1"),ref_coordinates!$A:$C,3,FALSE)</f>
        <v>110.21</v>
      </c>
      <c r="J181">
        <f>VLOOKUP(_xlfn.CONCAT($A181,"2"),ref_coordinates!$A:$C,2,FALSE)</f>
        <v>4378.38</v>
      </c>
      <c r="K181">
        <f>VLOOKUP(_xlfn.CONCAT($A181,"2"),ref_coordinates!$A:$C,3,FALSE)</f>
        <v>1857.88</v>
      </c>
      <c r="L181">
        <f>VLOOKUP($A181,lines!W:AC,7)</f>
        <v>39.475827376670807</v>
      </c>
      <c r="M181">
        <f>RADIANS(VLOOKUP($B181, image_data!A:G,7,FALSE))</f>
        <v>0.12144544123725746</v>
      </c>
      <c r="N181">
        <f>VLOOKUP($A181,lines!W:AD,8,FALSE)</f>
        <v>0.80517980670207134</v>
      </c>
      <c r="O181">
        <f t="shared" si="19"/>
        <v>0.68373436546481392</v>
      </c>
      <c r="P181">
        <f>VLOOKUP($B181,image_data!A:F,6,FALSE)</f>
        <v>2.2470389362424998</v>
      </c>
      <c r="Q181">
        <f>VLOOKUP($B181,image_data!$A:$Q,12,FALSE)</f>
        <v>0.49825770434541999</v>
      </c>
      <c r="R181">
        <f>VLOOKUP($B181,image_data!$A:$Q,13,FALSE)</f>
        <v>-7.7518752139753996E-2</v>
      </c>
      <c r="S181">
        <f>VLOOKUP($B181,image_data!$A:$Q,14,FALSE)</f>
        <v>3.6046535923768999E-3</v>
      </c>
      <c r="T181">
        <f>VLOOKUP($B181,image_data!$A:$K,9,FALSE)</f>
        <v>1.5638958708905999</v>
      </c>
      <c r="U181">
        <f>VLOOKUP($B181,image_data!$A:$K,10,FALSE)</f>
        <v>-0.10105337817100001</v>
      </c>
      <c r="V181">
        <f>VLOOKUP($B181,image_data!$A:$K,11,FALSE)</f>
        <v>8.9539594265858002E-2</v>
      </c>
      <c r="W181">
        <f>VLOOKUP(B181,image_data!A:R,18,FALSE)</f>
        <v>1.0207287807476</v>
      </c>
      <c r="X181">
        <f>VLOOKUP(_xlfn.CONCAT(A181,1),ref_coordinates!A:D,4,FALSE)</f>
        <v>22.2</v>
      </c>
      <c r="Y181" t="str">
        <f>VLOOKUP(INT(LEFT(A181,3)),image_data!A:H,8,FALSE)</f>
        <v>perspective</v>
      </c>
      <c r="Z181" t="str">
        <f>VLOOKUP(B181,image_data!A:V,22,TRUE)</f>
        <v>moenk: Garmin VIRB</v>
      </c>
    </row>
    <row r="182" spans="1:26" x14ac:dyDescent="0.3">
      <c r="A182" t="s">
        <v>462</v>
      </c>
      <c r="B182">
        <f t="shared" si="16"/>
        <v>39</v>
      </c>
      <c r="C182">
        <f>VLOOKUP($B182,image_data!$A:$P,16,FALSE)</f>
        <v>4608</v>
      </c>
      <c r="D182">
        <f>VLOOKUP($B182,image_data!$A:$P,15,FALSE)</f>
        <v>3456</v>
      </c>
      <c r="E182">
        <f t="shared" si="17"/>
        <v>108.25</v>
      </c>
      <c r="F182">
        <f t="shared" si="18"/>
        <v>1597.52</v>
      </c>
      <c r="G182">
        <f t="shared" si="21"/>
        <v>1601.1833789107357</v>
      </c>
      <c r="H182">
        <f>VLOOKUP(_xlfn.CONCAT($A182,"1"),ref_coordinates!$A:$C,2,FALSE)</f>
        <v>4327.32</v>
      </c>
      <c r="I182">
        <f>VLOOKUP(_xlfn.CONCAT($A182,"1"),ref_coordinates!$A:$C,3,FALSE)</f>
        <v>259.32</v>
      </c>
      <c r="J182">
        <f>VLOOKUP(_xlfn.CONCAT($A182,"2"),ref_coordinates!$A:$C,2,FALSE)</f>
        <v>4435.57</v>
      </c>
      <c r="K182">
        <f>VLOOKUP(_xlfn.CONCAT($A182,"2"),ref_coordinates!$A:$C,3,FALSE)</f>
        <v>1856.84</v>
      </c>
      <c r="L182">
        <f>VLOOKUP($A182,lines!W:AC,7)</f>
        <v>43.190169006702078</v>
      </c>
      <c r="M182">
        <f>RADIANS(VLOOKUP($B182, image_data!A:G,7,FALSE))</f>
        <v>0.12144544123725746</v>
      </c>
      <c r="N182">
        <f>VLOOKUP($A182,lines!W:AD,8,FALSE)</f>
        <v>0.82925589121612542</v>
      </c>
      <c r="O182">
        <f t="shared" si="19"/>
        <v>0.70781044997886799</v>
      </c>
      <c r="P182">
        <f>VLOOKUP($B182,image_data!A:F,6,FALSE)</f>
        <v>2.2470389362424998</v>
      </c>
      <c r="Q182">
        <f>VLOOKUP($B182,image_data!$A:$Q,12,FALSE)</f>
        <v>0.49825770434541999</v>
      </c>
      <c r="R182">
        <f>VLOOKUP($B182,image_data!$A:$Q,13,FALSE)</f>
        <v>-7.7518752139753996E-2</v>
      </c>
      <c r="S182">
        <f>VLOOKUP($B182,image_data!$A:$Q,14,FALSE)</f>
        <v>3.6046535923768999E-3</v>
      </c>
      <c r="T182">
        <f>VLOOKUP($B182,image_data!$A:$K,9,FALSE)</f>
        <v>1.5638958708905999</v>
      </c>
      <c r="U182">
        <f>VLOOKUP($B182,image_data!$A:$K,10,FALSE)</f>
        <v>-0.10105337817100001</v>
      </c>
      <c r="V182">
        <f>VLOOKUP($B182,image_data!$A:$K,11,FALSE)</f>
        <v>8.9539594265858002E-2</v>
      </c>
      <c r="W182">
        <f>VLOOKUP(B182,image_data!A:R,18,FALSE)</f>
        <v>1.0207287807476</v>
      </c>
      <c r="X182">
        <f>VLOOKUP(_xlfn.CONCAT(A182,1),ref_coordinates!A:D,4,FALSE)</f>
        <v>22.2</v>
      </c>
      <c r="Y182" t="str">
        <f>VLOOKUP(INT(LEFT(A182,3)),image_data!A:H,8,FALSE)</f>
        <v>perspective</v>
      </c>
      <c r="Z182" t="str">
        <f>VLOOKUP(B182,image_data!A:V,22,TRUE)</f>
        <v>moenk: Garmin VIRB</v>
      </c>
    </row>
    <row r="183" spans="1:26" x14ac:dyDescent="0.3">
      <c r="A183" t="s">
        <v>463</v>
      </c>
      <c r="B183">
        <f t="shared" si="16"/>
        <v>39</v>
      </c>
      <c r="C183">
        <f>VLOOKUP($B183,image_data!$A:$P,16,FALSE)</f>
        <v>4608</v>
      </c>
      <c r="D183">
        <f>VLOOKUP($B183,image_data!$A:$P,15,FALSE)</f>
        <v>3456</v>
      </c>
      <c r="E183">
        <f t="shared" si="17"/>
        <v>102.51000000000022</v>
      </c>
      <c r="F183">
        <f t="shared" si="18"/>
        <v>1445.23</v>
      </c>
      <c r="G183">
        <f t="shared" si="21"/>
        <v>1448.8609501950143</v>
      </c>
      <c r="H183">
        <f>VLOOKUP(_xlfn.CONCAT($A183,"1"),ref_coordinates!$A:$C,2,FALSE)</f>
        <v>4449.87</v>
      </c>
      <c r="I183">
        <f>VLOOKUP(_xlfn.CONCAT($A183,"1"),ref_coordinates!$A:$C,3,FALSE)</f>
        <v>386.47</v>
      </c>
      <c r="J183">
        <f>VLOOKUP(_xlfn.CONCAT($A183,"2"),ref_coordinates!$A:$C,2,FALSE)</f>
        <v>4552.38</v>
      </c>
      <c r="K183">
        <f>VLOOKUP(_xlfn.CONCAT($A183,"2"),ref_coordinates!$A:$C,3,FALSE)</f>
        <v>1831.7</v>
      </c>
      <c r="L183">
        <f>VLOOKUP($A183,lines!W:AC,7)</f>
        <v>47.29539499739596</v>
      </c>
      <c r="M183">
        <f>RADIANS(VLOOKUP($B183, image_data!A:G,7,FALSE))</f>
        <v>0.12144544123725746</v>
      </c>
      <c r="N183">
        <f>VLOOKUP($A183,lines!W:AD,8,FALSE)</f>
        <v>0.87392280820093404</v>
      </c>
      <c r="O183">
        <f t="shared" si="19"/>
        <v>0.75247736696367662</v>
      </c>
      <c r="P183">
        <f>VLOOKUP($B183,image_data!A:F,6,FALSE)</f>
        <v>2.2470389362424998</v>
      </c>
      <c r="Q183">
        <f>VLOOKUP($B183,image_data!$A:$Q,12,FALSE)</f>
        <v>0.49825770434541999</v>
      </c>
      <c r="R183">
        <f>VLOOKUP($B183,image_data!$A:$Q,13,FALSE)</f>
        <v>-7.7518752139753996E-2</v>
      </c>
      <c r="S183">
        <f>VLOOKUP($B183,image_data!$A:$Q,14,FALSE)</f>
        <v>3.6046535923768999E-3</v>
      </c>
      <c r="T183">
        <f>VLOOKUP($B183,image_data!$A:$K,9,FALSE)</f>
        <v>1.5638958708905999</v>
      </c>
      <c r="U183">
        <f>VLOOKUP($B183,image_data!$A:$K,10,FALSE)</f>
        <v>-0.10105337817100001</v>
      </c>
      <c r="V183">
        <f>VLOOKUP($B183,image_data!$A:$K,11,FALSE)</f>
        <v>8.9539594265858002E-2</v>
      </c>
      <c r="W183">
        <f>VLOOKUP(B183,image_data!A:R,18,FALSE)</f>
        <v>1.0207287807476</v>
      </c>
      <c r="X183">
        <f>VLOOKUP(_xlfn.CONCAT(A183,1),ref_coordinates!A:D,4,FALSE)</f>
        <v>22.2</v>
      </c>
      <c r="Y183" t="str">
        <f>VLOOKUP(INT(LEFT(A183,3)),image_data!A:H,8,FALSE)</f>
        <v>perspective</v>
      </c>
      <c r="Z183" t="str">
        <f>VLOOKUP(B183,image_data!A:V,22,TRUE)</f>
        <v>moenk: Garmin VIRB</v>
      </c>
    </row>
    <row r="184" spans="1:26" x14ac:dyDescent="0.3">
      <c r="A184" t="s">
        <v>466</v>
      </c>
      <c r="B184">
        <f t="shared" si="16"/>
        <v>40</v>
      </c>
      <c r="C184">
        <f>VLOOKUP($B184,image_data!$A:$P,16,FALSE)</f>
        <v>1920</v>
      </c>
      <c r="D184">
        <f>VLOOKUP($B184,image_data!$A:$P,15,FALSE)</f>
        <v>1080</v>
      </c>
      <c r="E184">
        <f t="shared" si="17"/>
        <v>-13.670000000000073</v>
      </c>
      <c r="F184">
        <f t="shared" si="18"/>
        <v>141.38999999999999</v>
      </c>
      <c r="G184">
        <f t="shared" si="21"/>
        <v>142.04929074092556</v>
      </c>
      <c r="H184">
        <f>VLOOKUP(_xlfn.CONCAT($A184,"1"),ref_coordinates!$A:$C,2,FALSE)</f>
        <v>1135.71</v>
      </c>
      <c r="I184">
        <f>VLOOKUP(_xlfn.CONCAT($A184,"1"),ref_coordinates!$A:$C,3,FALSE)</f>
        <v>637.76</v>
      </c>
      <c r="J184">
        <f>VLOOKUP(_xlfn.CONCAT($A184,"2"),ref_coordinates!$A:$C,2,FALSE)</f>
        <v>1122.04</v>
      </c>
      <c r="K184">
        <f>VLOOKUP(_xlfn.CONCAT($A184,"2"),ref_coordinates!$A:$C,3,FALSE)</f>
        <v>779.15</v>
      </c>
      <c r="L184">
        <f>VLOOKUP($A184,lines!W:AC,7)</f>
        <v>75.955637181505764</v>
      </c>
      <c r="M184">
        <f>RADIANS(VLOOKUP($B184, image_data!A:G,7,FALSE))</f>
        <v>3.5676914023205897</v>
      </c>
      <c r="N184">
        <f>VLOOKUP($A184,lines!W:AD,8,FALSE)</f>
        <v>3.6801747395467639</v>
      </c>
      <c r="O184">
        <f t="shared" si="19"/>
        <v>0.11248333722617421</v>
      </c>
      <c r="P184">
        <f>VLOOKUP($B184,image_data!A:F,6,FALSE)</f>
        <v>2.133306290023</v>
      </c>
      <c r="Q184">
        <f>VLOOKUP($B184,image_data!$A:$Q,12,FALSE)</f>
        <v>0.64715209660582995</v>
      </c>
      <c r="R184">
        <f>VLOOKUP($B184,image_data!$A:$Q,13,FALSE)</f>
        <v>-2.2740494451344E-3</v>
      </c>
      <c r="S184">
        <f>VLOOKUP($B184,image_data!$A:$Q,14,FALSE)</f>
        <v>-1.4610540439205001E-3</v>
      </c>
      <c r="T184">
        <f>VLOOKUP($B184,image_data!$A:$K,9,FALSE)</f>
        <v>0.34944614634287002</v>
      </c>
      <c r="U184">
        <f>VLOOKUP($B184,image_data!$A:$K,10,FALSE)</f>
        <v>1.8305368952333001</v>
      </c>
      <c r="V184">
        <f>VLOOKUP($B184,image_data!$A:$K,11,FALSE)</f>
        <v>-2.0704207687467</v>
      </c>
      <c r="W184">
        <f>VLOOKUP(B184,image_data!A:R,18,FALSE)</f>
        <v>1.0079996438182</v>
      </c>
      <c r="X184">
        <f>VLOOKUP(_xlfn.CONCAT(A184,1),ref_coordinates!A:D,4,FALSE)</f>
        <v>10.8</v>
      </c>
      <c r="Y184" t="str">
        <f>VLOOKUP(INT(LEFT(A184,3)),image_data!A:H,8,FALSE)</f>
        <v>perspective</v>
      </c>
      <c r="Z184" t="str">
        <f>VLOOKUP(B184,image_data!A:V,22,TRUE)</f>
        <v>balgofil: none none</v>
      </c>
    </row>
    <row r="185" spans="1:26" x14ac:dyDescent="0.3">
      <c r="A185" t="s">
        <v>467</v>
      </c>
      <c r="B185">
        <f t="shared" si="16"/>
        <v>40</v>
      </c>
      <c r="C185">
        <f>VLOOKUP($B185,image_data!$A:$P,16,FALSE)</f>
        <v>1920</v>
      </c>
      <c r="D185">
        <f>VLOOKUP($B185,image_data!$A:$P,15,FALSE)</f>
        <v>1080</v>
      </c>
      <c r="E185">
        <f t="shared" si="17"/>
        <v>-22.3599999999999</v>
      </c>
      <c r="F185">
        <f t="shared" si="18"/>
        <v>198.47000000000003</v>
      </c>
      <c r="G185">
        <f t="shared" si="21"/>
        <v>199.72558799512896</v>
      </c>
      <c r="H185">
        <f>VLOOKUP(_xlfn.CONCAT($A185,"1"),ref_coordinates!$A:$C,2,FALSE)</f>
        <v>1202.6199999999999</v>
      </c>
      <c r="I185">
        <f>VLOOKUP(_xlfn.CONCAT($A185,"1"),ref_coordinates!$A:$C,3,FALSE)</f>
        <v>598.72</v>
      </c>
      <c r="J185">
        <f>VLOOKUP(_xlfn.CONCAT($A185,"2"),ref_coordinates!$A:$C,2,FALSE)</f>
        <v>1180.26</v>
      </c>
      <c r="K185">
        <f>VLOOKUP(_xlfn.CONCAT($A185,"2"),ref_coordinates!$A:$C,3,FALSE)</f>
        <v>797.19</v>
      </c>
      <c r="L185">
        <f>VLOOKUP($A185,lines!W:AC,7)</f>
        <v>52.738782923104743</v>
      </c>
      <c r="M185">
        <f>RADIANS(VLOOKUP($B185, image_data!A:G,7,FALSE))</f>
        <v>3.5676914023205897</v>
      </c>
      <c r="N185">
        <f>VLOOKUP($A185,lines!W:AD,8,FALSE)</f>
        <v>3.7289407669030461</v>
      </c>
      <c r="O185">
        <f t="shared" si="19"/>
        <v>0.16124936458245642</v>
      </c>
      <c r="P185">
        <f>VLOOKUP($B185,image_data!A:F,6,FALSE)</f>
        <v>2.133306290023</v>
      </c>
      <c r="Q185">
        <f>VLOOKUP($B185,image_data!$A:$Q,12,FALSE)</f>
        <v>0.64715209660582995</v>
      </c>
      <c r="R185">
        <f>VLOOKUP($B185,image_data!$A:$Q,13,FALSE)</f>
        <v>-2.2740494451344E-3</v>
      </c>
      <c r="S185">
        <f>VLOOKUP($B185,image_data!$A:$Q,14,FALSE)</f>
        <v>-1.4610540439205001E-3</v>
      </c>
      <c r="T185">
        <f>VLOOKUP($B185,image_data!$A:$K,9,FALSE)</f>
        <v>0.34944614634287002</v>
      </c>
      <c r="U185">
        <f>VLOOKUP($B185,image_data!$A:$K,10,FALSE)</f>
        <v>1.8305368952333001</v>
      </c>
      <c r="V185">
        <f>VLOOKUP($B185,image_data!$A:$K,11,FALSE)</f>
        <v>-2.0704207687467</v>
      </c>
      <c r="W185">
        <f>VLOOKUP(B185,image_data!A:R,18,FALSE)</f>
        <v>1.0079996438182</v>
      </c>
      <c r="X185">
        <f>VLOOKUP(_xlfn.CONCAT(A185,1),ref_coordinates!A:D,4,FALSE)</f>
        <v>10.4</v>
      </c>
      <c r="Y185" t="str">
        <f>VLOOKUP(INT(LEFT(A185,3)),image_data!A:H,8,FALSE)</f>
        <v>perspective</v>
      </c>
      <c r="Z185" t="str">
        <f>VLOOKUP(B185,image_data!A:V,22,TRUE)</f>
        <v>balgofil: none none</v>
      </c>
    </row>
    <row r="186" spans="1:26" x14ac:dyDescent="0.3">
      <c r="A186" t="s">
        <v>468</v>
      </c>
      <c r="B186">
        <f t="shared" si="16"/>
        <v>40</v>
      </c>
      <c r="C186">
        <f>VLOOKUP($B186,image_data!$A:$P,16,FALSE)</f>
        <v>1920</v>
      </c>
      <c r="D186">
        <f>VLOOKUP($B186,image_data!$A:$P,15,FALSE)</f>
        <v>1080</v>
      </c>
      <c r="E186">
        <f t="shared" si="17"/>
        <v>-22.210000000000036</v>
      </c>
      <c r="F186">
        <f t="shared" si="18"/>
        <v>227.94000000000005</v>
      </c>
      <c r="G186">
        <f t="shared" si="21"/>
        <v>229.01949196520377</v>
      </c>
      <c r="H186">
        <f>VLOOKUP(_xlfn.CONCAT($A186,"1"),ref_coordinates!$A:$C,2,FALSE)</f>
        <v>1257.26</v>
      </c>
      <c r="I186">
        <f>VLOOKUP(_xlfn.CONCAT($A186,"1"),ref_coordinates!$A:$C,3,FALSE)</f>
        <v>577.01</v>
      </c>
      <c r="J186">
        <f>VLOOKUP(_xlfn.CONCAT($A186,"2"),ref_coordinates!$A:$C,2,FALSE)</f>
        <v>1235.05</v>
      </c>
      <c r="K186">
        <f>VLOOKUP(_xlfn.CONCAT($A186,"2"),ref_coordinates!$A:$C,3,FALSE)</f>
        <v>804.95</v>
      </c>
      <c r="L186">
        <f>VLOOKUP($A186,lines!W:AC,7)</f>
        <v>44.814517435751888</v>
      </c>
      <c r="M186">
        <f>RADIANS(VLOOKUP($B186, image_data!A:G,7,FALSE))</f>
        <v>3.5676914023205897</v>
      </c>
      <c r="N186">
        <f>VLOOKUP($A186,lines!W:AD,8,FALSE)</f>
        <v>3.7803357046191319</v>
      </c>
      <c r="O186">
        <f t="shared" si="19"/>
        <v>0.21264430229854225</v>
      </c>
      <c r="P186">
        <f>VLOOKUP($B186,image_data!A:F,6,FALSE)</f>
        <v>2.133306290023</v>
      </c>
      <c r="Q186">
        <f>VLOOKUP($B186,image_data!$A:$Q,12,FALSE)</f>
        <v>0.64715209660582995</v>
      </c>
      <c r="R186">
        <f>VLOOKUP($B186,image_data!$A:$Q,13,FALSE)</f>
        <v>-2.2740494451344E-3</v>
      </c>
      <c r="S186">
        <f>VLOOKUP($B186,image_data!$A:$Q,14,FALSE)</f>
        <v>-1.4610540439205001E-3</v>
      </c>
      <c r="T186">
        <f>VLOOKUP($B186,image_data!$A:$K,9,FALSE)</f>
        <v>0.34944614634287002</v>
      </c>
      <c r="U186">
        <f>VLOOKUP($B186,image_data!$A:$K,10,FALSE)</f>
        <v>1.8305368952333001</v>
      </c>
      <c r="V186">
        <f>VLOOKUP($B186,image_data!$A:$K,11,FALSE)</f>
        <v>-2.0704207687467</v>
      </c>
      <c r="W186">
        <f>VLOOKUP(B186,image_data!A:R,18,FALSE)</f>
        <v>1.0079996438182</v>
      </c>
      <c r="X186">
        <f>VLOOKUP(_xlfn.CONCAT(A186,1),ref_coordinates!A:D,4,FALSE)</f>
        <v>10.4</v>
      </c>
      <c r="Y186" t="str">
        <f>VLOOKUP(INT(LEFT(A186,3)),image_data!A:H,8,FALSE)</f>
        <v>perspective</v>
      </c>
      <c r="Z186" t="str">
        <f>VLOOKUP(B186,image_data!A:V,22,TRUE)</f>
        <v>balgofil: none none</v>
      </c>
    </row>
    <row r="187" spans="1:26" x14ac:dyDescent="0.3">
      <c r="A187" t="s">
        <v>469</v>
      </c>
      <c r="B187">
        <f t="shared" si="16"/>
        <v>40</v>
      </c>
      <c r="C187">
        <f>VLOOKUP($B187,image_data!$A:$P,16,FALSE)</f>
        <v>1920</v>
      </c>
      <c r="D187">
        <f>VLOOKUP($B187,image_data!$A:$P,15,FALSE)</f>
        <v>1080</v>
      </c>
      <c r="E187">
        <f t="shared" si="17"/>
        <v>-23.029999999999973</v>
      </c>
      <c r="F187">
        <f t="shared" si="18"/>
        <v>236.33999999999992</v>
      </c>
      <c r="G187">
        <f t="shared" si="21"/>
        <v>237.45942074383984</v>
      </c>
      <c r="H187">
        <f>VLOOKUP(_xlfn.CONCAT($A187,"1"),ref_coordinates!$A:$C,2,FALSE)</f>
        <v>1273.8599999999999</v>
      </c>
      <c r="I187">
        <f>VLOOKUP(_xlfn.CONCAT($A187,"1"),ref_coordinates!$A:$C,3,FALSE)</f>
        <v>570.70000000000005</v>
      </c>
      <c r="J187">
        <f>VLOOKUP(_xlfn.CONCAT($A187,"2"),ref_coordinates!$A:$C,2,FALSE)</f>
        <v>1250.83</v>
      </c>
      <c r="K187">
        <f>VLOOKUP(_xlfn.CONCAT($A187,"2"),ref_coordinates!$A:$C,3,FALSE)</f>
        <v>807.04</v>
      </c>
      <c r="L187">
        <f>VLOOKUP($A187,lines!W:AC,7)</f>
        <v>42.70267634799756</v>
      </c>
      <c r="M187">
        <f>RADIANS(VLOOKUP($B187, image_data!A:G,7,FALSE))</f>
        <v>3.5676914023205897</v>
      </c>
      <c r="N187">
        <f>VLOOKUP($A187,lines!W:AD,8,FALSE)</f>
        <v>3.80004462534226</v>
      </c>
      <c r="O187">
        <f t="shared" si="19"/>
        <v>0.23235322302167027</v>
      </c>
      <c r="P187">
        <f>VLOOKUP($B187,image_data!A:F,6,FALSE)</f>
        <v>2.133306290023</v>
      </c>
      <c r="Q187">
        <f>VLOOKUP($B187,image_data!$A:$Q,12,FALSE)</f>
        <v>0.64715209660582995</v>
      </c>
      <c r="R187">
        <f>VLOOKUP($B187,image_data!$A:$Q,13,FALSE)</f>
        <v>-2.2740494451344E-3</v>
      </c>
      <c r="S187">
        <f>VLOOKUP($B187,image_data!$A:$Q,14,FALSE)</f>
        <v>-1.4610540439205001E-3</v>
      </c>
      <c r="T187">
        <f>VLOOKUP($B187,image_data!$A:$K,9,FALSE)</f>
        <v>0.34944614634287002</v>
      </c>
      <c r="U187">
        <f>VLOOKUP($B187,image_data!$A:$K,10,FALSE)</f>
        <v>1.8305368952333001</v>
      </c>
      <c r="V187">
        <f>VLOOKUP($B187,image_data!$A:$K,11,FALSE)</f>
        <v>-2.0704207687467</v>
      </c>
      <c r="W187">
        <f>VLOOKUP(B187,image_data!A:R,18,FALSE)</f>
        <v>1.0079996438182</v>
      </c>
      <c r="X187">
        <f>VLOOKUP(_xlfn.CONCAT(A187,1),ref_coordinates!A:D,4,FALSE)</f>
        <v>10.4</v>
      </c>
      <c r="Y187" t="str">
        <f>VLOOKUP(INT(LEFT(A187,3)),image_data!A:H,8,FALSE)</f>
        <v>perspective</v>
      </c>
      <c r="Z187" t="str">
        <f>VLOOKUP(B187,image_data!A:V,22,TRUE)</f>
        <v>balgofil: none none</v>
      </c>
    </row>
    <row r="188" spans="1:26" x14ac:dyDescent="0.3">
      <c r="A188" t="s">
        <v>470</v>
      </c>
      <c r="B188">
        <f t="shared" si="16"/>
        <v>40</v>
      </c>
      <c r="C188">
        <f>VLOOKUP($B188,image_data!$A:$P,16,FALSE)</f>
        <v>1920</v>
      </c>
      <c r="D188">
        <f>VLOOKUP($B188,image_data!$A:$P,15,FALSE)</f>
        <v>1080</v>
      </c>
      <c r="E188">
        <f t="shared" si="17"/>
        <v>-26.849999999999909</v>
      </c>
      <c r="F188">
        <f t="shared" si="18"/>
        <v>334.90000000000003</v>
      </c>
      <c r="G188">
        <f t="shared" si="21"/>
        <v>335.97460097453796</v>
      </c>
      <c r="H188">
        <f>VLOOKUP(_xlfn.CONCAT($A188,"1"),ref_coordinates!$A:$C,2,FALSE)</f>
        <v>1460.11</v>
      </c>
      <c r="I188">
        <f>VLOOKUP(_xlfn.CONCAT($A188,"1"),ref_coordinates!$A:$C,3,FALSE)</f>
        <v>499.93</v>
      </c>
      <c r="J188">
        <f>VLOOKUP(_xlfn.CONCAT($A188,"2"),ref_coordinates!$A:$C,2,FALSE)</f>
        <v>1433.26</v>
      </c>
      <c r="K188">
        <f>VLOOKUP(_xlfn.CONCAT($A188,"2"),ref_coordinates!$A:$C,3,FALSE)</f>
        <v>834.83</v>
      </c>
      <c r="L188">
        <f>VLOOKUP($A188,lines!W:AC,7)</f>
        <v>29.143412984175239</v>
      </c>
      <c r="M188">
        <f>RADIANS(VLOOKUP($B188, image_data!A:G,7,FALSE))</f>
        <v>3.5676914023205897</v>
      </c>
      <c r="N188">
        <f>VLOOKUP($A188,lines!W:AD,8,FALSE)</f>
        <v>3.9650981772814351</v>
      </c>
      <c r="O188">
        <f t="shared" si="19"/>
        <v>0.39740677496084542</v>
      </c>
      <c r="P188">
        <f>VLOOKUP($B188,image_data!A:F,6,FALSE)</f>
        <v>2.133306290023</v>
      </c>
      <c r="Q188">
        <f>VLOOKUP($B188,image_data!$A:$Q,12,FALSE)</f>
        <v>0.64715209660582995</v>
      </c>
      <c r="R188">
        <f>VLOOKUP($B188,image_data!$A:$Q,13,FALSE)</f>
        <v>-2.2740494451344E-3</v>
      </c>
      <c r="S188">
        <f>VLOOKUP($B188,image_data!$A:$Q,14,FALSE)</f>
        <v>-1.4610540439205001E-3</v>
      </c>
      <c r="T188">
        <f>VLOOKUP($B188,image_data!$A:$K,9,FALSE)</f>
        <v>0.34944614634287002</v>
      </c>
      <c r="U188">
        <f>VLOOKUP($B188,image_data!$A:$K,10,FALSE)</f>
        <v>1.8305368952333001</v>
      </c>
      <c r="V188">
        <f>VLOOKUP($B188,image_data!$A:$K,11,FALSE)</f>
        <v>-2.0704207687467</v>
      </c>
      <c r="W188">
        <f>VLOOKUP(B188,image_data!A:R,18,FALSE)</f>
        <v>1.0079996438182</v>
      </c>
      <c r="X188">
        <f>VLOOKUP(_xlfn.CONCAT(A188,1),ref_coordinates!A:D,4,FALSE)</f>
        <v>10.4</v>
      </c>
      <c r="Y188" t="str">
        <f>VLOOKUP(INT(LEFT(A188,3)),image_data!A:H,8,FALSE)</f>
        <v>perspective</v>
      </c>
      <c r="Z188" t="str">
        <f>VLOOKUP(B188,image_data!A:V,22,TRUE)</f>
        <v>balgofil: none none</v>
      </c>
    </row>
    <row r="189" spans="1:26" x14ac:dyDescent="0.3">
      <c r="A189" t="s">
        <v>471</v>
      </c>
      <c r="B189">
        <f t="shared" si="16"/>
        <v>40</v>
      </c>
      <c r="C189">
        <f>VLOOKUP($B189,image_data!$A:$P,16,FALSE)</f>
        <v>1920</v>
      </c>
      <c r="D189">
        <f>VLOOKUP($B189,image_data!$A:$P,15,FALSE)</f>
        <v>1080</v>
      </c>
      <c r="E189">
        <f t="shared" si="17"/>
        <v>-22.879999999999882</v>
      </c>
      <c r="F189">
        <f t="shared" si="18"/>
        <v>348.09</v>
      </c>
      <c r="G189">
        <f t="shared" si="21"/>
        <v>348.84114221232562</v>
      </c>
      <c r="H189">
        <f>VLOOKUP(_xlfn.CONCAT($A189,"1"),ref_coordinates!$A:$C,2,FALSE)</f>
        <v>1489.08</v>
      </c>
      <c r="I189">
        <f>VLOOKUP(_xlfn.CONCAT($A189,"1"),ref_coordinates!$A:$C,3,FALSE)</f>
        <v>488.93</v>
      </c>
      <c r="J189">
        <f>VLOOKUP(_xlfn.CONCAT($A189,"2"),ref_coordinates!$A:$C,2,FALSE)</f>
        <v>1466.2</v>
      </c>
      <c r="K189">
        <f>VLOOKUP(_xlfn.CONCAT($A189,"2"),ref_coordinates!$A:$C,3,FALSE)</f>
        <v>837.02</v>
      </c>
      <c r="L189">
        <f>VLOOKUP($A189,lines!W:AC,7)</f>
        <v>27.24987721897941</v>
      </c>
      <c r="M189">
        <f>RADIANS(VLOOKUP($B189, image_data!A:G,7,FALSE))</f>
        <v>3.5676914023205897</v>
      </c>
      <c r="N189">
        <f>VLOOKUP($A189,lines!W:AD,8,FALSE)</f>
        <v>3.9995519433989268</v>
      </c>
      <c r="O189">
        <f t="shared" si="19"/>
        <v>0.43186054107833716</v>
      </c>
      <c r="P189">
        <f>VLOOKUP($B189,image_data!A:F,6,FALSE)</f>
        <v>2.133306290023</v>
      </c>
      <c r="Q189">
        <f>VLOOKUP($B189,image_data!$A:$Q,12,FALSE)</f>
        <v>0.64715209660582995</v>
      </c>
      <c r="R189">
        <f>VLOOKUP($B189,image_data!$A:$Q,13,FALSE)</f>
        <v>-2.2740494451344E-3</v>
      </c>
      <c r="S189">
        <f>VLOOKUP($B189,image_data!$A:$Q,14,FALSE)</f>
        <v>-1.4610540439205001E-3</v>
      </c>
      <c r="T189">
        <f>VLOOKUP($B189,image_data!$A:$K,9,FALSE)</f>
        <v>0.34944614634287002</v>
      </c>
      <c r="U189">
        <f>VLOOKUP($B189,image_data!$A:$K,10,FALSE)</f>
        <v>1.8305368952333001</v>
      </c>
      <c r="V189">
        <f>VLOOKUP($B189,image_data!$A:$K,11,FALSE)</f>
        <v>-2.0704207687467</v>
      </c>
      <c r="W189">
        <f>VLOOKUP(B189,image_data!A:R,18,FALSE)</f>
        <v>1.0079996438182</v>
      </c>
      <c r="X189">
        <f>VLOOKUP(_xlfn.CONCAT(A189,1),ref_coordinates!A:D,4,FALSE)</f>
        <v>10.4</v>
      </c>
      <c r="Y189" t="str">
        <f>VLOOKUP(INT(LEFT(A189,3)),image_data!A:H,8,FALSE)</f>
        <v>perspective</v>
      </c>
      <c r="Z189" t="str">
        <f>VLOOKUP(B189,image_data!A:V,22,TRUE)</f>
        <v>balgofil: none none</v>
      </c>
    </row>
    <row r="190" spans="1:26" x14ac:dyDescent="0.3">
      <c r="A190" t="s">
        <v>474</v>
      </c>
      <c r="B190">
        <f t="shared" si="16"/>
        <v>41</v>
      </c>
      <c r="C190">
        <f>VLOOKUP($B190,image_data!$A:$P,16,FALSE)</f>
        <v>4000</v>
      </c>
      <c r="D190">
        <f>VLOOKUP($B190,image_data!$A:$P,15,FALSE)</f>
        <v>3000</v>
      </c>
      <c r="E190">
        <f t="shared" si="17"/>
        <v>-141.77999999999997</v>
      </c>
      <c r="F190">
        <f t="shared" si="18"/>
        <v>497.10999999999996</v>
      </c>
      <c r="G190">
        <f t="shared" si="21"/>
        <v>516.93318765581296</v>
      </c>
      <c r="H190">
        <f>VLOOKUP(_xlfn.CONCAT($A190,"1"),ref_coordinates!$A:$C,2,FALSE)</f>
        <v>426.21</v>
      </c>
      <c r="I190">
        <f>VLOOKUP(_xlfn.CONCAT($A190,"1"),ref_coordinates!$A:$C,3,FALSE)</f>
        <v>453.7</v>
      </c>
      <c r="J190">
        <f>VLOOKUP(_xlfn.CONCAT($A190,"2"),ref_coordinates!$A:$C,2,FALSE)</f>
        <v>284.43</v>
      </c>
      <c r="K190">
        <f>VLOOKUP(_xlfn.CONCAT($A190,"2"),ref_coordinates!$A:$C,3,FALSE)</f>
        <v>950.81</v>
      </c>
      <c r="L190">
        <f>VLOOKUP($A190,lines!W:AC,7)</f>
        <v>93.438280406282772</v>
      </c>
      <c r="M190">
        <f>RADIANS(VLOOKUP($B190, image_data!A:G,7,FALSE))</f>
        <v>0.46695710118421752</v>
      </c>
      <c r="N190">
        <f>VLOOKUP($A190,lines!W:AD,8,FALSE)</f>
        <v>5.7955589790238928</v>
      </c>
      <c r="O190">
        <f t="shared" si="19"/>
        <v>5.3286018778396755</v>
      </c>
      <c r="P190">
        <f>VLOOKUP($B190,image_data!A:F,6,FALSE)</f>
        <v>2.3675125306472</v>
      </c>
      <c r="Q190">
        <f>VLOOKUP($B190,image_data!$A:$Q,12,FALSE)</f>
        <v>0.48611942503723998</v>
      </c>
      <c r="R190">
        <f>VLOOKUP($B190,image_data!$A:$Q,13,FALSE)</f>
        <v>-0.21565674257601999</v>
      </c>
      <c r="S190">
        <f>VLOOKUP($B190,image_data!$A:$Q,14,FALSE)</f>
        <v>4.0618114558822999E-2</v>
      </c>
      <c r="T190">
        <f>VLOOKUP($B190,image_data!$A:$K,9,FALSE)</f>
        <v>1.7037094070769001</v>
      </c>
      <c r="U190">
        <f>VLOOKUP($B190,image_data!$A:$K,10,FALSE)</f>
        <v>-0.18363656618308</v>
      </c>
      <c r="V190">
        <f>VLOOKUP($B190,image_data!$A:$K,11,FALSE)</f>
        <v>0.53797510431076001</v>
      </c>
      <c r="W190">
        <f>VLOOKUP(B190,image_data!A:R,18,FALSE)</f>
        <v>0.94442298635953004</v>
      </c>
      <c r="X190">
        <f>VLOOKUP(_xlfn.CONCAT(A190,1),ref_coordinates!A:D,4,FALSE)</f>
        <v>22.9</v>
      </c>
      <c r="Y190" t="str">
        <f>VLOOKUP(INT(LEFT(A190,3)),image_data!A:H,8,FALSE)</f>
        <v>perspective</v>
      </c>
      <c r="Z190" t="str">
        <f>VLOOKUP(B190,image_data!A:V,22,TRUE)</f>
        <v>kartonage: GoPro HERO5 Black</v>
      </c>
    </row>
    <row r="191" spans="1:26" x14ac:dyDescent="0.3">
      <c r="A191" t="s">
        <v>475</v>
      </c>
      <c r="B191">
        <f t="shared" si="16"/>
        <v>41</v>
      </c>
      <c r="C191">
        <f>VLOOKUP($B191,image_data!$A:$P,16,FALSE)</f>
        <v>4000</v>
      </c>
      <c r="D191">
        <f>VLOOKUP($B191,image_data!$A:$P,15,FALSE)</f>
        <v>3000</v>
      </c>
      <c r="E191">
        <f t="shared" si="17"/>
        <v>-111.82999999999993</v>
      </c>
      <c r="F191">
        <f t="shared" si="18"/>
        <v>455.53</v>
      </c>
      <c r="G191">
        <f t="shared" si="21"/>
        <v>469.05599857586299</v>
      </c>
      <c r="H191">
        <f>VLOOKUP(_xlfn.CONCAT($A191,"1"),ref_coordinates!$A:$C,2,FALSE)</f>
        <v>1403.23</v>
      </c>
      <c r="I191">
        <f>VLOOKUP(_xlfn.CONCAT($A191,"1"),ref_coordinates!$A:$C,3,FALSE)</f>
        <v>718.21</v>
      </c>
      <c r="J191">
        <f>VLOOKUP(_xlfn.CONCAT($A191,"2"),ref_coordinates!$A:$C,2,FALSE)</f>
        <v>1291.4000000000001</v>
      </c>
      <c r="K191">
        <f>VLOOKUP(_xlfn.CONCAT($A191,"2"),ref_coordinates!$A:$C,3,FALSE)</f>
        <v>1173.74</v>
      </c>
      <c r="L191">
        <f>VLOOKUP($A191,lines!W:AC,7)</f>
        <v>86.21379879721033</v>
      </c>
      <c r="M191">
        <f>RADIANS(VLOOKUP($B191, image_data!A:G,7,FALSE))</f>
        <v>0.46695710118421752</v>
      </c>
      <c r="N191">
        <f>VLOOKUP($A191,lines!W:AD,8,FALSE)</f>
        <v>5.7095187266615603E-2</v>
      </c>
      <c r="O191">
        <f t="shared" si="19"/>
        <v>-0.40986191391760191</v>
      </c>
      <c r="P191">
        <f>VLOOKUP($B191,image_data!A:F,6,FALSE)</f>
        <v>2.3675125306472</v>
      </c>
      <c r="Q191">
        <f>VLOOKUP($B191,image_data!$A:$Q,12,FALSE)</f>
        <v>0.48611942503723998</v>
      </c>
      <c r="R191">
        <f>VLOOKUP($B191,image_data!$A:$Q,13,FALSE)</f>
        <v>-0.21565674257601999</v>
      </c>
      <c r="S191">
        <f>VLOOKUP($B191,image_data!$A:$Q,14,FALSE)</f>
        <v>4.0618114558822999E-2</v>
      </c>
      <c r="T191">
        <f>VLOOKUP($B191,image_data!$A:$K,9,FALSE)</f>
        <v>1.7037094070769001</v>
      </c>
      <c r="U191">
        <f>VLOOKUP($B191,image_data!$A:$K,10,FALSE)</f>
        <v>-0.18363656618308</v>
      </c>
      <c r="V191">
        <f>VLOOKUP($B191,image_data!$A:$K,11,FALSE)</f>
        <v>0.53797510431076001</v>
      </c>
      <c r="W191">
        <f>VLOOKUP(B191,image_data!A:R,18,FALSE)</f>
        <v>0.94442298635953004</v>
      </c>
      <c r="X191">
        <f>VLOOKUP(_xlfn.CONCAT(A191,1),ref_coordinates!A:D,4,FALSE)</f>
        <v>23.6</v>
      </c>
      <c r="Y191" t="str">
        <f>VLOOKUP(INT(LEFT(A191,3)),image_data!A:H,8,FALSE)</f>
        <v>perspective</v>
      </c>
      <c r="Z191" t="str">
        <f>VLOOKUP(B191,image_data!A:V,22,TRUE)</f>
        <v>kartonage: GoPro HERO5 Black</v>
      </c>
    </row>
    <row r="192" spans="1:26" x14ac:dyDescent="0.3">
      <c r="A192" t="s">
        <v>476</v>
      </c>
      <c r="B192">
        <f t="shared" si="16"/>
        <v>41</v>
      </c>
      <c r="C192">
        <f>VLOOKUP($B192,image_data!$A:$P,16,FALSE)</f>
        <v>4000</v>
      </c>
      <c r="D192">
        <f>VLOOKUP($B192,image_data!$A:$P,15,FALSE)</f>
        <v>3000</v>
      </c>
      <c r="E192">
        <f t="shared" si="17"/>
        <v>-116.17000000000007</v>
      </c>
      <c r="F192">
        <f t="shared" si="18"/>
        <v>399.83000000000004</v>
      </c>
      <c r="G192">
        <f t="shared" si="21"/>
        <v>416.36462121558799</v>
      </c>
      <c r="H192">
        <f>VLOOKUP(_xlfn.CONCAT($A192,"1"),ref_coordinates!$A:$C,2,FALSE)</f>
        <v>1687.15</v>
      </c>
      <c r="I192">
        <f>VLOOKUP(_xlfn.CONCAT($A192,"1"),ref_coordinates!$A:$C,3,FALSE)</f>
        <v>841.57</v>
      </c>
      <c r="J192">
        <f>VLOOKUP(_xlfn.CONCAT($A192,"2"),ref_coordinates!$A:$C,2,FALSE)</f>
        <v>1570.98</v>
      </c>
      <c r="K192">
        <f>VLOOKUP(_xlfn.CONCAT($A192,"2"),ref_coordinates!$A:$C,3,FALSE)</f>
        <v>1241.4000000000001</v>
      </c>
      <c r="L192">
        <f>VLOOKUP($A192,lines!W:AC,7)</f>
        <v>95.136449009213152</v>
      </c>
      <c r="M192">
        <f>RADIANS(VLOOKUP($B192, image_data!A:G,7,FALSE))</f>
        <v>0.46695710118421752</v>
      </c>
      <c r="N192">
        <f>VLOOKUP($A192,lines!W:AD,8,FALSE)</f>
        <v>0.22055536142583451</v>
      </c>
      <c r="O192">
        <f t="shared" si="19"/>
        <v>-0.246401739758383</v>
      </c>
      <c r="P192">
        <f>VLOOKUP($B192,image_data!A:F,6,FALSE)</f>
        <v>2.3675125306472</v>
      </c>
      <c r="Q192">
        <f>VLOOKUP($B192,image_data!$A:$Q,12,FALSE)</f>
        <v>0.48611942503723998</v>
      </c>
      <c r="R192">
        <f>VLOOKUP($B192,image_data!$A:$Q,13,FALSE)</f>
        <v>-0.21565674257601999</v>
      </c>
      <c r="S192">
        <f>VLOOKUP($B192,image_data!$A:$Q,14,FALSE)</f>
        <v>4.0618114558822999E-2</v>
      </c>
      <c r="T192">
        <f>VLOOKUP($B192,image_data!$A:$K,9,FALSE)</f>
        <v>1.7037094070769001</v>
      </c>
      <c r="U192">
        <f>VLOOKUP($B192,image_data!$A:$K,10,FALSE)</f>
        <v>-0.18363656618308</v>
      </c>
      <c r="V192">
        <f>VLOOKUP($B192,image_data!$A:$K,11,FALSE)</f>
        <v>0.53797510431076001</v>
      </c>
      <c r="W192">
        <f>VLOOKUP(B192,image_data!A:R,18,FALSE)</f>
        <v>0.94442298635953004</v>
      </c>
      <c r="X192">
        <f>VLOOKUP(_xlfn.CONCAT(A192,1),ref_coordinates!A:D,4,FALSE)</f>
        <v>23.6</v>
      </c>
      <c r="Y192" t="str">
        <f>VLOOKUP(INT(LEFT(A192,3)),image_data!A:H,8,FALSE)</f>
        <v>perspective</v>
      </c>
      <c r="Z192" t="str">
        <f>VLOOKUP(B192,image_data!A:V,22,TRUE)</f>
        <v>kartonage: GoPro HERO5 Black</v>
      </c>
    </row>
    <row r="193" spans="1:26" x14ac:dyDescent="0.3">
      <c r="A193" t="s">
        <v>477</v>
      </c>
      <c r="B193">
        <f t="shared" si="16"/>
        <v>41</v>
      </c>
      <c r="C193">
        <f>VLOOKUP($B193,image_data!$A:$P,16,FALSE)</f>
        <v>4000</v>
      </c>
      <c r="D193">
        <f>VLOOKUP($B193,image_data!$A:$P,15,FALSE)</f>
        <v>3000</v>
      </c>
      <c r="E193">
        <f t="shared" si="17"/>
        <v>-120.37999999999988</v>
      </c>
      <c r="F193">
        <f t="shared" si="18"/>
        <v>467.80999999999995</v>
      </c>
      <c r="G193">
        <f t="shared" si="21"/>
        <v>483.05024635124647</v>
      </c>
      <c r="H193">
        <f>VLOOKUP(_xlfn.CONCAT($A193,"1"),ref_coordinates!$A:$C,2,FALSE)</f>
        <v>1896.51</v>
      </c>
      <c r="I193">
        <f>VLOOKUP(_xlfn.CONCAT($A193,"1"),ref_coordinates!$A:$C,3,FALSE)</f>
        <v>835.19</v>
      </c>
      <c r="J193">
        <f>VLOOKUP(_xlfn.CONCAT($A193,"2"),ref_coordinates!$A:$C,2,FALSE)</f>
        <v>1776.13</v>
      </c>
      <c r="K193">
        <f>VLOOKUP(_xlfn.CONCAT($A193,"2"),ref_coordinates!$A:$C,3,FALSE)</f>
        <v>1303</v>
      </c>
      <c r="L193">
        <f>VLOOKUP($A193,lines!W:AC,7)</f>
        <v>82.015791417089787</v>
      </c>
      <c r="M193">
        <f>RADIANS(VLOOKUP($B193, image_data!A:G,7,FALSE))</f>
        <v>0.46695710118421752</v>
      </c>
      <c r="N193">
        <f>VLOOKUP($A193,lines!W:AD,8,FALSE)</f>
        <v>0.34391689300218908</v>
      </c>
      <c r="O193">
        <f t="shared" si="19"/>
        <v>-0.12304020818202843</v>
      </c>
      <c r="P193">
        <f>VLOOKUP($B193,image_data!A:F,6,FALSE)</f>
        <v>2.3675125306472</v>
      </c>
      <c r="Q193">
        <f>VLOOKUP($B193,image_data!$A:$Q,12,FALSE)</f>
        <v>0.48611942503723998</v>
      </c>
      <c r="R193">
        <f>VLOOKUP($B193,image_data!$A:$Q,13,FALSE)</f>
        <v>-0.21565674257601999</v>
      </c>
      <c r="S193">
        <f>VLOOKUP($B193,image_data!$A:$Q,14,FALSE)</f>
        <v>4.0618114558822999E-2</v>
      </c>
      <c r="T193">
        <f>VLOOKUP($B193,image_data!$A:$K,9,FALSE)</f>
        <v>1.7037094070769001</v>
      </c>
      <c r="U193">
        <f>VLOOKUP($B193,image_data!$A:$K,10,FALSE)</f>
        <v>-0.18363656618308</v>
      </c>
      <c r="V193">
        <f>VLOOKUP($B193,image_data!$A:$K,11,FALSE)</f>
        <v>0.53797510431076001</v>
      </c>
      <c r="W193">
        <f>VLOOKUP(B193,image_data!A:R,18,FALSE)</f>
        <v>0.94442298635953004</v>
      </c>
      <c r="X193">
        <f>VLOOKUP(_xlfn.CONCAT(A193,1),ref_coordinates!A:D,4,FALSE)</f>
        <v>23.6</v>
      </c>
      <c r="Y193" t="str">
        <f>VLOOKUP(INT(LEFT(A193,3)),image_data!A:H,8,FALSE)</f>
        <v>perspective</v>
      </c>
      <c r="Z193" t="str">
        <f>VLOOKUP(B193,image_data!A:V,22,TRUE)</f>
        <v>kartonage: GoPro HERO5 Black</v>
      </c>
    </row>
    <row r="194" spans="1:26" x14ac:dyDescent="0.3">
      <c r="A194" t="s">
        <v>478</v>
      </c>
      <c r="B194">
        <f t="shared" ref="B194:B257" si="22">INT(LEFT(A194,3))</f>
        <v>41</v>
      </c>
      <c r="C194">
        <f>VLOOKUP($B194,image_data!$A:$P,16,FALSE)</f>
        <v>4000</v>
      </c>
      <c r="D194">
        <f>VLOOKUP($B194,image_data!$A:$P,15,FALSE)</f>
        <v>3000</v>
      </c>
      <c r="E194">
        <f t="shared" si="17"/>
        <v>-159.9699999999998</v>
      </c>
      <c r="F194">
        <f t="shared" si="18"/>
        <v>549.58000000000015</v>
      </c>
      <c r="G194">
        <f t="shared" si="21"/>
        <v>572.38848459765518</v>
      </c>
      <c r="H194">
        <f>VLOOKUP(_xlfn.CONCAT($A194,"1"),ref_coordinates!$A:$C,2,FALSE)</f>
        <v>2238.27</v>
      </c>
      <c r="I194">
        <f>VLOOKUP(_xlfn.CONCAT($A194,"1"),ref_coordinates!$A:$C,3,FALSE)</f>
        <v>835.06</v>
      </c>
      <c r="J194">
        <f>VLOOKUP(_xlfn.CONCAT($A194,"2"),ref_coordinates!$A:$C,2,FALSE)</f>
        <v>2078.3000000000002</v>
      </c>
      <c r="K194">
        <f>VLOOKUP(_xlfn.CONCAT($A194,"2"),ref_coordinates!$A:$C,3,FALSE)</f>
        <v>1384.64</v>
      </c>
      <c r="L194">
        <f>VLOOKUP($A194,lines!W:AC,7)</f>
        <v>69.149807237277585</v>
      </c>
      <c r="M194">
        <f>RADIANS(VLOOKUP($B194, image_data!A:G,7,FALSE))</f>
        <v>0.46695710118421752</v>
      </c>
      <c r="N194">
        <f>VLOOKUP($A194,lines!W:AD,8,FALSE)</f>
        <v>0.53188378105278278</v>
      </c>
      <c r="O194">
        <f t="shared" si="19"/>
        <v>6.4926679868565262E-2</v>
      </c>
      <c r="P194">
        <f>VLOOKUP($B194,image_data!A:F,6,FALSE)</f>
        <v>2.3675125306472</v>
      </c>
      <c r="Q194">
        <f>VLOOKUP($B194,image_data!$A:$Q,12,FALSE)</f>
        <v>0.48611942503723998</v>
      </c>
      <c r="R194">
        <f>VLOOKUP($B194,image_data!$A:$Q,13,FALSE)</f>
        <v>-0.21565674257601999</v>
      </c>
      <c r="S194">
        <f>VLOOKUP($B194,image_data!$A:$Q,14,FALSE)</f>
        <v>4.0618114558822999E-2</v>
      </c>
      <c r="T194">
        <f>VLOOKUP($B194,image_data!$A:$K,9,FALSE)</f>
        <v>1.7037094070769001</v>
      </c>
      <c r="U194">
        <f>VLOOKUP($B194,image_data!$A:$K,10,FALSE)</f>
        <v>-0.18363656618308</v>
      </c>
      <c r="V194">
        <f>VLOOKUP($B194,image_data!$A:$K,11,FALSE)</f>
        <v>0.53797510431076001</v>
      </c>
      <c r="W194">
        <f>VLOOKUP(B194,image_data!A:R,18,FALSE)</f>
        <v>0.94442298635953004</v>
      </c>
      <c r="X194">
        <f>VLOOKUP(_xlfn.CONCAT(A194,1),ref_coordinates!A:D,4,FALSE)</f>
        <v>23.6</v>
      </c>
      <c r="Y194" t="str">
        <f>VLOOKUP(INT(LEFT(A194,3)),image_data!A:H,8,FALSE)</f>
        <v>perspective</v>
      </c>
      <c r="Z194" t="str">
        <f>VLOOKUP(B194,image_data!A:V,22,TRUE)</f>
        <v>kartonage: GoPro HERO5 Black</v>
      </c>
    </row>
    <row r="195" spans="1:26" x14ac:dyDescent="0.3">
      <c r="A195" t="s">
        <v>479</v>
      </c>
      <c r="B195">
        <f t="shared" si="22"/>
        <v>41</v>
      </c>
      <c r="C195">
        <f>VLOOKUP($B195,image_data!$A:$P,16,FALSE)</f>
        <v>4000</v>
      </c>
      <c r="D195">
        <f>VLOOKUP($B195,image_data!$A:$P,15,FALSE)</f>
        <v>3000</v>
      </c>
      <c r="E195">
        <f t="shared" ref="E195:E258" si="23">J195-H195</f>
        <v>-116.7199999999998</v>
      </c>
      <c r="F195">
        <f t="shared" ref="F195:F258" si="24">K195-I195</f>
        <v>455.65</v>
      </c>
      <c r="G195">
        <f t="shared" si="21"/>
        <v>470.36207425769345</v>
      </c>
      <c r="H195">
        <f>VLOOKUP(_xlfn.CONCAT($A195,"1"),ref_coordinates!$A:$C,2,FALSE)</f>
        <v>2288.6799999999998</v>
      </c>
      <c r="I195">
        <f>VLOOKUP(_xlfn.CONCAT($A195,"1"),ref_coordinates!$A:$C,3,FALSE)</f>
        <v>944.17</v>
      </c>
      <c r="J195">
        <f>VLOOKUP(_xlfn.CONCAT($A195,"2"),ref_coordinates!$A:$C,2,FALSE)</f>
        <v>2171.96</v>
      </c>
      <c r="K195">
        <f>VLOOKUP(_xlfn.CONCAT($A195,"2"),ref_coordinates!$A:$C,3,FALSE)</f>
        <v>1399.82</v>
      </c>
      <c r="L195">
        <f>VLOOKUP($A195,lines!W:AC,7)</f>
        <v>86.272123262994796</v>
      </c>
      <c r="M195">
        <f>RADIANS(VLOOKUP($B195, image_data!A:G,7,FALSE))</f>
        <v>0.46695710118421752</v>
      </c>
      <c r="N195">
        <f>VLOOKUP($A195,lines!W:AD,8,FALSE)</f>
        <v>0.69062148028281634</v>
      </c>
      <c r="O195">
        <f t="shared" ref="O195:O258" si="25">N195-M195</f>
        <v>0.22366437909859882</v>
      </c>
      <c r="P195">
        <f>VLOOKUP($B195,image_data!A:F,6,FALSE)</f>
        <v>2.3675125306472</v>
      </c>
      <c r="Q195">
        <f>VLOOKUP($B195,image_data!$A:$Q,12,FALSE)</f>
        <v>0.48611942503723998</v>
      </c>
      <c r="R195">
        <f>VLOOKUP($B195,image_data!$A:$Q,13,FALSE)</f>
        <v>-0.21565674257601999</v>
      </c>
      <c r="S195">
        <f>VLOOKUP($B195,image_data!$A:$Q,14,FALSE)</f>
        <v>4.0618114558822999E-2</v>
      </c>
      <c r="T195">
        <f>VLOOKUP($B195,image_data!$A:$K,9,FALSE)</f>
        <v>1.7037094070769001</v>
      </c>
      <c r="U195">
        <f>VLOOKUP($B195,image_data!$A:$K,10,FALSE)</f>
        <v>-0.18363656618308</v>
      </c>
      <c r="V195">
        <f>VLOOKUP($B195,image_data!$A:$K,11,FALSE)</f>
        <v>0.53797510431076001</v>
      </c>
      <c r="W195">
        <f>VLOOKUP(B195,image_data!A:R,18,FALSE)</f>
        <v>0.94442298635953004</v>
      </c>
      <c r="X195">
        <f>VLOOKUP(_xlfn.CONCAT(A195,1),ref_coordinates!A:D,4,FALSE)</f>
        <v>23.6</v>
      </c>
      <c r="Y195" t="str">
        <f>VLOOKUP(INT(LEFT(A195,3)),image_data!A:H,8,FALSE)</f>
        <v>perspective</v>
      </c>
      <c r="Z195" t="str">
        <f>VLOOKUP(B195,image_data!A:V,22,TRUE)</f>
        <v>kartonage: GoPro HERO5 Black</v>
      </c>
    </row>
    <row r="196" spans="1:26" x14ac:dyDescent="0.3">
      <c r="A196" t="s">
        <v>479</v>
      </c>
      <c r="B196">
        <f t="shared" si="22"/>
        <v>41</v>
      </c>
      <c r="C196">
        <f>VLOOKUP($B196,image_data!$A:$P,16,FALSE)</f>
        <v>4000</v>
      </c>
      <c r="D196">
        <f>VLOOKUP($B196,image_data!$A:$P,15,FALSE)</f>
        <v>3000</v>
      </c>
      <c r="E196">
        <f t="shared" si="23"/>
        <v>-116.7199999999998</v>
      </c>
      <c r="F196">
        <f t="shared" si="24"/>
        <v>455.65</v>
      </c>
      <c r="G196">
        <f t="shared" si="21"/>
        <v>470.36207425769345</v>
      </c>
      <c r="H196">
        <f>VLOOKUP(_xlfn.CONCAT($A196,"1"),ref_coordinates!$A:$C,2,FALSE)</f>
        <v>2288.6799999999998</v>
      </c>
      <c r="I196">
        <f>VLOOKUP(_xlfn.CONCAT($A196,"1"),ref_coordinates!$A:$C,3,FALSE)</f>
        <v>944.17</v>
      </c>
      <c r="J196">
        <f>VLOOKUP(_xlfn.CONCAT($A196,"2"),ref_coordinates!$A:$C,2,FALSE)</f>
        <v>2171.96</v>
      </c>
      <c r="K196">
        <f>VLOOKUP(_xlfn.CONCAT($A196,"2"),ref_coordinates!$A:$C,3,FALSE)</f>
        <v>1399.82</v>
      </c>
      <c r="L196">
        <f>VLOOKUP($A196,lines!W:AC,7)</f>
        <v>86.272123262994796</v>
      </c>
      <c r="M196">
        <f>RADIANS(VLOOKUP($B196, image_data!A:G,7,FALSE))</f>
        <v>0.46695710118421752</v>
      </c>
      <c r="N196">
        <f>VLOOKUP($A196,lines!W:AD,8,FALSE)</f>
        <v>0.69062148028281634</v>
      </c>
      <c r="O196">
        <f t="shared" si="25"/>
        <v>0.22366437909859882</v>
      </c>
      <c r="P196">
        <f>VLOOKUP($B196,image_data!A:F,6,FALSE)</f>
        <v>2.3675125306472</v>
      </c>
      <c r="Q196">
        <f>VLOOKUP($B196,image_data!$A:$Q,12,FALSE)</f>
        <v>0.48611942503723998</v>
      </c>
      <c r="R196">
        <f>VLOOKUP($B196,image_data!$A:$Q,13,FALSE)</f>
        <v>-0.21565674257601999</v>
      </c>
      <c r="S196">
        <f>VLOOKUP($B196,image_data!$A:$Q,14,FALSE)</f>
        <v>4.0618114558822999E-2</v>
      </c>
      <c r="T196">
        <f>VLOOKUP($B196,image_data!$A:$K,9,FALSE)</f>
        <v>1.7037094070769001</v>
      </c>
      <c r="U196">
        <f>VLOOKUP($B196,image_data!$A:$K,10,FALSE)</f>
        <v>-0.18363656618308</v>
      </c>
      <c r="V196">
        <f>VLOOKUP($B196,image_data!$A:$K,11,FALSE)</f>
        <v>0.53797510431076001</v>
      </c>
      <c r="W196">
        <f>VLOOKUP(B196,image_data!A:R,18,FALSE)</f>
        <v>0.94442298635953004</v>
      </c>
      <c r="X196">
        <f>VLOOKUP(_xlfn.CONCAT(A196,1),ref_coordinates!A:D,4,FALSE)</f>
        <v>23.6</v>
      </c>
      <c r="Y196" t="str">
        <f>VLOOKUP(INT(LEFT(A196,3)),image_data!A:H,8,FALSE)</f>
        <v>perspective</v>
      </c>
      <c r="Z196" t="str">
        <f>VLOOKUP(B196,image_data!A:V,22,TRUE)</f>
        <v>kartonage: GoPro HERO5 Black</v>
      </c>
    </row>
    <row r="197" spans="1:26" x14ac:dyDescent="0.3">
      <c r="A197" t="s">
        <v>480</v>
      </c>
      <c r="B197">
        <f t="shared" si="22"/>
        <v>41</v>
      </c>
      <c r="C197">
        <f>VLOOKUP($B197,image_data!$A:$P,16,FALSE)</f>
        <v>4000</v>
      </c>
      <c r="D197">
        <f>VLOOKUP($B197,image_data!$A:$P,15,FALSE)</f>
        <v>3000</v>
      </c>
      <c r="E197">
        <f t="shared" si="23"/>
        <v>-72.849999999999909</v>
      </c>
      <c r="F197">
        <f t="shared" si="24"/>
        <v>252.37000000000012</v>
      </c>
      <c r="G197">
        <f t="shared" si="21"/>
        <v>262.67420771746902</v>
      </c>
      <c r="H197">
        <f>VLOOKUP(_xlfn.CONCAT($A197,"1"),ref_coordinates!$A:$C,2,FALSE)</f>
        <v>2373.11</v>
      </c>
      <c r="I197">
        <f>VLOOKUP(_xlfn.CONCAT($A197,"1"),ref_coordinates!$A:$C,3,FALSE)</f>
        <v>1172.02</v>
      </c>
      <c r="J197">
        <f>VLOOKUP(_xlfn.CONCAT($A197,"2"),ref_coordinates!$A:$C,2,FALSE)</f>
        <v>2300.2600000000002</v>
      </c>
      <c r="K197">
        <f>VLOOKUP(_xlfn.CONCAT($A197,"2"),ref_coordinates!$A:$C,3,FALSE)</f>
        <v>1424.39</v>
      </c>
      <c r="L197">
        <f>VLOOKUP($A197,lines!W:AC,7)</f>
        <v>140.414401445583</v>
      </c>
      <c r="M197">
        <f>RADIANS(VLOOKUP($B197, image_data!A:G,7,FALSE))</f>
        <v>0.46695710118421752</v>
      </c>
      <c r="N197">
        <f>VLOOKUP($A197,lines!W:AD,8,FALSE)</f>
        <v>0.63329104833181005</v>
      </c>
      <c r="O197">
        <f t="shared" si="25"/>
        <v>0.16633394714759253</v>
      </c>
      <c r="P197">
        <f>VLOOKUP($B197,image_data!A:F,6,FALSE)</f>
        <v>2.3675125306472</v>
      </c>
      <c r="Q197">
        <f>VLOOKUP($B197,image_data!$A:$Q,12,FALSE)</f>
        <v>0.48611942503723998</v>
      </c>
      <c r="R197">
        <f>VLOOKUP($B197,image_data!$A:$Q,13,FALSE)</f>
        <v>-0.21565674257601999</v>
      </c>
      <c r="S197">
        <f>VLOOKUP($B197,image_data!$A:$Q,14,FALSE)</f>
        <v>4.0618114558822999E-2</v>
      </c>
      <c r="T197">
        <f>VLOOKUP($B197,image_data!$A:$K,9,FALSE)</f>
        <v>1.7037094070769001</v>
      </c>
      <c r="U197">
        <f>VLOOKUP($B197,image_data!$A:$K,10,FALSE)</f>
        <v>-0.18363656618308</v>
      </c>
      <c r="V197">
        <f>VLOOKUP($B197,image_data!$A:$K,11,FALSE)</f>
        <v>0.53797510431076001</v>
      </c>
      <c r="W197">
        <f>VLOOKUP(B197,image_data!A:R,18,FALSE)</f>
        <v>0.94442298635953004</v>
      </c>
      <c r="X197">
        <f>VLOOKUP(_xlfn.CONCAT(A197,1),ref_coordinates!A:D,4,FALSE)</f>
        <v>20.7</v>
      </c>
      <c r="Y197" t="str">
        <f>VLOOKUP(INT(LEFT(A197,3)),image_data!A:H,8,FALSE)</f>
        <v>perspective</v>
      </c>
      <c r="Z197" t="str">
        <f>VLOOKUP(B197,image_data!A:V,22,TRUE)</f>
        <v>kartonage: GoPro HERO5 Black</v>
      </c>
    </row>
    <row r="198" spans="1:26" x14ac:dyDescent="0.3">
      <c r="A198" t="s">
        <v>481</v>
      </c>
      <c r="B198">
        <f t="shared" si="22"/>
        <v>41</v>
      </c>
      <c r="C198">
        <f>VLOOKUP($B198,image_data!$A:$P,16,FALSE)</f>
        <v>4000</v>
      </c>
      <c r="D198">
        <f>VLOOKUP($B198,image_data!$A:$P,15,FALSE)</f>
        <v>3000</v>
      </c>
      <c r="E198">
        <f t="shared" si="23"/>
        <v>-148.34000000000015</v>
      </c>
      <c r="F198">
        <f t="shared" si="24"/>
        <v>612.5200000000001</v>
      </c>
      <c r="G198">
        <f t="shared" si="21"/>
        <v>630.22655132896466</v>
      </c>
      <c r="H198">
        <f>VLOOKUP(_xlfn.CONCAT($A198,"1"),ref_coordinates!$A:$C,2,FALSE)</f>
        <v>2601.96</v>
      </c>
      <c r="I198">
        <f>VLOOKUP(_xlfn.CONCAT($A198,"1"),ref_coordinates!$A:$C,3,FALSE)</f>
        <v>869.91</v>
      </c>
      <c r="J198">
        <f>VLOOKUP(_xlfn.CONCAT($A198,"2"),ref_coordinates!$A:$C,2,FALSE)</f>
        <v>2453.62</v>
      </c>
      <c r="K198">
        <f>VLOOKUP(_xlfn.CONCAT($A198,"2"),ref_coordinates!$A:$C,3,FALSE)</f>
        <v>1482.43</v>
      </c>
      <c r="L198">
        <f>VLOOKUP($A198,lines!W:AC,7)</f>
        <v>60.612845404701027</v>
      </c>
      <c r="M198">
        <f>RADIANS(VLOOKUP($B198, image_data!A:G,7,FALSE))</f>
        <v>0.46695710118421752</v>
      </c>
      <c r="N198">
        <f>VLOOKUP($A198,lines!W:AD,8,FALSE)</f>
        <v>0.75208563766441805</v>
      </c>
      <c r="O198">
        <f t="shared" si="25"/>
        <v>0.28512853648020053</v>
      </c>
      <c r="P198">
        <f>VLOOKUP($B198,image_data!A:F,6,FALSE)</f>
        <v>2.3675125306472</v>
      </c>
      <c r="Q198">
        <f>VLOOKUP($B198,image_data!$A:$Q,12,FALSE)</f>
        <v>0.48611942503723998</v>
      </c>
      <c r="R198">
        <f>VLOOKUP($B198,image_data!$A:$Q,13,FALSE)</f>
        <v>-0.21565674257601999</v>
      </c>
      <c r="S198">
        <f>VLOOKUP($B198,image_data!$A:$Q,14,FALSE)</f>
        <v>4.0618114558822999E-2</v>
      </c>
      <c r="T198">
        <f>VLOOKUP($B198,image_data!$A:$K,9,FALSE)</f>
        <v>1.7037094070769001</v>
      </c>
      <c r="U198">
        <f>VLOOKUP($B198,image_data!$A:$K,10,FALSE)</f>
        <v>-0.18363656618308</v>
      </c>
      <c r="V198">
        <f>VLOOKUP($B198,image_data!$A:$K,11,FALSE)</f>
        <v>0.53797510431076001</v>
      </c>
      <c r="W198">
        <f>VLOOKUP(B198,image_data!A:R,18,FALSE)</f>
        <v>0.94442298635953004</v>
      </c>
      <c r="X198">
        <f>VLOOKUP(_xlfn.CONCAT(A198,1),ref_coordinates!A:D,4,FALSE)</f>
        <v>22.3</v>
      </c>
      <c r="Y198" t="str">
        <f>VLOOKUP(INT(LEFT(A198,3)),image_data!A:H,8,FALSE)</f>
        <v>perspective</v>
      </c>
      <c r="Z198" t="str">
        <f>VLOOKUP(B198,image_data!A:V,22,TRUE)</f>
        <v>kartonage: GoPro HERO5 Black</v>
      </c>
    </row>
    <row r="199" spans="1:26" x14ac:dyDescent="0.3">
      <c r="A199" t="s">
        <v>484</v>
      </c>
      <c r="B199">
        <f t="shared" si="22"/>
        <v>42</v>
      </c>
      <c r="C199">
        <f>VLOOKUP($B199,image_data!$A:$P,16,FALSE)</f>
        <v>5184</v>
      </c>
      <c r="D199">
        <f>VLOOKUP($B199,image_data!$A:$P,15,FALSE)</f>
        <v>3888</v>
      </c>
      <c r="E199">
        <f t="shared" si="23"/>
        <v>-249.98000000000002</v>
      </c>
      <c r="F199">
        <f t="shared" si="24"/>
        <v>1978.59</v>
      </c>
      <c r="G199">
        <f t="shared" si="21"/>
        <v>1994.3190287664609</v>
      </c>
      <c r="H199">
        <f>VLOOKUP(_xlfn.CONCAT($A199,"1"),ref_coordinates!$A:$C,2,FALSE)</f>
        <v>595.85</v>
      </c>
      <c r="I199">
        <f>VLOOKUP(_xlfn.CONCAT($A199,"1"),ref_coordinates!$A:$C,3,FALSE)</f>
        <v>433.07</v>
      </c>
      <c r="J199">
        <f>VLOOKUP(_xlfn.CONCAT($A199,"2"),ref_coordinates!$A:$C,2,FALSE)</f>
        <v>345.87</v>
      </c>
      <c r="K199">
        <f>VLOOKUP(_xlfn.CONCAT($A199,"2"),ref_coordinates!$A:$C,3,FALSE)</f>
        <v>2411.66</v>
      </c>
      <c r="L199">
        <f>VLOOKUP($A199,lines!W:AC,7)</f>
        <v>37.033247675687313</v>
      </c>
      <c r="M199">
        <f>RADIANS(VLOOKUP($B199, image_data!A:G,7,FALSE))</f>
        <v>1.4661416401848668</v>
      </c>
      <c r="N199">
        <f>VLOOKUP($A199,lines!W:AD,8,FALSE)</f>
        <v>0.39840839457342631</v>
      </c>
      <c r="O199">
        <f t="shared" si="25"/>
        <v>-1.0677332456114406</v>
      </c>
      <c r="P199">
        <f>VLOOKUP($B199,image_data!A:F,6,FALSE)</f>
        <v>2.2378061963245002</v>
      </c>
      <c r="Q199">
        <f>VLOOKUP($B199,image_data!$A:$Q,12,FALSE)</f>
        <v>0.54002987963293003</v>
      </c>
      <c r="R199">
        <f>VLOOKUP($B199,image_data!$A:$Q,13,FALSE)</f>
        <v>-0.17963635931176</v>
      </c>
      <c r="S199">
        <f>VLOOKUP($B199,image_data!$A:$Q,14,FALSE)</f>
        <v>2.1441045911230999E-2</v>
      </c>
      <c r="T199">
        <f>VLOOKUP($B199,image_data!$A:$K,9,FALSE)</f>
        <v>1.1698364150161999</v>
      </c>
      <c r="U199">
        <f>VLOOKUP($B199,image_data!$A:$K,10,FALSE)</f>
        <v>-1.113073972841</v>
      </c>
      <c r="V199">
        <f>VLOOKUP($B199,image_data!$A:$K,11,FALSE)</f>
        <v>1.1175176832083</v>
      </c>
      <c r="W199">
        <f>VLOOKUP(B199,image_data!A:R,18,FALSE)</f>
        <v>0.98150773580681006</v>
      </c>
      <c r="X199">
        <f>VLOOKUP(_xlfn.CONCAT(A199,1),ref_coordinates!A:D,4,FALSE)</f>
        <v>30.7</v>
      </c>
      <c r="Y199" t="str">
        <f>VLOOKUP(INT(LEFT(A199,3)),image_data!A:H,8,FALSE)</f>
        <v>perspective</v>
      </c>
      <c r="Z199" t="str">
        <f>VLOOKUP(B199,image_data!A:V,22,TRUE)</f>
        <v>stefanhrt: GoPro HERO9 Black</v>
      </c>
    </row>
    <row r="200" spans="1:26" x14ac:dyDescent="0.3">
      <c r="A200" t="s">
        <v>485</v>
      </c>
      <c r="B200">
        <f t="shared" si="22"/>
        <v>42</v>
      </c>
      <c r="C200">
        <f>VLOOKUP($B200,image_data!$A:$P,16,FALSE)</f>
        <v>5184</v>
      </c>
      <c r="D200">
        <f>VLOOKUP($B200,image_data!$A:$P,15,FALSE)</f>
        <v>3888</v>
      </c>
      <c r="E200">
        <f t="shared" si="23"/>
        <v>-197.96000000000004</v>
      </c>
      <c r="F200">
        <f t="shared" si="24"/>
        <v>1897.2700000000002</v>
      </c>
      <c r="G200">
        <f t="shared" si="21"/>
        <v>1907.5695569231548</v>
      </c>
      <c r="H200">
        <f>VLOOKUP(_xlfn.CONCAT($A200,"1"),ref_coordinates!$A:$C,2,FALSE)</f>
        <v>800.85</v>
      </c>
      <c r="I200">
        <f>VLOOKUP(_xlfn.CONCAT($A200,"1"),ref_coordinates!$A:$C,3,FALSE)</f>
        <v>496.26</v>
      </c>
      <c r="J200">
        <f>VLOOKUP(_xlfn.CONCAT($A200,"2"),ref_coordinates!$A:$C,2,FALSE)</f>
        <v>602.89</v>
      </c>
      <c r="K200">
        <f>VLOOKUP(_xlfn.CONCAT($A200,"2"),ref_coordinates!$A:$C,3,FALSE)</f>
        <v>2393.5300000000002</v>
      </c>
      <c r="L200">
        <f>VLOOKUP($A200,lines!W:AC,7)</f>
        <v>36.991685617028537</v>
      </c>
      <c r="M200">
        <f>RADIANS(VLOOKUP($B200, image_data!A:G,7,FALSE))</f>
        <v>1.4661416401848668</v>
      </c>
      <c r="N200">
        <f>VLOOKUP($A200,lines!W:AD,8,FALSE)</f>
        <v>0.50366837835736022</v>
      </c>
      <c r="O200">
        <f t="shared" si="25"/>
        <v>-0.96247326182750659</v>
      </c>
      <c r="P200">
        <f>VLOOKUP($B200,image_data!A:F,6,FALSE)</f>
        <v>2.2378061963245002</v>
      </c>
      <c r="Q200">
        <f>VLOOKUP($B200,image_data!$A:$Q,12,FALSE)</f>
        <v>0.54002987963293003</v>
      </c>
      <c r="R200">
        <f>VLOOKUP($B200,image_data!$A:$Q,13,FALSE)</f>
        <v>-0.17963635931176</v>
      </c>
      <c r="S200">
        <f>VLOOKUP($B200,image_data!$A:$Q,14,FALSE)</f>
        <v>2.1441045911230999E-2</v>
      </c>
      <c r="T200">
        <f>VLOOKUP($B200,image_data!$A:$K,9,FALSE)</f>
        <v>1.1698364150161999</v>
      </c>
      <c r="U200">
        <f>VLOOKUP($B200,image_data!$A:$K,10,FALSE)</f>
        <v>-1.113073972841</v>
      </c>
      <c r="V200">
        <f>VLOOKUP($B200,image_data!$A:$K,11,FALSE)</f>
        <v>1.1175176832083</v>
      </c>
      <c r="W200">
        <f>VLOOKUP(B200,image_data!A:R,18,FALSE)</f>
        <v>0.98150773580681006</v>
      </c>
      <c r="X200">
        <f>VLOOKUP(_xlfn.CONCAT(A200,1),ref_coordinates!A:D,4,FALSE)</f>
        <v>30.7</v>
      </c>
      <c r="Y200" t="str">
        <f>VLOOKUP(INT(LEFT(A200,3)),image_data!A:H,8,FALSE)</f>
        <v>perspective</v>
      </c>
      <c r="Z200" t="str">
        <f>VLOOKUP(B200,image_data!A:V,22,TRUE)</f>
        <v>stefanhrt: GoPro HERO9 Black</v>
      </c>
    </row>
    <row r="201" spans="1:26" x14ac:dyDescent="0.3">
      <c r="A201" t="s">
        <v>486</v>
      </c>
      <c r="B201">
        <f t="shared" si="22"/>
        <v>42</v>
      </c>
      <c r="C201">
        <f>VLOOKUP($B201,image_data!$A:$P,16,FALSE)</f>
        <v>5184</v>
      </c>
      <c r="D201">
        <f>VLOOKUP($B201,image_data!$A:$P,15,FALSE)</f>
        <v>3888</v>
      </c>
      <c r="E201">
        <f t="shared" si="23"/>
        <v>-135.14999999999998</v>
      </c>
      <c r="F201">
        <f t="shared" si="24"/>
        <v>1809.02</v>
      </c>
      <c r="G201">
        <f t="shared" si="21"/>
        <v>1814.0614330556725</v>
      </c>
      <c r="H201">
        <f>VLOOKUP(_xlfn.CONCAT($A201,"1"),ref_coordinates!$A:$C,2,FALSE)</f>
        <v>1001.87</v>
      </c>
      <c r="I201">
        <f>VLOOKUP(_xlfn.CONCAT($A201,"1"),ref_coordinates!$A:$C,3,FALSE)</f>
        <v>560.67999999999995</v>
      </c>
      <c r="J201">
        <f>VLOOKUP(_xlfn.CONCAT($A201,"2"),ref_coordinates!$A:$C,2,FALSE)</f>
        <v>866.72</v>
      </c>
      <c r="K201">
        <f>VLOOKUP(_xlfn.CONCAT($A201,"2"),ref_coordinates!$A:$C,3,FALSE)</f>
        <v>2369.6999999999998</v>
      </c>
      <c r="L201">
        <f>VLOOKUP($A201,lines!W:AC,7)</f>
        <v>37.062417209710993</v>
      </c>
      <c r="M201">
        <f>RADIANS(VLOOKUP($B201, image_data!A:G,7,FALSE))</f>
        <v>1.4661416401848668</v>
      </c>
      <c r="N201">
        <f>VLOOKUP($A201,lines!W:AD,8,FALSE)</f>
        <v>0.59647697695660939</v>
      </c>
      <c r="O201">
        <f t="shared" si="25"/>
        <v>-0.86966466322825742</v>
      </c>
      <c r="P201">
        <f>VLOOKUP($B201,image_data!A:F,6,FALSE)</f>
        <v>2.2378061963245002</v>
      </c>
      <c r="Q201">
        <f>VLOOKUP($B201,image_data!$A:$Q,12,FALSE)</f>
        <v>0.54002987963293003</v>
      </c>
      <c r="R201">
        <f>VLOOKUP($B201,image_data!$A:$Q,13,FALSE)</f>
        <v>-0.17963635931176</v>
      </c>
      <c r="S201">
        <f>VLOOKUP($B201,image_data!$A:$Q,14,FALSE)</f>
        <v>2.1441045911230999E-2</v>
      </c>
      <c r="T201">
        <f>VLOOKUP($B201,image_data!$A:$K,9,FALSE)</f>
        <v>1.1698364150161999</v>
      </c>
      <c r="U201">
        <f>VLOOKUP($B201,image_data!$A:$K,10,FALSE)</f>
        <v>-1.113073972841</v>
      </c>
      <c r="V201">
        <f>VLOOKUP($B201,image_data!$A:$K,11,FALSE)</f>
        <v>1.1175176832083</v>
      </c>
      <c r="W201">
        <f>VLOOKUP(B201,image_data!A:R,18,FALSE)</f>
        <v>0.98150773580681006</v>
      </c>
      <c r="X201">
        <f>VLOOKUP(_xlfn.CONCAT(A201,1),ref_coordinates!A:D,4,FALSE)</f>
        <v>30.7</v>
      </c>
      <c r="Y201" t="str">
        <f>VLOOKUP(INT(LEFT(A201,3)),image_data!A:H,8,FALSE)</f>
        <v>perspective</v>
      </c>
      <c r="Z201" t="str">
        <f>VLOOKUP(B201,image_data!A:V,22,TRUE)</f>
        <v>stefanhrt: GoPro HERO9 Black</v>
      </c>
    </row>
    <row r="202" spans="1:26" x14ac:dyDescent="0.3">
      <c r="A202" t="s">
        <v>487</v>
      </c>
      <c r="B202">
        <f t="shared" si="22"/>
        <v>42</v>
      </c>
      <c r="C202">
        <f>VLOOKUP($B202,image_data!$A:$P,16,FALSE)</f>
        <v>5184</v>
      </c>
      <c r="D202">
        <f>VLOOKUP($B202,image_data!$A:$P,15,FALSE)</f>
        <v>3888</v>
      </c>
      <c r="E202">
        <f t="shared" si="23"/>
        <v>15.309999999999945</v>
      </c>
      <c r="F202">
        <f t="shared" si="24"/>
        <v>1553.12</v>
      </c>
      <c r="G202">
        <f t="shared" si="21"/>
        <v>1553.1954579189317</v>
      </c>
      <c r="H202">
        <f>VLOOKUP(_xlfn.CONCAT($A202,"1"),ref_coordinates!$A:$C,2,FALSE)</f>
        <v>1540.26</v>
      </c>
      <c r="I202">
        <f>VLOOKUP(_xlfn.CONCAT($A202,"1"),ref_coordinates!$A:$C,3,FALSE)</f>
        <v>748.88</v>
      </c>
      <c r="J202">
        <f>VLOOKUP(_xlfn.CONCAT($A202,"2"),ref_coordinates!$A:$C,2,FALSE)</f>
        <v>1555.57</v>
      </c>
      <c r="K202">
        <f>VLOOKUP(_xlfn.CONCAT($A202,"2"),ref_coordinates!$A:$C,3,FALSE)</f>
        <v>2302</v>
      </c>
      <c r="L202">
        <f>VLOOKUP($A202,lines!W:AC,7)</f>
        <v>39.90990534806911</v>
      </c>
      <c r="M202">
        <f>RADIANS(VLOOKUP($B202, image_data!A:G,7,FALSE))</f>
        <v>1.4661416401848668</v>
      </c>
      <c r="N202">
        <f>VLOOKUP($A202,lines!W:AD,8,FALSE)</f>
        <v>0.89605538457356237</v>
      </c>
      <c r="O202">
        <f t="shared" si="25"/>
        <v>-0.57008625561130444</v>
      </c>
      <c r="P202">
        <f>VLOOKUP($B202,image_data!A:F,6,FALSE)</f>
        <v>2.2378061963245002</v>
      </c>
      <c r="Q202">
        <f>VLOOKUP($B202,image_data!$A:$Q,12,FALSE)</f>
        <v>0.54002987963293003</v>
      </c>
      <c r="R202">
        <f>VLOOKUP($B202,image_data!$A:$Q,13,FALSE)</f>
        <v>-0.17963635931176</v>
      </c>
      <c r="S202">
        <f>VLOOKUP($B202,image_data!$A:$Q,14,FALSE)</f>
        <v>2.1441045911230999E-2</v>
      </c>
      <c r="T202">
        <f>VLOOKUP($B202,image_data!$A:$K,9,FALSE)</f>
        <v>1.1698364150161999</v>
      </c>
      <c r="U202">
        <f>VLOOKUP($B202,image_data!$A:$K,10,FALSE)</f>
        <v>-1.113073972841</v>
      </c>
      <c r="V202">
        <f>VLOOKUP($B202,image_data!$A:$K,11,FALSE)</f>
        <v>1.1175176832083</v>
      </c>
      <c r="W202">
        <f>VLOOKUP(B202,image_data!A:R,18,FALSE)</f>
        <v>0.98150773580681006</v>
      </c>
      <c r="X202">
        <f>VLOOKUP(_xlfn.CONCAT(A202,1),ref_coordinates!A:D,4,FALSE)</f>
        <v>30.7</v>
      </c>
      <c r="Y202" t="str">
        <f>VLOOKUP(INT(LEFT(A202,3)),image_data!A:H,8,FALSE)</f>
        <v>perspective</v>
      </c>
      <c r="Z202" t="str">
        <f>VLOOKUP(B202,image_data!A:V,22,TRUE)</f>
        <v>stefanhrt: GoPro HERO9 Black</v>
      </c>
    </row>
    <row r="203" spans="1:26" x14ac:dyDescent="0.3">
      <c r="A203" t="s">
        <v>488</v>
      </c>
      <c r="B203">
        <f t="shared" si="22"/>
        <v>42</v>
      </c>
      <c r="C203">
        <f>VLOOKUP($B203,image_data!$A:$P,16,FALSE)</f>
        <v>5184</v>
      </c>
      <c r="D203">
        <f>VLOOKUP($B203,image_data!$A:$P,15,FALSE)</f>
        <v>3888</v>
      </c>
      <c r="E203">
        <f t="shared" si="23"/>
        <v>110.05000000000018</v>
      </c>
      <c r="F203">
        <f t="shared" si="24"/>
        <v>1150.3599999999999</v>
      </c>
      <c r="G203">
        <f t="shared" si="21"/>
        <v>1155.6120162493985</v>
      </c>
      <c r="H203">
        <f>VLOOKUP(_xlfn.CONCAT($A203,"1"),ref_coordinates!$A:$C,2,FALSE)</f>
        <v>2299.06</v>
      </c>
      <c r="I203">
        <f>VLOOKUP(_xlfn.CONCAT($A203,"1"),ref_coordinates!$A:$C,3,FALSE)</f>
        <v>1059.6600000000001</v>
      </c>
      <c r="J203">
        <f>VLOOKUP(_xlfn.CONCAT($A203,"2"),ref_coordinates!$A:$C,2,FALSE)</f>
        <v>2409.11</v>
      </c>
      <c r="K203">
        <f>VLOOKUP(_xlfn.CONCAT($A203,"2"),ref_coordinates!$A:$C,3,FALSE)</f>
        <v>2210.02</v>
      </c>
      <c r="L203">
        <f>VLOOKUP($A203,lines!W:AC,7)</f>
        <v>53.256326253021129</v>
      </c>
      <c r="M203">
        <f>RADIANS(VLOOKUP($B203, image_data!A:G,7,FALSE))</f>
        <v>1.4661416401848668</v>
      </c>
      <c r="N203">
        <f>VLOOKUP($A203,lines!W:AD,8,FALSE)</f>
        <v>1.2987972144720421</v>
      </c>
      <c r="O203">
        <f t="shared" si="25"/>
        <v>-0.16734442571282471</v>
      </c>
      <c r="P203">
        <f>VLOOKUP($B203,image_data!A:F,6,FALSE)</f>
        <v>2.2378061963245002</v>
      </c>
      <c r="Q203">
        <f>VLOOKUP($B203,image_data!$A:$Q,12,FALSE)</f>
        <v>0.54002987963293003</v>
      </c>
      <c r="R203">
        <f>VLOOKUP($B203,image_data!$A:$Q,13,FALSE)</f>
        <v>-0.17963635931176</v>
      </c>
      <c r="S203">
        <f>VLOOKUP($B203,image_data!$A:$Q,14,FALSE)</f>
        <v>2.1441045911230999E-2</v>
      </c>
      <c r="T203">
        <f>VLOOKUP($B203,image_data!$A:$K,9,FALSE)</f>
        <v>1.1698364150161999</v>
      </c>
      <c r="U203">
        <f>VLOOKUP($B203,image_data!$A:$K,10,FALSE)</f>
        <v>-1.113073972841</v>
      </c>
      <c r="V203">
        <f>VLOOKUP($B203,image_data!$A:$K,11,FALSE)</f>
        <v>1.1175176832083</v>
      </c>
      <c r="W203">
        <f>VLOOKUP(B203,image_data!A:R,18,FALSE)</f>
        <v>0.98150773580681006</v>
      </c>
      <c r="X203">
        <f>VLOOKUP(_xlfn.CONCAT(A203,1),ref_coordinates!A:D,4,FALSE)</f>
        <v>30.7</v>
      </c>
      <c r="Y203" t="str">
        <f>VLOOKUP(INT(LEFT(A203,3)),image_data!A:H,8,FALSE)</f>
        <v>perspective</v>
      </c>
      <c r="Z203" t="str">
        <f>VLOOKUP(B203,image_data!A:V,22,TRUE)</f>
        <v>stefanhrt: GoPro HERO9 Black</v>
      </c>
    </row>
    <row r="204" spans="1:26" s="7" customFormat="1" x14ac:dyDescent="0.3">
      <c r="A204" s="7" t="s">
        <v>489</v>
      </c>
      <c r="B204" s="7">
        <f t="shared" si="22"/>
        <v>42</v>
      </c>
      <c r="C204" s="7">
        <f>VLOOKUP($B204,image_data!$A:$P,16,FALSE)</f>
        <v>5184</v>
      </c>
      <c r="D204" s="7">
        <f>VLOOKUP($B204,image_data!$A:$P,15,FALSE)</f>
        <v>3888</v>
      </c>
      <c r="E204" s="7">
        <f t="shared" si="23"/>
        <v>116.59000000000015</v>
      </c>
      <c r="F204" s="7">
        <f t="shared" si="24"/>
        <v>914.66999999999985</v>
      </c>
      <c r="G204" s="7">
        <f t="shared" si="21"/>
        <v>922.07073318699349</v>
      </c>
      <c r="H204" s="7">
        <f>VLOOKUP(_xlfn.CONCAT($A204,"1"),ref_coordinates!$A:$C,2,FALSE)</f>
        <v>2694.64</v>
      </c>
      <c r="I204" s="7">
        <f>VLOOKUP(_xlfn.CONCAT($A204,"1"),ref_coordinates!$A:$C,3,FALSE)</f>
        <v>1243.49</v>
      </c>
      <c r="J204" s="7">
        <f>VLOOKUP(_xlfn.CONCAT($A204,"2"),ref_coordinates!$A:$C,2,FALSE)</f>
        <v>2811.23</v>
      </c>
      <c r="K204" s="7">
        <f>VLOOKUP(_xlfn.CONCAT($A204,"2"),ref_coordinates!$A:$C,3,FALSE)</f>
        <v>2158.16</v>
      </c>
      <c r="L204" s="7">
        <f>VLOOKUP($A204,lines!W:AC,7)</f>
        <v>68.78324686226145</v>
      </c>
      <c r="M204" s="7">
        <f>RADIANS(VLOOKUP($B204, image_data!A:G,7,FALSE))</f>
        <v>1.4661416401848668</v>
      </c>
      <c r="N204" s="7">
        <f>VLOOKUP($A204,lines!W:AD,8,FALSE)</f>
        <v>1.4946082065994111</v>
      </c>
      <c r="O204" s="7">
        <f t="shared" si="25"/>
        <v>2.8466566414544259E-2</v>
      </c>
      <c r="P204" s="7">
        <f>VLOOKUP($B204,image_data!A:F,6,FALSE)</f>
        <v>2.2378061963245002</v>
      </c>
      <c r="Q204" s="7">
        <f>VLOOKUP($B204,image_data!$A:$Q,12,FALSE)</f>
        <v>0.54002987963293003</v>
      </c>
      <c r="R204" s="7">
        <f>VLOOKUP($B204,image_data!$A:$Q,13,FALSE)</f>
        <v>-0.17963635931176</v>
      </c>
      <c r="S204" s="7">
        <f>VLOOKUP($B204,image_data!$A:$Q,14,FALSE)</f>
        <v>2.1441045911230999E-2</v>
      </c>
      <c r="T204" s="7">
        <f>VLOOKUP($B204,image_data!$A:$K,9,FALSE)</f>
        <v>1.1698364150161999</v>
      </c>
      <c r="U204" s="7">
        <f>VLOOKUP($B204,image_data!$A:$K,10,FALSE)</f>
        <v>-1.113073972841</v>
      </c>
      <c r="V204" s="7">
        <f>VLOOKUP($B204,image_data!$A:$K,11,FALSE)</f>
        <v>1.1175176832083</v>
      </c>
      <c r="W204" s="7">
        <f>VLOOKUP(B204,image_data!A:R,18,FALSE)</f>
        <v>0.98150773580681006</v>
      </c>
      <c r="X204" s="7">
        <f>VLOOKUP(_xlfn.CONCAT(A204,1),ref_coordinates!A:D,4,FALSE)</f>
        <v>30.7</v>
      </c>
      <c r="Y204" s="7" t="str">
        <f>VLOOKUP(INT(LEFT(A204,3)),image_data!A:H,8,FALSE)</f>
        <v>perspective</v>
      </c>
      <c r="Z204" s="7" t="str">
        <f>VLOOKUP(B204,image_data!A:V,22,TRUE)</f>
        <v>stefanhrt: GoPro HERO9 Black</v>
      </c>
    </row>
    <row r="205" spans="1:26" x14ac:dyDescent="0.3">
      <c r="A205" t="s">
        <v>492</v>
      </c>
      <c r="B205">
        <f t="shared" si="22"/>
        <v>43</v>
      </c>
      <c r="C205">
        <f>VLOOKUP($B205,image_data!$A:$P,16,FALSE)</f>
        <v>4000</v>
      </c>
      <c r="D205">
        <f>VLOOKUP($B205,image_data!$A:$P,15,FALSE)</f>
        <v>3000</v>
      </c>
      <c r="E205">
        <f t="shared" si="23"/>
        <v>8.7599999999999909</v>
      </c>
      <c r="F205">
        <f t="shared" si="24"/>
        <v>572.2700000000001</v>
      </c>
      <c r="G205">
        <f t="shared" si="21"/>
        <v>572.33704274666695</v>
      </c>
      <c r="H205">
        <f>VLOOKUP(_xlfn.CONCAT($A205,"1"),ref_coordinates!$A:$C,2,FALSE)</f>
        <v>1247.1500000000001</v>
      </c>
      <c r="I205">
        <f>VLOOKUP(_xlfn.CONCAT($A205,"1"),ref_coordinates!$A:$C,3,FALSE)</f>
        <v>721.36</v>
      </c>
      <c r="J205">
        <f>VLOOKUP(_xlfn.CONCAT($A205,"2"),ref_coordinates!$A:$C,2,FALSE)</f>
        <v>1255.9100000000001</v>
      </c>
      <c r="K205">
        <f>VLOOKUP(_xlfn.CONCAT($A205,"2"),ref_coordinates!$A:$C,3,FALSE)</f>
        <v>1293.6300000000001</v>
      </c>
      <c r="L205">
        <f>VLOOKUP($A205,lines!W:AC,7)</f>
        <v>88.092068291708998</v>
      </c>
      <c r="M205">
        <f>RADIANS(VLOOKUP($B205, image_data!A:G,7,FALSE))</f>
        <v>4.9713853261077059</v>
      </c>
      <c r="N205">
        <f>VLOOKUP($A205,lines!W:AD,8,FALSE)</f>
        <v>4.5926450813679347</v>
      </c>
      <c r="O205">
        <f t="shared" si="25"/>
        <v>-0.37874024473977119</v>
      </c>
      <c r="P205">
        <f>VLOOKUP($B205,image_data!A:F,6,FALSE)</f>
        <v>1.3279449613765</v>
      </c>
      <c r="Q205">
        <f>VLOOKUP($B205,image_data!$A:$Q,12,FALSE)</f>
        <v>0.51569130505636995</v>
      </c>
      <c r="R205">
        <f>VLOOKUP($B205,image_data!$A:$Q,13,FALSE)</f>
        <v>-0.20297399726592999</v>
      </c>
      <c r="S205">
        <f>VLOOKUP($B205,image_data!$A:$Q,14,FALSE)</f>
        <v>3.4156747449552001E-2</v>
      </c>
      <c r="T205">
        <f>VLOOKUP($B205,image_data!$A:$K,9,FALSE)</f>
        <v>1.4151047055523001</v>
      </c>
      <c r="U205">
        <f>VLOOKUP($B205,image_data!$A:$K,10,FALSE)</f>
        <v>1.0770398251997</v>
      </c>
      <c r="V205">
        <f>VLOOKUP($B205,image_data!$A:$K,11,FALSE)</f>
        <v>-0.98056797404176999</v>
      </c>
      <c r="W205">
        <f>VLOOKUP(B205,image_data!A:R,18,FALSE)</f>
        <v>0.99573661521143997</v>
      </c>
      <c r="X205">
        <f>VLOOKUP(_xlfn.CONCAT(A205,1),ref_coordinates!A:D,4,FALSE)</f>
        <v>26.7</v>
      </c>
      <c r="Y205" t="str">
        <f>VLOOKUP(INT(LEFT(A205,3)),image_data!A:H,8,FALSE)</f>
        <v>perspective</v>
      </c>
      <c r="Z205" t="str">
        <f>VLOOKUP(B205,image_data!A:V,22,TRUE)</f>
        <v>kartonage: GoPro HERO5 Black</v>
      </c>
    </row>
    <row r="206" spans="1:26" x14ac:dyDescent="0.3">
      <c r="A206" t="s">
        <v>493</v>
      </c>
      <c r="B206">
        <f t="shared" si="22"/>
        <v>43</v>
      </c>
      <c r="C206">
        <f>VLOOKUP($B206,image_data!$A:$P,16,FALSE)</f>
        <v>4000</v>
      </c>
      <c r="D206">
        <f>VLOOKUP($B206,image_data!$A:$P,15,FALSE)</f>
        <v>3000</v>
      </c>
      <c r="E206">
        <f t="shared" si="23"/>
        <v>7.3199999999999363</v>
      </c>
      <c r="F206">
        <f t="shared" si="24"/>
        <v>562.5100000000001</v>
      </c>
      <c r="G206">
        <f t="shared" si="21"/>
        <v>562.55762593711245</v>
      </c>
      <c r="H206">
        <f>VLOOKUP(_xlfn.CONCAT($A206,"1"),ref_coordinates!$A:$C,2,FALSE)</f>
        <v>1267.23</v>
      </c>
      <c r="I206">
        <f>VLOOKUP(_xlfn.CONCAT($A206,"1"),ref_coordinates!$A:$C,3,FALSE)</f>
        <v>725.62</v>
      </c>
      <c r="J206">
        <f>VLOOKUP(_xlfn.CONCAT($A206,"2"),ref_coordinates!$A:$C,2,FALSE)</f>
        <v>1274.55</v>
      </c>
      <c r="K206">
        <f>VLOOKUP(_xlfn.CONCAT($A206,"2"),ref_coordinates!$A:$C,3,FALSE)</f>
        <v>1288.1300000000001</v>
      </c>
      <c r="L206">
        <f>VLOOKUP($A206,lines!W:AC,7)</f>
        <v>89.485459947432048</v>
      </c>
      <c r="M206">
        <f>RADIANS(VLOOKUP($B206, image_data!A:G,7,FALSE))</f>
        <v>4.9713853261077059</v>
      </c>
      <c r="N206">
        <f>VLOOKUP($A206,lines!W:AD,8,FALSE)</f>
        <v>4.6028650544335994</v>
      </c>
      <c r="O206">
        <f t="shared" si="25"/>
        <v>-0.3685202716741065</v>
      </c>
      <c r="P206">
        <f>VLOOKUP($B206,image_data!A:F,6,FALSE)</f>
        <v>1.3279449613765</v>
      </c>
      <c r="Q206">
        <f>VLOOKUP($B206,image_data!$A:$Q,12,FALSE)</f>
        <v>0.51569130505636995</v>
      </c>
      <c r="R206">
        <f>VLOOKUP($B206,image_data!$A:$Q,13,FALSE)</f>
        <v>-0.20297399726592999</v>
      </c>
      <c r="S206">
        <f>VLOOKUP($B206,image_data!$A:$Q,14,FALSE)</f>
        <v>3.4156747449552001E-2</v>
      </c>
      <c r="T206">
        <f>VLOOKUP($B206,image_data!$A:$K,9,FALSE)</f>
        <v>1.4151047055523001</v>
      </c>
      <c r="U206">
        <f>VLOOKUP($B206,image_data!$A:$K,10,FALSE)</f>
        <v>1.0770398251997</v>
      </c>
      <c r="V206">
        <f>VLOOKUP($B206,image_data!$A:$K,11,FALSE)</f>
        <v>-0.98056797404176999</v>
      </c>
      <c r="W206">
        <f>VLOOKUP(B206,image_data!A:R,18,FALSE)</f>
        <v>0.99573661521143997</v>
      </c>
      <c r="X206">
        <f>VLOOKUP(_xlfn.CONCAT(A206,1),ref_coordinates!A:D,4,FALSE)</f>
        <v>26.7</v>
      </c>
      <c r="Y206" t="str">
        <f>VLOOKUP(INT(LEFT(A206,3)),image_data!A:H,8,FALSE)</f>
        <v>perspective</v>
      </c>
      <c r="Z206" t="str">
        <f>VLOOKUP(B206,image_data!A:V,22,TRUE)</f>
        <v>kartonage: GoPro HERO5 Black</v>
      </c>
    </row>
    <row r="207" spans="1:26" x14ac:dyDescent="0.3">
      <c r="A207" t="s">
        <v>494</v>
      </c>
      <c r="B207">
        <f t="shared" si="22"/>
        <v>43</v>
      </c>
      <c r="C207">
        <f>VLOOKUP($B207,image_data!$A:$P,16,FALSE)</f>
        <v>4000</v>
      </c>
      <c r="D207">
        <f>VLOOKUP($B207,image_data!$A:$P,15,FALSE)</f>
        <v>3000</v>
      </c>
      <c r="E207">
        <f t="shared" si="23"/>
        <v>9.3299999999999272</v>
      </c>
      <c r="F207">
        <f t="shared" si="24"/>
        <v>641.96000000000015</v>
      </c>
      <c r="G207">
        <f t="shared" si="21"/>
        <v>642.02779573784824</v>
      </c>
      <c r="H207">
        <f>VLOOKUP(_xlfn.CONCAT($A207,"1"),ref_coordinates!$A:$C,2,FALSE)</f>
        <v>1265.22</v>
      </c>
      <c r="I207">
        <f>VLOOKUP(_xlfn.CONCAT($A207,"1"),ref_coordinates!$A:$C,3,FALSE)</f>
        <v>646.16999999999996</v>
      </c>
      <c r="J207">
        <f>VLOOKUP(_xlfn.CONCAT($A207,"2"),ref_coordinates!$A:$C,2,FALSE)</f>
        <v>1274.55</v>
      </c>
      <c r="K207">
        <f>VLOOKUP(_xlfn.CONCAT($A207,"2"),ref_coordinates!$A:$C,3,FALSE)</f>
        <v>1288.1300000000001</v>
      </c>
      <c r="L207">
        <f>VLOOKUP($A207,lines!W:AC,7)</f>
        <v>89.485271838190286</v>
      </c>
      <c r="M207">
        <f>RADIANS(VLOOKUP($B207, image_data!A:G,7,FALSE))</f>
        <v>4.9713853261077059</v>
      </c>
      <c r="N207">
        <f>VLOOKUP($A207,lines!W:AD,8,FALSE)</f>
        <v>4.602866740753548</v>
      </c>
      <c r="O207">
        <f t="shared" si="25"/>
        <v>-0.36851858535415793</v>
      </c>
      <c r="P207">
        <f>VLOOKUP($B207,image_data!A:F,6,FALSE)</f>
        <v>1.3279449613765</v>
      </c>
      <c r="Q207">
        <f>VLOOKUP($B207,image_data!$A:$Q,12,FALSE)</f>
        <v>0.51569130505636995</v>
      </c>
      <c r="R207">
        <f>VLOOKUP($B207,image_data!$A:$Q,13,FALSE)</f>
        <v>-0.20297399726592999</v>
      </c>
      <c r="S207">
        <f>VLOOKUP($B207,image_data!$A:$Q,14,FALSE)</f>
        <v>3.4156747449552001E-2</v>
      </c>
      <c r="T207">
        <f>VLOOKUP($B207,image_data!$A:$K,9,FALSE)</f>
        <v>1.4151047055523001</v>
      </c>
      <c r="U207">
        <f>VLOOKUP($B207,image_data!$A:$K,10,FALSE)</f>
        <v>1.0770398251997</v>
      </c>
      <c r="V207">
        <f>VLOOKUP($B207,image_data!$A:$K,11,FALSE)</f>
        <v>-0.98056797404176999</v>
      </c>
      <c r="W207">
        <f>VLOOKUP(B207,image_data!A:R,18,FALSE)</f>
        <v>0.99573661521143997</v>
      </c>
      <c r="X207">
        <f>VLOOKUP(_xlfn.CONCAT(A207,1),ref_coordinates!A:D,4,FALSE)</f>
        <v>30.5</v>
      </c>
      <c r="Y207" t="str">
        <f>VLOOKUP(INT(LEFT(A207,3)),image_data!A:H,8,FALSE)</f>
        <v>perspective</v>
      </c>
      <c r="Z207" t="str">
        <f>VLOOKUP(B207,image_data!A:V,22,TRUE)</f>
        <v>kartonage: GoPro HERO5 Black</v>
      </c>
    </row>
    <row r="208" spans="1:26" x14ac:dyDescent="0.3">
      <c r="A208" t="s">
        <v>495</v>
      </c>
      <c r="B208">
        <f t="shared" si="22"/>
        <v>43</v>
      </c>
      <c r="C208">
        <f>VLOOKUP($B208,image_data!$A:$P,16,FALSE)</f>
        <v>4000</v>
      </c>
      <c r="D208">
        <f>VLOOKUP($B208,image_data!$A:$P,15,FALSE)</f>
        <v>3000</v>
      </c>
      <c r="E208">
        <f t="shared" si="23"/>
        <v>1.0199999999999818</v>
      </c>
      <c r="F208">
        <f t="shared" si="24"/>
        <v>699.7</v>
      </c>
      <c r="G208">
        <f t="shared" si="21"/>
        <v>699.70074346108856</v>
      </c>
      <c r="H208">
        <f>VLOOKUP(_xlfn.CONCAT($A208,"1"),ref_coordinates!$A:$C,2,FALSE)</f>
        <v>1560.51</v>
      </c>
      <c r="I208">
        <f>VLOOKUP(_xlfn.CONCAT($A208,"1"),ref_coordinates!$A:$C,3,FALSE)</f>
        <v>581.24</v>
      </c>
      <c r="J208">
        <f>VLOOKUP(_xlfn.CONCAT($A208,"2"),ref_coordinates!$A:$C,2,FALSE)</f>
        <v>1561.53</v>
      </c>
      <c r="K208">
        <f>VLOOKUP(_xlfn.CONCAT($A208,"2"),ref_coordinates!$A:$C,3,FALSE)</f>
        <v>1280.94</v>
      </c>
      <c r="L208">
        <f>VLOOKUP($A208,lines!W:AC,7)</f>
        <v>81.267256921972091</v>
      </c>
      <c r="M208">
        <f>RADIANS(VLOOKUP($B208, image_data!A:G,7,FALSE))</f>
        <v>4.9713853261077059</v>
      </c>
      <c r="N208">
        <f>VLOOKUP($A208,lines!W:AD,8,FALSE)</f>
        <v>4.7644609500960184</v>
      </c>
      <c r="O208">
        <f t="shared" si="25"/>
        <v>-0.20692437601168745</v>
      </c>
      <c r="P208">
        <f>VLOOKUP($B208,image_data!A:F,6,FALSE)</f>
        <v>1.3279449613765</v>
      </c>
      <c r="Q208">
        <f>VLOOKUP($B208,image_data!$A:$Q,12,FALSE)</f>
        <v>0.51569130505636995</v>
      </c>
      <c r="R208">
        <f>VLOOKUP($B208,image_data!$A:$Q,13,FALSE)</f>
        <v>-0.20297399726592999</v>
      </c>
      <c r="S208">
        <f>VLOOKUP($B208,image_data!$A:$Q,14,FALSE)</f>
        <v>3.4156747449552001E-2</v>
      </c>
      <c r="T208">
        <f>VLOOKUP($B208,image_data!$A:$K,9,FALSE)</f>
        <v>1.4151047055523001</v>
      </c>
      <c r="U208">
        <f>VLOOKUP($B208,image_data!$A:$K,10,FALSE)</f>
        <v>1.0770398251997</v>
      </c>
      <c r="V208">
        <f>VLOOKUP($B208,image_data!$A:$K,11,FALSE)</f>
        <v>-0.98056797404176999</v>
      </c>
      <c r="W208">
        <f>VLOOKUP(B208,image_data!A:R,18,FALSE)</f>
        <v>0.99573661521143997</v>
      </c>
      <c r="X208">
        <f>VLOOKUP(_xlfn.CONCAT(A208,1),ref_coordinates!A:D,4,FALSE)</f>
        <v>30.5</v>
      </c>
      <c r="Y208" t="str">
        <f>VLOOKUP(INT(LEFT(A208,3)),image_data!A:H,8,FALSE)</f>
        <v>perspective</v>
      </c>
      <c r="Z208" t="str">
        <f>VLOOKUP(B208,image_data!A:V,22,TRUE)</f>
        <v>kartonage: GoPro HERO5 Black</v>
      </c>
    </row>
    <row r="209" spans="1:26" x14ac:dyDescent="0.3">
      <c r="A209" t="s">
        <v>496</v>
      </c>
      <c r="B209">
        <f t="shared" si="22"/>
        <v>43</v>
      </c>
      <c r="C209">
        <f>VLOOKUP($B209,image_data!$A:$P,16,FALSE)</f>
        <v>4000</v>
      </c>
      <c r="D209">
        <f>VLOOKUP($B209,image_data!$A:$P,15,FALSE)</f>
        <v>3000</v>
      </c>
      <c r="E209">
        <f t="shared" si="23"/>
        <v>9.5299999999999727</v>
      </c>
      <c r="F209">
        <f t="shared" si="24"/>
        <v>615.2600000000001</v>
      </c>
      <c r="G209">
        <f t="shared" si="21"/>
        <v>615.33380250072412</v>
      </c>
      <c r="H209">
        <f>VLOOKUP(_xlfn.CONCAT($A209,"1"),ref_coordinates!$A:$C,2,FALSE)</f>
        <v>1676.94</v>
      </c>
      <c r="I209">
        <f>VLOOKUP(_xlfn.CONCAT($A209,"1"),ref_coordinates!$A:$C,3,FALSE)</f>
        <v>657.17</v>
      </c>
      <c r="J209">
        <f>VLOOKUP(_xlfn.CONCAT($A209,"2"),ref_coordinates!$A:$C,2,FALSE)</f>
        <v>1686.47</v>
      </c>
      <c r="K209">
        <f>VLOOKUP(_xlfn.CONCAT($A209,"2"),ref_coordinates!$A:$C,3,FALSE)</f>
        <v>1272.43</v>
      </c>
      <c r="L209">
        <f>VLOOKUP($A209,lines!W:AC,7)</f>
        <v>91.836245990468313</v>
      </c>
      <c r="M209">
        <f>RADIANS(VLOOKUP($B209, image_data!A:G,7,FALSE))</f>
        <v>4.9713853261077059</v>
      </c>
      <c r="N209">
        <f>VLOOKUP($A209,lines!W:AD,8,FALSE)</f>
        <v>4.819750366135807</v>
      </c>
      <c r="O209">
        <f t="shared" si="25"/>
        <v>-0.15163495997189891</v>
      </c>
      <c r="P209">
        <f>VLOOKUP($B209,image_data!A:F,6,FALSE)</f>
        <v>1.3279449613765</v>
      </c>
      <c r="Q209">
        <f>VLOOKUP($B209,image_data!$A:$Q,12,FALSE)</f>
        <v>0.51569130505636995</v>
      </c>
      <c r="R209">
        <f>VLOOKUP($B209,image_data!$A:$Q,13,FALSE)</f>
        <v>-0.20297399726592999</v>
      </c>
      <c r="S209">
        <f>VLOOKUP($B209,image_data!$A:$Q,14,FALSE)</f>
        <v>3.4156747449552001E-2</v>
      </c>
      <c r="T209">
        <f>VLOOKUP($B209,image_data!$A:$K,9,FALSE)</f>
        <v>1.4151047055523001</v>
      </c>
      <c r="U209">
        <f>VLOOKUP($B209,image_data!$A:$K,10,FALSE)</f>
        <v>1.0770398251997</v>
      </c>
      <c r="V209">
        <f>VLOOKUP($B209,image_data!$A:$K,11,FALSE)</f>
        <v>-0.98056797404176999</v>
      </c>
      <c r="W209">
        <f>VLOOKUP(B209,image_data!A:R,18,FALSE)</f>
        <v>0.99573661521143997</v>
      </c>
      <c r="X209">
        <f>VLOOKUP(_xlfn.CONCAT(A209,1),ref_coordinates!A:D,4,FALSE)</f>
        <v>30.5</v>
      </c>
      <c r="Y209" t="str">
        <f>VLOOKUP(INT(LEFT(A209,3)),image_data!A:H,8,FALSE)</f>
        <v>perspective</v>
      </c>
      <c r="Z209" t="str">
        <f>VLOOKUP(B209,image_data!A:V,22,TRUE)</f>
        <v>kartonage: GoPro HERO5 Black</v>
      </c>
    </row>
    <row r="210" spans="1:26" x14ac:dyDescent="0.3">
      <c r="A210" t="s">
        <v>497</v>
      </c>
      <c r="B210">
        <f t="shared" si="22"/>
        <v>43</v>
      </c>
      <c r="C210">
        <f>VLOOKUP($B210,image_data!$A:$P,16,FALSE)</f>
        <v>4000</v>
      </c>
      <c r="D210">
        <f>VLOOKUP($B210,image_data!$A:$P,15,FALSE)</f>
        <v>3000</v>
      </c>
      <c r="E210">
        <f t="shared" si="23"/>
        <v>31.659999999999854</v>
      </c>
      <c r="F210">
        <f t="shared" si="24"/>
        <v>698.55000000000007</v>
      </c>
      <c r="G210">
        <f t="shared" si="21"/>
        <v>699.2670863840226</v>
      </c>
      <c r="H210">
        <f>VLOOKUP(_xlfn.CONCAT($A210,"1"),ref_coordinates!$A:$C,2,FALSE)</f>
        <v>2404.77</v>
      </c>
      <c r="I210">
        <f>VLOOKUP(_xlfn.CONCAT($A210,"1"),ref_coordinates!$A:$C,3,FALSE)</f>
        <v>560.6</v>
      </c>
      <c r="J210">
        <f>VLOOKUP(_xlfn.CONCAT($A210,"2"),ref_coordinates!$A:$C,2,FALSE)</f>
        <v>2436.4299999999998</v>
      </c>
      <c r="K210">
        <f>VLOOKUP(_xlfn.CONCAT($A210,"2"),ref_coordinates!$A:$C,3,FALSE)</f>
        <v>1259.1500000000001</v>
      </c>
      <c r="L210">
        <f>VLOOKUP($A210,lines!W:AC,7)</f>
        <v>84.521241678784122</v>
      </c>
      <c r="M210">
        <f>RADIANS(VLOOKUP($B210, image_data!A:G,7,FALSE))</f>
        <v>4.9713853261077059</v>
      </c>
      <c r="N210">
        <f>VLOOKUP($A210,lines!W:AD,8,FALSE)</f>
        <v>5.2140678243012646</v>
      </c>
      <c r="O210">
        <f t="shared" si="25"/>
        <v>0.24268249819355869</v>
      </c>
      <c r="P210">
        <f>VLOOKUP($B210,image_data!A:F,6,FALSE)</f>
        <v>1.3279449613765</v>
      </c>
      <c r="Q210">
        <f>VLOOKUP($B210,image_data!$A:$Q,12,FALSE)</f>
        <v>0.51569130505636995</v>
      </c>
      <c r="R210">
        <f>VLOOKUP($B210,image_data!$A:$Q,13,FALSE)</f>
        <v>-0.20297399726592999</v>
      </c>
      <c r="S210">
        <f>VLOOKUP($B210,image_data!$A:$Q,14,FALSE)</f>
        <v>3.4156747449552001E-2</v>
      </c>
      <c r="T210">
        <f>VLOOKUP($B210,image_data!$A:$K,9,FALSE)</f>
        <v>1.4151047055523001</v>
      </c>
      <c r="U210">
        <f>VLOOKUP($B210,image_data!$A:$K,10,FALSE)</f>
        <v>1.0770398251997</v>
      </c>
      <c r="V210">
        <f>VLOOKUP($B210,image_data!$A:$K,11,FALSE)</f>
        <v>-0.98056797404176999</v>
      </c>
      <c r="W210">
        <f>VLOOKUP(B210,image_data!A:R,18,FALSE)</f>
        <v>0.99573661521143997</v>
      </c>
      <c r="X210">
        <f>VLOOKUP(_xlfn.CONCAT(A210,1),ref_coordinates!A:D,4,FALSE)</f>
        <v>31.1</v>
      </c>
      <c r="Y210" t="str">
        <f>VLOOKUP(INT(LEFT(A210,3)),image_data!A:H,8,FALSE)</f>
        <v>perspective</v>
      </c>
      <c r="Z210" t="str">
        <f>VLOOKUP(B210,image_data!A:V,22,TRUE)</f>
        <v>kartonage: GoPro HERO5 Black</v>
      </c>
    </row>
    <row r="211" spans="1:26" x14ac:dyDescent="0.3">
      <c r="A211" t="s">
        <v>498</v>
      </c>
      <c r="B211">
        <f t="shared" si="22"/>
        <v>43</v>
      </c>
      <c r="C211">
        <f>VLOOKUP($B211,image_data!$A:$P,16,FALSE)</f>
        <v>4000</v>
      </c>
      <c r="D211">
        <f>VLOOKUP($B211,image_data!$A:$P,15,FALSE)</f>
        <v>3000</v>
      </c>
      <c r="E211">
        <f t="shared" si="23"/>
        <v>23.830000000000382</v>
      </c>
      <c r="F211">
        <f t="shared" si="24"/>
        <v>617.58000000000004</v>
      </c>
      <c r="G211">
        <f t="shared" ref="G211:G274" si="26">SQRT(POWER(E211,2)+POWER(F211,2))</f>
        <v>618.03958230844739</v>
      </c>
      <c r="H211">
        <f>VLOOKUP(_xlfn.CONCAT($A211,"1"),ref_coordinates!$A:$C,2,FALSE)</f>
        <v>2450.7199999999998</v>
      </c>
      <c r="I211">
        <f>VLOOKUP(_xlfn.CONCAT($A211,"1"),ref_coordinates!$A:$C,3,FALSE)</f>
        <v>643.66</v>
      </c>
      <c r="J211">
        <f>VLOOKUP(_xlfn.CONCAT($A211,"2"),ref_coordinates!$A:$C,2,FALSE)</f>
        <v>2474.5500000000002</v>
      </c>
      <c r="K211">
        <f>VLOOKUP(_xlfn.CONCAT($A211,"2"),ref_coordinates!$A:$C,3,FALSE)</f>
        <v>1261.24</v>
      </c>
      <c r="L211">
        <f>VLOOKUP($A211,lines!W:AC,7)</f>
        <v>83.406213179764592</v>
      </c>
      <c r="M211">
        <f>RADIANS(VLOOKUP($B211, image_data!A:G,7,FALSE))</f>
        <v>4.9713853261077059</v>
      </c>
      <c r="N211">
        <f>VLOOKUP($A211,lines!W:AD,8,FALSE)</f>
        <v>5.2340189283321834</v>
      </c>
      <c r="O211">
        <f t="shared" si="25"/>
        <v>0.26263360222447751</v>
      </c>
      <c r="P211">
        <f>VLOOKUP($B211,image_data!A:F,6,FALSE)</f>
        <v>1.3279449613765</v>
      </c>
      <c r="Q211">
        <f>VLOOKUP($B211,image_data!$A:$Q,12,FALSE)</f>
        <v>0.51569130505636995</v>
      </c>
      <c r="R211">
        <f>VLOOKUP($B211,image_data!$A:$Q,13,FALSE)</f>
        <v>-0.20297399726592999</v>
      </c>
      <c r="S211">
        <f>VLOOKUP($B211,image_data!$A:$Q,14,FALSE)</f>
        <v>3.4156747449552001E-2</v>
      </c>
      <c r="T211">
        <f>VLOOKUP($B211,image_data!$A:$K,9,FALSE)</f>
        <v>1.4151047055523001</v>
      </c>
      <c r="U211">
        <f>VLOOKUP($B211,image_data!$A:$K,10,FALSE)</f>
        <v>1.0770398251997</v>
      </c>
      <c r="V211">
        <f>VLOOKUP($B211,image_data!$A:$K,11,FALSE)</f>
        <v>-0.98056797404176999</v>
      </c>
      <c r="W211">
        <f>VLOOKUP(B211,image_data!A:R,18,FALSE)</f>
        <v>0.99573661521143997</v>
      </c>
      <c r="X211">
        <f>VLOOKUP(_xlfn.CONCAT(A211,1),ref_coordinates!A:D,4,FALSE)</f>
        <v>27.1</v>
      </c>
      <c r="Y211" t="str">
        <f>VLOOKUP(INT(LEFT(A211,3)),image_data!A:H,8,FALSE)</f>
        <v>perspective</v>
      </c>
      <c r="Z211" t="str">
        <f>VLOOKUP(B211,image_data!A:V,22,TRUE)</f>
        <v>kartonage: GoPro HERO5 Black</v>
      </c>
    </row>
    <row r="212" spans="1:26" x14ac:dyDescent="0.3">
      <c r="A212" t="s">
        <v>499</v>
      </c>
      <c r="B212">
        <f t="shared" si="22"/>
        <v>43</v>
      </c>
      <c r="C212">
        <f>VLOOKUP($B212,image_data!$A:$P,16,FALSE)</f>
        <v>4000</v>
      </c>
      <c r="D212">
        <f>VLOOKUP($B212,image_data!$A:$P,15,FALSE)</f>
        <v>3000</v>
      </c>
      <c r="E212">
        <f t="shared" si="23"/>
        <v>23.149999999999636</v>
      </c>
      <c r="F212">
        <f t="shared" si="24"/>
        <v>617.58000000000004</v>
      </c>
      <c r="G212">
        <f t="shared" si="26"/>
        <v>618.01373682143992</v>
      </c>
      <c r="H212">
        <f>VLOOKUP(_xlfn.CONCAT($A212,"1"),ref_coordinates!$A:$C,2,FALSE)</f>
        <v>2542.3000000000002</v>
      </c>
      <c r="I212">
        <f>VLOOKUP(_xlfn.CONCAT($A212,"1"),ref_coordinates!$A:$C,3,FALSE)</f>
        <v>643.66</v>
      </c>
      <c r="J212">
        <f>VLOOKUP(_xlfn.CONCAT($A212,"2"),ref_coordinates!$A:$C,2,FALSE)</f>
        <v>2565.4499999999998</v>
      </c>
      <c r="K212">
        <f>VLOOKUP(_xlfn.CONCAT($A212,"2"),ref_coordinates!$A:$C,3,FALSE)</f>
        <v>1261.24</v>
      </c>
      <c r="L212">
        <f>VLOOKUP($A212,lines!W:AC,7)</f>
        <v>83.66631879768336</v>
      </c>
      <c r="M212">
        <f>RADIANS(VLOOKUP($B212, image_data!A:G,7,FALSE))</f>
        <v>4.9713853261077059</v>
      </c>
      <c r="N212">
        <f>VLOOKUP($A212,lines!W:AD,8,FALSE)</f>
        <v>5.2883789419806568</v>
      </c>
      <c r="O212">
        <f t="shared" si="25"/>
        <v>0.31699361587295094</v>
      </c>
      <c r="P212">
        <f>VLOOKUP($B212,image_data!A:F,6,FALSE)</f>
        <v>1.3279449613765</v>
      </c>
      <c r="Q212">
        <f>VLOOKUP($B212,image_data!$A:$Q,12,FALSE)</f>
        <v>0.51569130505636995</v>
      </c>
      <c r="R212">
        <f>VLOOKUP($B212,image_data!$A:$Q,13,FALSE)</f>
        <v>-0.20297399726592999</v>
      </c>
      <c r="S212">
        <f>VLOOKUP($B212,image_data!$A:$Q,14,FALSE)</f>
        <v>3.4156747449552001E-2</v>
      </c>
      <c r="T212">
        <f>VLOOKUP($B212,image_data!$A:$K,9,FALSE)</f>
        <v>1.4151047055523001</v>
      </c>
      <c r="U212">
        <f>VLOOKUP($B212,image_data!$A:$K,10,FALSE)</f>
        <v>1.0770398251997</v>
      </c>
      <c r="V212">
        <f>VLOOKUP($B212,image_data!$A:$K,11,FALSE)</f>
        <v>-0.98056797404176999</v>
      </c>
      <c r="W212">
        <f>VLOOKUP(B212,image_data!A:R,18,FALSE)</f>
        <v>0.99573661521143997</v>
      </c>
      <c r="X212">
        <f>VLOOKUP(_xlfn.CONCAT(A212,1),ref_coordinates!A:D,4,FALSE)</f>
        <v>27.1</v>
      </c>
      <c r="Y212" t="str">
        <f>VLOOKUP(INT(LEFT(A212,3)),image_data!A:H,8,FALSE)</f>
        <v>perspective</v>
      </c>
      <c r="Z212" t="str">
        <f>VLOOKUP(B212,image_data!A:V,22,TRUE)</f>
        <v>kartonage: GoPro HERO5 Black</v>
      </c>
    </row>
    <row r="213" spans="1:26" x14ac:dyDescent="0.3">
      <c r="A213" t="s">
        <v>500</v>
      </c>
      <c r="B213">
        <f t="shared" si="22"/>
        <v>43</v>
      </c>
      <c r="C213">
        <f>VLOOKUP($B213,image_data!$A:$P,16,FALSE)</f>
        <v>4000</v>
      </c>
      <c r="D213">
        <f>VLOOKUP($B213,image_data!$A:$P,15,FALSE)</f>
        <v>3000</v>
      </c>
      <c r="E213">
        <f t="shared" si="23"/>
        <v>33.699999999999818</v>
      </c>
      <c r="F213">
        <f t="shared" si="24"/>
        <v>702.6400000000001</v>
      </c>
      <c r="G213">
        <f t="shared" si="26"/>
        <v>703.4476949994222</v>
      </c>
      <c r="H213">
        <f>VLOOKUP(_xlfn.CONCAT($A213,"1"),ref_coordinates!$A:$C,2,FALSE)</f>
        <v>2664.17</v>
      </c>
      <c r="I213">
        <f>VLOOKUP(_xlfn.CONCAT($A213,"1"),ref_coordinates!$A:$C,3,FALSE)</f>
        <v>556.51</v>
      </c>
      <c r="J213">
        <f>VLOOKUP(_xlfn.CONCAT($A213,"2"),ref_coordinates!$A:$C,2,FALSE)</f>
        <v>2697.87</v>
      </c>
      <c r="K213">
        <f>VLOOKUP(_xlfn.CONCAT($A213,"2"),ref_coordinates!$A:$C,3,FALSE)</f>
        <v>1259.1500000000001</v>
      </c>
      <c r="L213">
        <f>VLOOKUP($A213,lines!W:AC,7)</f>
        <v>85.993767379588689</v>
      </c>
      <c r="M213">
        <f>RADIANS(VLOOKUP($B213, image_data!A:G,7,FALSE))</f>
        <v>4.9713853261077059</v>
      </c>
      <c r="N213">
        <f>VLOOKUP($A213,lines!W:AD,8,FALSE)</f>
        <v>5.353175451435062</v>
      </c>
      <c r="O213">
        <f t="shared" si="25"/>
        <v>0.38179012532735612</v>
      </c>
      <c r="P213">
        <f>VLOOKUP($B213,image_data!A:F,6,FALSE)</f>
        <v>1.3279449613765</v>
      </c>
      <c r="Q213">
        <f>VLOOKUP($B213,image_data!$A:$Q,12,FALSE)</f>
        <v>0.51569130505636995</v>
      </c>
      <c r="R213">
        <f>VLOOKUP($B213,image_data!$A:$Q,13,FALSE)</f>
        <v>-0.20297399726592999</v>
      </c>
      <c r="S213">
        <f>VLOOKUP($B213,image_data!$A:$Q,14,FALSE)</f>
        <v>3.4156747449552001E-2</v>
      </c>
      <c r="T213">
        <f>VLOOKUP($B213,image_data!$A:$K,9,FALSE)</f>
        <v>1.4151047055523001</v>
      </c>
      <c r="U213">
        <f>VLOOKUP($B213,image_data!$A:$K,10,FALSE)</f>
        <v>1.0770398251997</v>
      </c>
      <c r="V213">
        <f>VLOOKUP($B213,image_data!$A:$K,11,FALSE)</f>
        <v>-0.98056797404176999</v>
      </c>
      <c r="W213">
        <f>VLOOKUP(B213,image_data!A:R,18,FALSE)</f>
        <v>0.99573661521143997</v>
      </c>
      <c r="X213">
        <f>VLOOKUP(_xlfn.CONCAT(A213,1),ref_coordinates!A:D,4,FALSE)</f>
        <v>31.1</v>
      </c>
      <c r="Y213" t="str">
        <f>VLOOKUP(INT(LEFT(A213,3)),image_data!A:H,8,FALSE)</f>
        <v>perspective</v>
      </c>
      <c r="Z213" t="str">
        <f>VLOOKUP(B213,image_data!A:V,22,TRUE)</f>
        <v>kartonage: GoPro HERO5 Black</v>
      </c>
    </row>
    <row r="214" spans="1:26" x14ac:dyDescent="0.3">
      <c r="A214" t="s">
        <v>501</v>
      </c>
      <c r="B214">
        <f t="shared" si="22"/>
        <v>43</v>
      </c>
      <c r="C214">
        <f>VLOOKUP($B214,image_data!$A:$P,16,FALSE)</f>
        <v>4000</v>
      </c>
      <c r="D214">
        <f>VLOOKUP($B214,image_data!$A:$P,15,FALSE)</f>
        <v>3000</v>
      </c>
      <c r="E214">
        <f t="shared" si="23"/>
        <v>89.369999999999891</v>
      </c>
      <c r="F214">
        <f t="shared" si="24"/>
        <v>1148.55</v>
      </c>
      <c r="G214">
        <f t="shared" si="26"/>
        <v>1152.0217443260346</v>
      </c>
      <c r="H214">
        <f>VLOOKUP(_xlfn.CONCAT($A214,"1"),ref_coordinates!$A:$C,2,FALSE)</f>
        <v>2847.06</v>
      </c>
      <c r="I214">
        <f>VLOOKUP(_xlfn.CONCAT($A214,"1"),ref_coordinates!$A:$C,3,FALSE)</f>
        <v>125.02</v>
      </c>
      <c r="J214">
        <f>VLOOKUP(_xlfn.CONCAT($A214,"2"),ref_coordinates!$A:$C,2,FALSE)</f>
        <v>2936.43</v>
      </c>
      <c r="K214">
        <f>VLOOKUP(_xlfn.CONCAT($A214,"2"),ref_coordinates!$A:$C,3,FALSE)</f>
        <v>1273.57</v>
      </c>
      <c r="L214">
        <f>VLOOKUP($A214,lines!W:AC,7)</f>
        <v>53.479634042436317</v>
      </c>
      <c r="M214">
        <f>RADIANS(VLOOKUP($B214, image_data!A:G,7,FALSE))</f>
        <v>4.9713853261077059</v>
      </c>
      <c r="N214">
        <f>VLOOKUP($A214,lines!W:AD,8,FALSE)</f>
        <v>5.4708489782470027</v>
      </c>
      <c r="O214">
        <f t="shared" si="25"/>
        <v>0.49946365213929678</v>
      </c>
      <c r="P214">
        <f>VLOOKUP($B214,image_data!A:F,6,FALSE)</f>
        <v>1.3279449613765</v>
      </c>
      <c r="Q214">
        <f>VLOOKUP($B214,image_data!$A:$Q,12,FALSE)</f>
        <v>0.51569130505636995</v>
      </c>
      <c r="R214">
        <f>VLOOKUP($B214,image_data!$A:$Q,13,FALSE)</f>
        <v>-0.20297399726592999</v>
      </c>
      <c r="S214">
        <f>VLOOKUP($B214,image_data!$A:$Q,14,FALSE)</f>
        <v>3.4156747449552001E-2</v>
      </c>
      <c r="T214">
        <f>VLOOKUP($B214,image_data!$A:$K,9,FALSE)</f>
        <v>1.4151047055523001</v>
      </c>
      <c r="U214">
        <f>VLOOKUP($B214,image_data!$A:$K,10,FALSE)</f>
        <v>1.0770398251997</v>
      </c>
      <c r="V214">
        <f>VLOOKUP($B214,image_data!$A:$K,11,FALSE)</f>
        <v>-0.98056797404176999</v>
      </c>
      <c r="W214">
        <f>VLOOKUP(B214,image_data!A:R,18,FALSE)</f>
        <v>0.99573661521143997</v>
      </c>
      <c r="X214">
        <f>VLOOKUP(_xlfn.CONCAT(A214,1),ref_coordinates!A:D,4,FALSE)</f>
        <v>31.2</v>
      </c>
      <c r="Y214" t="str">
        <f>VLOOKUP(INT(LEFT(A214,3)),image_data!A:H,8,FALSE)</f>
        <v>perspective</v>
      </c>
      <c r="Z214" t="str">
        <f>VLOOKUP(B214,image_data!A:V,22,TRUE)</f>
        <v>kartonage: GoPro HERO5 Black</v>
      </c>
    </row>
    <row r="215" spans="1:26" x14ac:dyDescent="0.3">
      <c r="A215" t="s">
        <v>502</v>
      </c>
      <c r="B215">
        <f t="shared" si="22"/>
        <v>43</v>
      </c>
      <c r="C215">
        <f>VLOOKUP($B215,image_data!$A:$P,16,FALSE)</f>
        <v>4000</v>
      </c>
      <c r="D215">
        <f>VLOOKUP($B215,image_data!$A:$P,15,FALSE)</f>
        <v>3000</v>
      </c>
      <c r="E215">
        <f t="shared" si="23"/>
        <v>71.829999999999927</v>
      </c>
      <c r="F215">
        <f t="shared" si="24"/>
        <v>1091.1500000000001</v>
      </c>
      <c r="G215">
        <f t="shared" si="26"/>
        <v>1093.511715255031</v>
      </c>
      <c r="H215">
        <f>VLOOKUP(_xlfn.CONCAT($A215,"1"),ref_coordinates!$A:$C,2,FALSE)</f>
        <v>3404.6</v>
      </c>
      <c r="I215">
        <f>VLOOKUP(_xlfn.CONCAT($A215,"1"),ref_coordinates!$A:$C,3,FALSE)</f>
        <v>189.53</v>
      </c>
      <c r="J215">
        <f>VLOOKUP(_xlfn.CONCAT($A215,"2"),ref_coordinates!$A:$C,2,FALSE)</f>
        <v>3476.43</v>
      </c>
      <c r="K215">
        <f>VLOOKUP(_xlfn.CONCAT($A215,"2"),ref_coordinates!$A:$C,3,FALSE)</f>
        <v>1280.68</v>
      </c>
      <c r="L215">
        <f>VLOOKUP($A215,lines!W:AC,7)</f>
        <v>60.190935431276891</v>
      </c>
      <c r="M215">
        <f>RADIANS(VLOOKUP($B215, image_data!A:G,7,FALSE))</f>
        <v>4.9713853261077059</v>
      </c>
      <c r="N215">
        <f>VLOOKUP($A215,lines!W:AD,8,FALSE)</f>
        <v>5.7089440449969118</v>
      </c>
      <c r="O215">
        <f t="shared" si="25"/>
        <v>0.73755871888920588</v>
      </c>
      <c r="P215">
        <f>VLOOKUP($B215,image_data!A:F,6,FALSE)</f>
        <v>1.3279449613765</v>
      </c>
      <c r="Q215">
        <f>VLOOKUP($B215,image_data!$A:$Q,12,FALSE)</f>
        <v>0.51569130505636995</v>
      </c>
      <c r="R215">
        <f>VLOOKUP($B215,image_data!$A:$Q,13,FALSE)</f>
        <v>-0.20297399726592999</v>
      </c>
      <c r="S215">
        <f>VLOOKUP($B215,image_data!$A:$Q,14,FALSE)</f>
        <v>3.4156747449552001E-2</v>
      </c>
      <c r="T215">
        <f>VLOOKUP($B215,image_data!$A:$K,9,FALSE)</f>
        <v>1.4151047055523001</v>
      </c>
      <c r="U215">
        <f>VLOOKUP($B215,image_data!$A:$K,10,FALSE)</f>
        <v>1.0770398251997</v>
      </c>
      <c r="V215">
        <f>VLOOKUP($B215,image_data!$A:$K,11,FALSE)</f>
        <v>-0.98056797404176999</v>
      </c>
      <c r="W215">
        <f>VLOOKUP(B215,image_data!A:R,18,FALSE)</f>
        <v>0.99573661521143997</v>
      </c>
      <c r="X215">
        <f>VLOOKUP(_xlfn.CONCAT(A215,1),ref_coordinates!A:D,4,FALSE)</f>
        <v>31.2</v>
      </c>
      <c r="Y215" t="str">
        <f>VLOOKUP(INT(LEFT(A215,3)),image_data!A:H,8,FALSE)</f>
        <v>perspective</v>
      </c>
      <c r="Z215" t="str">
        <f>VLOOKUP(B215,image_data!A:V,22,TRUE)</f>
        <v>kartonage: GoPro HERO5 Black</v>
      </c>
    </row>
    <row r="216" spans="1:26" x14ac:dyDescent="0.3">
      <c r="A216" t="s">
        <v>503</v>
      </c>
      <c r="B216">
        <f t="shared" si="22"/>
        <v>43</v>
      </c>
      <c r="C216">
        <f>VLOOKUP($B216,image_data!$A:$P,16,FALSE)</f>
        <v>4000</v>
      </c>
      <c r="D216">
        <f>VLOOKUP($B216,image_data!$A:$P,15,FALSE)</f>
        <v>3000</v>
      </c>
      <c r="E216">
        <f t="shared" si="23"/>
        <v>123.57000000000016</v>
      </c>
      <c r="F216">
        <f t="shared" si="24"/>
        <v>1046.81</v>
      </c>
      <c r="G216">
        <f t="shared" si="26"/>
        <v>1054.0781379954713</v>
      </c>
      <c r="H216">
        <f>VLOOKUP(_xlfn.CONCAT($A216,"1"),ref_coordinates!$A:$C,2,FALSE)</f>
        <v>3664</v>
      </c>
      <c r="I216">
        <f>VLOOKUP(_xlfn.CONCAT($A216,"1"),ref_coordinates!$A:$C,3,FALSE)</f>
        <v>245.36</v>
      </c>
      <c r="J216">
        <f>VLOOKUP(_xlfn.CONCAT($A216,"2"),ref_coordinates!$A:$C,2,FALSE)</f>
        <v>3787.57</v>
      </c>
      <c r="K216">
        <f>VLOOKUP(_xlfn.CONCAT($A216,"2"),ref_coordinates!$A:$C,3,FALSE)</f>
        <v>1292.17</v>
      </c>
      <c r="L216">
        <f>VLOOKUP($A216,lines!W:AC,7)</f>
        <v>67.037706270528986</v>
      </c>
      <c r="M216">
        <f>RADIANS(VLOOKUP($B216, image_data!A:G,7,FALSE))</f>
        <v>4.9713853261077059</v>
      </c>
      <c r="N216">
        <f>VLOOKUP($A216,lines!W:AD,8,FALSE)</f>
        <v>5.8626378472990792</v>
      </c>
      <c r="O216">
        <f t="shared" si="25"/>
        <v>0.89125252119137333</v>
      </c>
      <c r="P216">
        <f>VLOOKUP($B216,image_data!A:F,6,FALSE)</f>
        <v>1.3279449613765</v>
      </c>
      <c r="Q216">
        <f>VLOOKUP($B216,image_data!$A:$Q,12,FALSE)</f>
        <v>0.51569130505636995</v>
      </c>
      <c r="R216">
        <f>VLOOKUP($B216,image_data!$A:$Q,13,FALSE)</f>
        <v>-0.20297399726592999</v>
      </c>
      <c r="S216">
        <f>VLOOKUP($B216,image_data!$A:$Q,14,FALSE)</f>
        <v>3.4156747449552001E-2</v>
      </c>
      <c r="T216">
        <f>VLOOKUP($B216,image_data!$A:$K,9,FALSE)</f>
        <v>1.4151047055523001</v>
      </c>
      <c r="U216">
        <f>VLOOKUP($B216,image_data!$A:$K,10,FALSE)</f>
        <v>1.0770398251997</v>
      </c>
      <c r="V216">
        <f>VLOOKUP($B216,image_data!$A:$K,11,FALSE)</f>
        <v>-0.98056797404176999</v>
      </c>
      <c r="W216">
        <f>VLOOKUP(B216,image_data!A:R,18,FALSE)</f>
        <v>0.99573661521143997</v>
      </c>
      <c r="X216">
        <f>VLOOKUP(_xlfn.CONCAT(A216,1),ref_coordinates!A:D,4,FALSE)</f>
        <v>31.2</v>
      </c>
      <c r="Y216" t="str">
        <f>VLOOKUP(INT(LEFT(A216,3)),image_data!A:H,8,FALSE)</f>
        <v>perspective</v>
      </c>
      <c r="Z216" t="str">
        <f>VLOOKUP(B216,image_data!A:V,22,TRUE)</f>
        <v>kartonage: GoPro HERO5 Black</v>
      </c>
    </row>
    <row r="217" spans="1:26" x14ac:dyDescent="0.3">
      <c r="A217" t="s">
        <v>887</v>
      </c>
      <c r="B217">
        <f t="shared" si="22"/>
        <v>50</v>
      </c>
      <c r="C217">
        <f>VLOOKUP($B217,image_data!$A:$P,16,FALSE)</f>
        <v>5184</v>
      </c>
      <c r="D217">
        <f>VLOOKUP($B217,image_data!$A:$P,15,FALSE)</f>
        <v>3888</v>
      </c>
      <c r="E217">
        <f t="shared" si="23"/>
        <v>-528.95000000000005</v>
      </c>
      <c r="F217">
        <f t="shared" si="24"/>
        <v>2063.2199999999998</v>
      </c>
      <c r="G217">
        <f t="shared" si="26"/>
        <v>2129.9448046604398</v>
      </c>
      <c r="H217">
        <f>VLOOKUP(_xlfn.CONCAT($A217,"1"),ref_coordinates!$A:$C,2,FALSE)</f>
        <v>902.74</v>
      </c>
      <c r="I217">
        <f>VLOOKUP(_xlfn.CONCAT($A217,"1"),ref_coordinates!$A:$C,3,FALSE)</f>
        <v>48.42</v>
      </c>
      <c r="J217">
        <f>VLOOKUP(_xlfn.CONCAT($A217,"2"),ref_coordinates!$A:$C,2,FALSE)</f>
        <v>373.79</v>
      </c>
      <c r="K217">
        <f>VLOOKUP(_xlfn.CONCAT($A217,"2"),ref_coordinates!$A:$C,3,FALSE)</f>
        <v>2111.64</v>
      </c>
      <c r="L217">
        <f>VLOOKUP($A217,lines!W:AC,7)</f>
        <v>51.146324376484607</v>
      </c>
      <c r="M217">
        <f>RADIANS(VLOOKUP($B217, image_data!A:G,7,FALSE))</f>
        <v>1.1736065946738277</v>
      </c>
      <c r="N217">
        <f>VLOOKUP($A217,lines!W:AD,8,FALSE)</f>
        <v>0.25823217298863849</v>
      </c>
      <c r="O217">
        <f t="shared" si="25"/>
        <v>-0.91537442168518912</v>
      </c>
      <c r="P217">
        <f>VLOOKUP($B217,image_data!A:F,6,FALSE)</f>
        <v>1.8381334589794001</v>
      </c>
      <c r="Q217">
        <f>VLOOKUP($B217,image_data!$A:$Q,12,FALSE)</f>
        <v>0.51207107152356002</v>
      </c>
      <c r="R217">
        <f>VLOOKUP($B217,image_data!$A:$Q,13,FALSE)</f>
        <v>-0.18556150965543999</v>
      </c>
      <c r="S217">
        <f>VLOOKUP($B217,image_data!$A:$Q,14,FALSE)</f>
        <v>2.6744797549554999E-2</v>
      </c>
      <c r="T217">
        <f>VLOOKUP($B217,image_data!$A:$K,9,FALSE)</f>
        <v>1.2723795160522999</v>
      </c>
      <c r="U217">
        <f>VLOOKUP($B217,image_data!$A:$K,10,FALSE)</f>
        <v>-0.87130178525784996</v>
      </c>
      <c r="V217">
        <f>VLOOKUP($B217,image_data!$A:$K,11,FALSE)</f>
        <v>0.92312452799051004</v>
      </c>
      <c r="W217">
        <f>VLOOKUP(B217,image_data!A:R,18,FALSE)</f>
        <v>0.99126502628593005</v>
      </c>
      <c r="X217">
        <f>VLOOKUP(_xlfn.CONCAT(A217,1),ref_coordinates!A:D,4,FALSE)</f>
        <v>63</v>
      </c>
      <c r="Y217" t="str">
        <f>VLOOKUP(INT(LEFT(A217,3)),image_data!A:H,8,FALSE)</f>
        <v>perspective</v>
      </c>
      <c r="Z217" t="str">
        <f>VLOOKUP(B217,image_data!A:V,22,TRUE)</f>
        <v>stefanhrt: GoPro HERO9 Black</v>
      </c>
    </row>
    <row r="218" spans="1:26" x14ac:dyDescent="0.3">
      <c r="A218" t="s">
        <v>888</v>
      </c>
      <c r="B218">
        <f t="shared" si="22"/>
        <v>50</v>
      </c>
      <c r="C218">
        <f>VLOOKUP($B218,image_data!$A:$P,16,FALSE)</f>
        <v>5184</v>
      </c>
      <c r="D218">
        <f>VLOOKUP($B218,image_data!$A:$P,15,FALSE)</f>
        <v>3888</v>
      </c>
      <c r="E218">
        <f t="shared" si="23"/>
        <v>-312.85000000000002</v>
      </c>
      <c r="F218">
        <f t="shared" si="24"/>
        <v>1736.85</v>
      </c>
      <c r="G218">
        <f t="shared" si="26"/>
        <v>1764.8011346891185</v>
      </c>
      <c r="H218">
        <f>VLOOKUP(_xlfn.CONCAT($A218,"1"),ref_coordinates!$A:$C,2,FALSE)</f>
        <v>1192.51</v>
      </c>
      <c r="I218">
        <f>VLOOKUP(_xlfn.CONCAT($A218,"1"),ref_coordinates!$A:$C,3,FALSE)</f>
        <v>403.04</v>
      </c>
      <c r="J218">
        <f>VLOOKUP(_xlfn.CONCAT($A218,"2"),ref_coordinates!$A:$C,2,FALSE)</f>
        <v>879.66</v>
      </c>
      <c r="K218">
        <f>VLOOKUP(_xlfn.CONCAT($A218,"2"),ref_coordinates!$A:$C,3,FALSE)</f>
        <v>2139.89</v>
      </c>
      <c r="L218">
        <f>VLOOKUP($A218,lines!W:AC,7)</f>
        <v>63.869348162750747</v>
      </c>
      <c r="M218">
        <f>RADIANS(VLOOKUP($B218, image_data!A:G,7,FALSE))</f>
        <v>1.1736065946738277</v>
      </c>
      <c r="N218">
        <f>VLOOKUP($A218,lines!W:AD,8,FALSE)</f>
        <v>0.50708187692823437</v>
      </c>
      <c r="O218">
        <f t="shared" si="25"/>
        <v>-0.6665247177455933</v>
      </c>
      <c r="P218">
        <f>VLOOKUP($B218,image_data!A:F,6,FALSE)</f>
        <v>1.8381334589794001</v>
      </c>
      <c r="Q218">
        <f>VLOOKUP($B218,image_data!$A:$Q,12,FALSE)</f>
        <v>0.51207107152356002</v>
      </c>
      <c r="R218">
        <f>VLOOKUP($B218,image_data!$A:$Q,13,FALSE)</f>
        <v>-0.18556150965543999</v>
      </c>
      <c r="S218">
        <f>VLOOKUP($B218,image_data!$A:$Q,14,FALSE)</f>
        <v>2.6744797549554999E-2</v>
      </c>
      <c r="T218">
        <f>VLOOKUP($B218,image_data!$A:$K,9,FALSE)</f>
        <v>1.2723795160522999</v>
      </c>
      <c r="U218">
        <f>VLOOKUP($B218,image_data!$A:$K,10,FALSE)</f>
        <v>-0.87130178525784996</v>
      </c>
      <c r="V218">
        <f>VLOOKUP($B218,image_data!$A:$K,11,FALSE)</f>
        <v>0.92312452799051004</v>
      </c>
      <c r="W218">
        <f>VLOOKUP(B218,image_data!A:R,18,FALSE)</f>
        <v>0.99126502628593005</v>
      </c>
      <c r="X218">
        <f>VLOOKUP(_xlfn.CONCAT(A218,1),ref_coordinates!A:D,4,FALSE)</f>
        <v>63</v>
      </c>
      <c r="Y218" t="str">
        <f>VLOOKUP(INT(LEFT(A218,3)),image_data!A:H,8,FALSE)</f>
        <v>perspective</v>
      </c>
      <c r="Z218" t="str">
        <f>VLOOKUP(B218,image_data!A:V,22,TRUE)</f>
        <v>stefanhrt: GoPro HERO9 Black</v>
      </c>
    </row>
    <row r="219" spans="1:26" x14ac:dyDescent="0.3">
      <c r="A219" t="s">
        <v>889</v>
      </c>
      <c r="B219">
        <f t="shared" si="22"/>
        <v>50</v>
      </c>
      <c r="C219">
        <f>VLOOKUP($B219,image_data!$A:$P,16,FALSE)</f>
        <v>5184</v>
      </c>
      <c r="D219">
        <f>VLOOKUP($B219,image_data!$A:$P,15,FALSE)</f>
        <v>3888</v>
      </c>
      <c r="E219">
        <f t="shared" si="23"/>
        <v>-42.049999999999955</v>
      </c>
      <c r="F219">
        <f t="shared" si="24"/>
        <v>610.63000000000011</v>
      </c>
      <c r="G219">
        <f t="shared" si="26"/>
        <v>612.07613856447642</v>
      </c>
      <c r="H219">
        <f>VLOOKUP(_xlfn.CONCAT($A219,"1"),ref_coordinates!$A:$C,2,FALSE)</f>
        <v>1261.28</v>
      </c>
      <c r="I219">
        <f>VLOOKUP(_xlfn.CONCAT($A219,"1"),ref_coordinates!$A:$C,3,FALSE)</f>
        <v>1533.6</v>
      </c>
      <c r="J219">
        <f>VLOOKUP(_xlfn.CONCAT($A219,"2"),ref_coordinates!$A:$C,2,FALSE)</f>
        <v>1219.23</v>
      </c>
      <c r="K219">
        <f>VLOOKUP(_xlfn.CONCAT($A219,"2"),ref_coordinates!$A:$C,3,FALSE)</f>
        <v>2144.23</v>
      </c>
      <c r="L219">
        <f>VLOOKUP($A219,lines!W:AC,7)</f>
        <v>113.7661060157933</v>
      </c>
      <c r="M219">
        <f>RADIANS(VLOOKUP($B219, image_data!A:G,7,FALSE))</f>
        <v>1.1736065946738277</v>
      </c>
      <c r="N219">
        <f>VLOOKUP($A219,lines!W:AD,8,FALSE)</f>
        <v>0.64531380168350694</v>
      </c>
      <c r="O219">
        <f t="shared" si="25"/>
        <v>-0.52829279299032073</v>
      </c>
      <c r="P219">
        <f>VLOOKUP($B219,image_data!A:F,6,FALSE)</f>
        <v>1.8381334589794001</v>
      </c>
      <c r="Q219">
        <f>VLOOKUP($B219,image_data!$A:$Q,12,FALSE)</f>
        <v>0.51207107152356002</v>
      </c>
      <c r="R219">
        <f>VLOOKUP($B219,image_data!$A:$Q,13,FALSE)</f>
        <v>-0.18556150965543999</v>
      </c>
      <c r="S219">
        <f>VLOOKUP($B219,image_data!$A:$Q,14,FALSE)</f>
        <v>2.6744797549554999E-2</v>
      </c>
      <c r="T219">
        <f>VLOOKUP($B219,image_data!$A:$K,9,FALSE)</f>
        <v>1.2723795160522999</v>
      </c>
      <c r="U219">
        <f>VLOOKUP($B219,image_data!$A:$K,10,FALSE)</f>
        <v>-0.87130178525784996</v>
      </c>
      <c r="V219">
        <f>VLOOKUP($B219,image_data!$A:$K,11,FALSE)</f>
        <v>0.92312452799051004</v>
      </c>
      <c r="W219">
        <f>VLOOKUP(B219,image_data!A:R,18,FALSE)</f>
        <v>0.99126502628593005</v>
      </c>
      <c r="X219">
        <f>VLOOKUP(_xlfn.CONCAT(A219,1),ref_coordinates!A:D,4,FALSE)</f>
        <v>34.200000000000003</v>
      </c>
      <c r="Y219" t="str">
        <f>VLOOKUP(INT(LEFT(A219,3)),image_data!A:H,8,FALSE)</f>
        <v>perspective</v>
      </c>
      <c r="Z219" t="str">
        <f>VLOOKUP(B219,image_data!A:V,22,TRUE)</f>
        <v>stefanhrt: GoPro HERO9 Black</v>
      </c>
    </row>
    <row r="220" spans="1:26" x14ac:dyDescent="0.3">
      <c r="A220" t="s">
        <v>890</v>
      </c>
      <c r="B220">
        <f t="shared" si="22"/>
        <v>50</v>
      </c>
      <c r="C220">
        <f>VLOOKUP($B220,image_data!$A:$P,16,FALSE)</f>
        <v>5184</v>
      </c>
      <c r="D220">
        <f>VLOOKUP($B220,image_data!$A:$P,15,FALSE)</f>
        <v>3888</v>
      </c>
      <c r="E220">
        <f t="shared" si="23"/>
        <v>-39.170000000000073</v>
      </c>
      <c r="F220">
        <f t="shared" si="24"/>
        <v>663.97</v>
      </c>
      <c r="G220">
        <f t="shared" si="26"/>
        <v>665.12438671274117</v>
      </c>
      <c r="H220">
        <f>VLOOKUP(_xlfn.CONCAT($A220,"1"),ref_coordinates!$A:$C,2,FALSE)</f>
        <v>1484.19</v>
      </c>
      <c r="I220">
        <f>VLOOKUP(_xlfn.CONCAT($A220,"1"),ref_coordinates!$A:$C,3,FALSE)</f>
        <v>1518.01</v>
      </c>
      <c r="J220">
        <f>VLOOKUP(_xlfn.CONCAT($A220,"2"),ref_coordinates!$A:$C,2,FALSE)</f>
        <v>1445.02</v>
      </c>
      <c r="K220">
        <f>VLOOKUP(_xlfn.CONCAT($A220,"2"),ref_coordinates!$A:$C,3,FALSE)</f>
        <v>2181.98</v>
      </c>
      <c r="L220">
        <f>VLOOKUP($A220,lines!W:AC,7)</f>
        <v>106.75632335936891</v>
      </c>
      <c r="M220">
        <f>RADIANS(VLOOKUP($B220, image_data!A:G,7,FALSE))</f>
        <v>1.1736065946738277</v>
      </c>
      <c r="N220">
        <f>VLOOKUP($A220,lines!W:AD,8,FALSE)</f>
        <v>0.75104250037507425</v>
      </c>
      <c r="O220">
        <f t="shared" si="25"/>
        <v>-0.42256409429875341</v>
      </c>
      <c r="P220">
        <f>VLOOKUP($B220,image_data!A:F,6,FALSE)</f>
        <v>1.8381334589794001</v>
      </c>
      <c r="Q220">
        <f>VLOOKUP($B220,image_data!$A:$Q,12,FALSE)</f>
        <v>0.51207107152356002</v>
      </c>
      <c r="R220">
        <f>VLOOKUP($B220,image_data!$A:$Q,13,FALSE)</f>
        <v>-0.18556150965543999</v>
      </c>
      <c r="S220">
        <f>VLOOKUP($B220,image_data!$A:$Q,14,FALSE)</f>
        <v>2.6744797549554999E-2</v>
      </c>
      <c r="T220">
        <f>VLOOKUP($B220,image_data!$A:$K,9,FALSE)</f>
        <v>1.2723795160522999</v>
      </c>
      <c r="U220">
        <f>VLOOKUP($B220,image_data!$A:$K,10,FALSE)</f>
        <v>-0.87130178525784996</v>
      </c>
      <c r="V220">
        <f>VLOOKUP($B220,image_data!$A:$K,11,FALSE)</f>
        <v>0.92312452799051004</v>
      </c>
      <c r="W220">
        <f>VLOOKUP(B220,image_data!A:R,18,FALSE)</f>
        <v>0.99126502628593005</v>
      </c>
      <c r="X220">
        <f>VLOOKUP(_xlfn.CONCAT(A220,1),ref_coordinates!A:D,4,FALSE)</f>
        <v>34.200000000000003</v>
      </c>
      <c r="Y220" t="str">
        <f>VLOOKUP(INT(LEFT(A220,3)),image_data!A:H,8,FALSE)</f>
        <v>perspective</v>
      </c>
      <c r="Z220" t="str">
        <f>VLOOKUP(B220,image_data!A:V,22,TRUE)</f>
        <v>stefanhrt: GoPro HERO9 Black</v>
      </c>
    </row>
    <row r="221" spans="1:26" x14ac:dyDescent="0.3">
      <c r="A221" t="s">
        <v>891</v>
      </c>
      <c r="B221">
        <f t="shared" si="22"/>
        <v>50</v>
      </c>
      <c r="C221">
        <f>VLOOKUP($B221,image_data!$A:$P,16,FALSE)</f>
        <v>5184</v>
      </c>
      <c r="D221">
        <f>VLOOKUP($B221,image_data!$A:$P,15,FALSE)</f>
        <v>3888</v>
      </c>
      <c r="E221">
        <f t="shared" si="23"/>
        <v>-22.980000000000018</v>
      </c>
      <c r="F221">
        <f t="shared" si="24"/>
        <v>595.01999999999975</v>
      </c>
      <c r="G221">
        <f t="shared" si="26"/>
        <v>595.4635847807989</v>
      </c>
      <c r="H221">
        <f>VLOOKUP(_xlfn.CONCAT($A221,"1"),ref_coordinates!$A:$C,2,FALSE)</f>
        <v>1613.79</v>
      </c>
      <c r="I221">
        <f>VLOOKUP(_xlfn.CONCAT($A221,"1"),ref_coordinates!$A:$C,3,FALSE)</f>
        <v>1595.64</v>
      </c>
      <c r="J221">
        <f>VLOOKUP(_xlfn.CONCAT($A221,"2"),ref_coordinates!$A:$C,2,FALSE)</f>
        <v>1590.81</v>
      </c>
      <c r="K221">
        <f>VLOOKUP(_xlfn.CONCAT($A221,"2"),ref_coordinates!$A:$C,3,FALSE)</f>
        <v>2190.66</v>
      </c>
      <c r="L221">
        <f>VLOOKUP($A221,lines!W:AC,7)</f>
        <v>121.1073361062963</v>
      </c>
      <c r="M221">
        <f>RADIANS(VLOOKUP($B221, image_data!A:G,7,FALSE))</f>
        <v>1.1736065946738277</v>
      </c>
      <c r="N221">
        <f>VLOOKUP($A221,lines!W:AD,8,FALSE)</f>
        <v>0.81093026859874351</v>
      </c>
      <c r="O221">
        <f t="shared" si="25"/>
        <v>-0.36267632607508415</v>
      </c>
      <c r="P221">
        <f>VLOOKUP($B221,image_data!A:F,6,FALSE)</f>
        <v>1.8381334589794001</v>
      </c>
      <c r="Q221">
        <f>VLOOKUP($B221,image_data!$A:$Q,12,FALSE)</f>
        <v>0.51207107152356002</v>
      </c>
      <c r="R221">
        <f>VLOOKUP($B221,image_data!$A:$Q,13,FALSE)</f>
        <v>-0.18556150965543999</v>
      </c>
      <c r="S221">
        <f>VLOOKUP($B221,image_data!$A:$Q,14,FALSE)</f>
        <v>2.6744797549554999E-2</v>
      </c>
      <c r="T221">
        <f>VLOOKUP($B221,image_data!$A:$K,9,FALSE)</f>
        <v>1.2723795160522999</v>
      </c>
      <c r="U221">
        <f>VLOOKUP($B221,image_data!$A:$K,10,FALSE)</f>
        <v>-0.87130178525784996</v>
      </c>
      <c r="V221">
        <f>VLOOKUP($B221,image_data!$A:$K,11,FALSE)</f>
        <v>0.92312452799051004</v>
      </c>
      <c r="W221">
        <f>VLOOKUP(B221,image_data!A:R,18,FALSE)</f>
        <v>0.99126502628593005</v>
      </c>
      <c r="X221">
        <f>VLOOKUP(_xlfn.CONCAT(A221,1),ref_coordinates!A:D,4,FALSE)</f>
        <v>34.200000000000003</v>
      </c>
      <c r="Y221" t="str">
        <f>VLOOKUP(INT(LEFT(A221,3)),image_data!A:H,8,FALSE)</f>
        <v>perspective</v>
      </c>
      <c r="Z221" t="str">
        <f>VLOOKUP(B221,image_data!A:V,22,TRUE)</f>
        <v>stefanhrt: GoPro HERO9 Black</v>
      </c>
    </row>
    <row r="222" spans="1:26" x14ac:dyDescent="0.3">
      <c r="A222" t="s">
        <v>892</v>
      </c>
      <c r="B222">
        <f t="shared" si="22"/>
        <v>50</v>
      </c>
      <c r="C222">
        <f>VLOOKUP($B222,image_data!$A:$P,16,FALSE)</f>
        <v>5184</v>
      </c>
      <c r="D222">
        <f>VLOOKUP($B222,image_data!$A:$P,15,FALSE)</f>
        <v>3888</v>
      </c>
      <c r="E222">
        <f t="shared" si="23"/>
        <v>-15.960000000000036</v>
      </c>
      <c r="F222">
        <f t="shared" si="24"/>
        <v>486.77</v>
      </c>
      <c r="G222">
        <f t="shared" si="26"/>
        <v>487.03157443845464</v>
      </c>
      <c r="H222">
        <f>VLOOKUP(_xlfn.CONCAT($A222,"1"),ref_coordinates!$A:$C,2,FALSE)</f>
        <v>1787.53</v>
      </c>
      <c r="I222">
        <f>VLOOKUP(_xlfn.CONCAT($A222,"1"),ref_coordinates!$A:$C,3,FALSE)</f>
        <v>1700.38</v>
      </c>
      <c r="J222">
        <f>VLOOKUP(_xlfn.CONCAT($A222,"2"),ref_coordinates!$A:$C,2,FALSE)</f>
        <v>1771.57</v>
      </c>
      <c r="K222">
        <f>VLOOKUP(_xlfn.CONCAT($A222,"2"),ref_coordinates!$A:$C,3,FALSE)</f>
        <v>2187.15</v>
      </c>
      <c r="L222">
        <f>VLOOKUP($A222,lines!W:AC,7)</f>
        <v>147.24261717011751</v>
      </c>
      <c r="M222">
        <f>RADIANS(VLOOKUP($B222, image_data!A:G,7,FALSE))</f>
        <v>1.1736065946738277</v>
      </c>
      <c r="N222">
        <f>VLOOKUP($A222,lines!W:AD,8,FALSE)</f>
        <v>0.88851698565759585</v>
      </c>
      <c r="O222">
        <f t="shared" si="25"/>
        <v>-0.28508960901623182</v>
      </c>
      <c r="P222">
        <f>VLOOKUP($B222,image_data!A:F,6,FALSE)</f>
        <v>1.8381334589794001</v>
      </c>
      <c r="Q222">
        <f>VLOOKUP($B222,image_data!$A:$Q,12,FALSE)</f>
        <v>0.51207107152356002</v>
      </c>
      <c r="R222">
        <f>VLOOKUP($B222,image_data!$A:$Q,13,FALSE)</f>
        <v>-0.18556150965543999</v>
      </c>
      <c r="S222">
        <f>VLOOKUP($B222,image_data!$A:$Q,14,FALSE)</f>
        <v>2.6744797549554999E-2</v>
      </c>
      <c r="T222">
        <f>VLOOKUP($B222,image_data!$A:$K,9,FALSE)</f>
        <v>1.2723795160522999</v>
      </c>
      <c r="U222">
        <f>VLOOKUP($B222,image_data!$A:$K,10,FALSE)</f>
        <v>-0.87130178525784996</v>
      </c>
      <c r="V222">
        <f>VLOOKUP($B222,image_data!$A:$K,11,FALSE)</f>
        <v>0.92312452799051004</v>
      </c>
      <c r="W222">
        <f>VLOOKUP(B222,image_data!A:R,18,FALSE)</f>
        <v>0.99126502628593005</v>
      </c>
      <c r="X222">
        <f>VLOOKUP(_xlfn.CONCAT(A222,1),ref_coordinates!A:D,4,FALSE)</f>
        <v>34.200000000000003</v>
      </c>
      <c r="Y222" t="str">
        <f>VLOOKUP(INT(LEFT(A222,3)),image_data!A:H,8,FALSE)</f>
        <v>perspective</v>
      </c>
      <c r="Z222" t="str">
        <f>VLOOKUP(B222,image_data!A:V,22,TRUE)</f>
        <v>stefanhrt: GoPro HERO9 Black</v>
      </c>
    </row>
    <row r="223" spans="1:26" x14ac:dyDescent="0.3">
      <c r="A223" t="s">
        <v>893</v>
      </c>
      <c r="B223">
        <f t="shared" si="22"/>
        <v>50</v>
      </c>
      <c r="C223">
        <f>VLOOKUP($B223,image_data!$A:$P,16,FALSE)</f>
        <v>5184</v>
      </c>
      <c r="D223">
        <f>VLOOKUP($B223,image_data!$A:$P,15,FALSE)</f>
        <v>3888</v>
      </c>
      <c r="E223">
        <f t="shared" si="23"/>
        <v>-11.139999999999873</v>
      </c>
      <c r="F223">
        <f t="shared" si="24"/>
        <v>440.43000000000006</v>
      </c>
      <c r="G223">
        <f t="shared" si="26"/>
        <v>440.57086206420871</v>
      </c>
      <c r="H223">
        <f>VLOOKUP(_xlfn.CONCAT($A223,"1"),ref_coordinates!$A:$C,2,FALSE)</f>
        <v>1879.57</v>
      </c>
      <c r="I223">
        <f>VLOOKUP(_xlfn.CONCAT($A223,"1"),ref_coordinates!$A:$C,3,FALSE)</f>
        <v>1747.89</v>
      </c>
      <c r="J223">
        <f>VLOOKUP(_xlfn.CONCAT($A223,"2"),ref_coordinates!$A:$C,2,FALSE)</f>
        <v>1868.43</v>
      </c>
      <c r="K223">
        <f>VLOOKUP(_xlfn.CONCAT($A223,"2"),ref_coordinates!$A:$C,3,FALSE)</f>
        <v>2188.3200000000002</v>
      </c>
      <c r="L223">
        <f>VLOOKUP($A223,lines!W:AC,7)</f>
        <v>157.65125655942131</v>
      </c>
      <c r="M223">
        <f>RADIANS(VLOOKUP($B223, image_data!A:G,7,FALSE))</f>
        <v>1.1736065946738277</v>
      </c>
      <c r="N223">
        <f>VLOOKUP($A223,lines!W:AD,8,FALSE)</f>
        <v>0.92567580652586923</v>
      </c>
      <c r="O223">
        <f t="shared" si="25"/>
        <v>-0.24793078814795844</v>
      </c>
      <c r="P223">
        <f>VLOOKUP($B223,image_data!A:F,6,FALSE)</f>
        <v>1.8381334589794001</v>
      </c>
      <c r="Q223">
        <f>VLOOKUP($B223,image_data!$A:$Q,12,FALSE)</f>
        <v>0.51207107152356002</v>
      </c>
      <c r="R223">
        <f>VLOOKUP($B223,image_data!$A:$Q,13,FALSE)</f>
        <v>-0.18556150965543999</v>
      </c>
      <c r="S223">
        <f>VLOOKUP($B223,image_data!$A:$Q,14,FALSE)</f>
        <v>2.6744797549554999E-2</v>
      </c>
      <c r="T223">
        <f>VLOOKUP($B223,image_data!$A:$K,9,FALSE)</f>
        <v>1.2723795160522999</v>
      </c>
      <c r="U223">
        <f>VLOOKUP($B223,image_data!$A:$K,10,FALSE)</f>
        <v>-0.87130178525784996</v>
      </c>
      <c r="V223">
        <f>VLOOKUP($B223,image_data!$A:$K,11,FALSE)</f>
        <v>0.92312452799051004</v>
      </c>
      <c r="W223">
        <f>VLOOKUP(B223,image_data!A:R,18,FALSE)</f>
        <v>0.99126502628593005</v>
      </c>
      <c r="X223">
        <f>VLOOKUP(_xlfn.CONCAT(A223,1),ref_coordinates!A:D,4,FALSE)</f>
        <v>34.200000000000003</v>
      </c>
      <c r="Y223" t="str">
        <f>VLOOKUP(INT(LEFT(A223,3)),image_data!A:H,8,FALSE)</f>
        <v>perspective</v>
      </c>
      <c r="Z223" t="str">
        <f>VLOOKUP(B223,image_data!A:V,22,TRUE)</f>
        <v>stefanhrt: GoPro HERO9 Black</v>
      </c>
    </row>
    <row r="224" spans="1:26" x14ac:dyDescent="0.3">
      <c r="A224" t="s">
        <v>894</v>
      </c>
      <c r="B224">
        <f t="shared" si="22"/>
        <v>50</v>
      </c>
      <c r="C224">
        <f>VLOOKUP($B224,image_data!$A:$P,16,FALSE)</f>
        <v>5184</v>
      </c>
      <c r="D224">
        <f>VLOOKUP($B224,image_data!$A:$P,15,FALSE)</f>
        <v>3888</v>
      </c>
      <c r="E224">
        <f t="shared" si="23"/>
        <v>55.390000000000327</v>
      </c>
      <c r="F224">
        <f t="shared" si="24"/>
        <v>1035.3200000000002</v>
      </c>
      <c r="G224">
        <f t="shared" si="26"/>
        <v>1036.8006339214885</v>
      </c>
      <c r="H224">
        <f>VLOOKUP(_xlfn.CONCAT($A224,"1"),ref_coordinates!$A:$C,2,FALSE)</f>
        <v>3158.47</v>
      </c>
      <c r="I224">
        <f>VLOOKUP(_xlfn.CONCAT($A224,"1"),ref_coordinates!$A:$C,3,FALSE)</f>
        <v>1159.04</v>
      </c>
      <c r="J224">
        <f>VLOOKUP(_xlfn.CONCAT($A224,"2"),ref_coordinates!$A:$C,2,FALSE)</f>
        <v>3213.86</v>
      </c>
      <c r="K224">
        <f>VLOOKUP(_xlfn.CONCAT($A224,"2"),ref_coordinates!$A:$C,3,FALSE)</f>
        <v>2194.36</v>
      </c>
      <c r="L224">
        <f>VLOOKUP($A224,lines!W:AC,7)</f>
        <v>109.4340626363953</v>
      </c>
      <c r="M224">
        <f>RADIANS(VLOOKUP($B224, image_data!A:G,7,FALSE))</f>
        <v>1.1736065946738277</v>
      </c>
      <c r="N224">
        <f>VLOOKUP($A224,lines!W:AD,8,FALSE)</f>
        <v>1.58006698357933</v>
      </c>
      <c r="O224">
        <f t="shared" si="25"/>
        <v>0.40646038890550229</v>
      </c>
      <c r="P224">
        <f>VLOOKUP($B224,image_data!A:F,6,FALSE)</f>
        <v>1.8381334589794001</v>
      </c>
      <c r="Q224">
        <f>VLOOKUP($B224,image_data!$A:$Q,12,FALSE)</f>
        <v>0.51207107152356002</v>
      </c>
      <c r="R224">
        <f>VLOOKUP($B224,image_data!$A:$Q,13,FALSE)</f>
        <v>-0.18556150965543999</v>
      </c>
      <c r="S224">
        <f>VLOOKUP($B224,image_data!$A:$Q,14,FALSE)</f>
        <v>2.6744797549554999E-2</v>
      </c>
      <c r="T224">
        <f>VLOOKUP($B224,image_data!$A:$K,9,FALSE)</f>
        <v>1.2723795160522999</v>
      </c>
      <c r="U224">
        <f>VLOOKUP($B224,image_data!$A:$K,10,FALSE)</f>
        <v>-0.87130178525784996</v>
      </c>
      <c r="V224">
        <f>VLOOKUP($B224,image_data!$A:$K,11,FALSE)</f>
        <v>0.92312452799051004</v>
      </c>
      <c r="W224">
        <f>VLOOKUP(B224,image_data!A:R,18,FALSE)</f>
        <v>0.99126502628593005</v>
      </c>
      <c r="X224">
        <f>VLOOKUP(_xlfn.CONCAT(A224,1),ref_coordinates!A:D,4,FALSE)</f>
        <v>58.6</v>
      </c>
      <c r="Y224" t="str">
        <f>VLOOKUP(INT(LEFT(A224,3)),image_data!A:H,8,FALSE)</f>
        <v>perspective</v>
      </c>
      <c r="Z224" t="str">
        <f>VLOOKUP(B224,image_data!A:V,22,TRUE)</f>
        <v>stefanhrt: GoPro HERO9 Black</v>
      </c>
    </row>
    <row r="225" spans="1:26" x14ac:dyDescent="0.3">
      <c r="A225" t="s">
        <v>895</v>
      </c>
      <c r="B225">
        <f t="shared" si="22"/>
        <v>50</v>
      </c>
      <c r="C225">
        <f>VLOOKUP($B225,image_data!$A:$P,16,FALSE)</f>
        <v>5184</v>
      </c>
      <c r="D225">
        <f>VLOOKUP($B225,image_data!$A:$P,15,FALSE)</f>
        <v>3888</v>
      </c>
      <c r="E225">
        <f t="shared" si="23"/>
        <v>94.039999999999964</v>
      </c>
      <c r="F225">
        <f t="shared" si="24"/>
        <v>999.79000000000019</v>
      </c>
      <c r="G225">
        <f t="shared" si="26"/>
        <v>1004.2029504537419</v>
      </c>
      <c r="H225">
        <f>VLOOKUP(_xlfn.CONCAT($A225,"1"),ref_coordinates!$A:$C,2,FALSE)</f>
        <v>3789.87</v>
      </c>
      <c r="I225">
        <f>VLOOKUP(_xlfn.CONCAT($A225,"1"),ref_coordinates!$A:$C,3,FALSE)</f>
        <v>1174.49</v>
      </c>
      <c r="J225">
        <f>VLOOKUP(_xlfn.CONCAT($A225,"2"),ref_coordinates!$A:$C,2,FALSE)</f>
        <v>3883.91</v>
      </c>
      <c r="K225">
        <f>VLOOKUP(_xlfn.CONCAT($A225,"2"),ref_coordinates!$A:$C,3,FALSE)</f>
        <v>2174.2800000000002</v>
      </c>
      <c r="L225">
        <f>VLOOKUP($A225,lines!W:AC,7)</f>
        <v>123.6579089529622</v>
      </c>
      <c r="M225">
        <f>RADIANS(VLOOKUP($B225, image_data!A:G,7,FALSE))</f>
        <v>1.1736065946738277</v>
      </c>
      <c r="N225">
        <f>VLOOKUP($A225,lines!W:AD,8,FALSE)</f>
        <v>1.857948147879964</v>
      </c>
      <c r="O225">
        <f t="shared" si="25"/>
        <v>0.68434155320613632</v>
      </c>
      <c r="P225">
        <f>VLOOKUP($B225,image_data!A:F,6,FALSE)</f>
        <v>1.8381334589794001</v>
      </c>
      <c r="Q225">
        <f>VLOOKUP($B225,image_data!$A:$Q,12,FALSE)</f>
        <v>0.51207107152356002</v>
      </c>
      <c r="R225">
        <f>VLOOKUP($B225,image_data!$A:$Q,13,FALSE)</f>
        <v>-0.18556150965543999</v>
      </c>
      <c r="S225">
        <f>VLOOKUP($B225,image_data!$A:$Q,14,FALSE)</f>
        <v>2.6744797549554999E-2</v>
      </c>
      <c r="T225">
        <f>VLOOKUP($B225,image_data!$A:$K,9,FALSE)</f>
        <v>1.2723795160522999</v>
      </c>
      <c r="U225">
        <f>VLOOKUP($B225,image_data!$A:$K,10,FALSE)</f>
        <v>-0.87130178525784996</v>
      </c>
      <c r="V225">
        <f>VLOOKUP($B225,image_data!$A:$K,11,FALSE)</f>
        <v>0.92312452799051004</v>
      </c>
      <c r="W225">
        <f>VLOOKUP(B225,image_data!A:R,18,FALSE)</f>
        <v>0.99126502628593005</v>
      </c>
      <c r="X225">
        <f>VLOOKUP(_xlfn.CONCAT(A225,1),ref_coordinates!A:D,4,FALSE)</f>
        <v>58.6</v>
      </c>
      <c r="Y225" t="str">
        <f>VLOOKUP(INT(LEFT(A225,3)),image_data!A:H,8,FALSE)</f>
        <v>perspective</v>
      </c>
      <c r="Z225" t="str">
        <f>VLOOKUP(B225,image_data!A:V,22,TRUE)</f>
        <v>stefanhrt: GoPro HERO9 Black</v>
      </c>
    </row>
    <row r="226" spans="1:26" x14ac:dyDescent="0.3">
      <c r="A226" t="s">
        <v>897</v>
      </c>
      <c r="B226">
        <f t="shared" si="22"/>
        <v>51</v>
      </c>
      <c r="C226">
        <f>VLOOKUP($B226,image_data!$A:$P,16,FALSE)</f>
        <v>5184</v>
      </c>
      <c r="D226">
        <f>VLOOKUP($B226,image_data!$A:$P,15,FALSE)</f>
        <v>3888</v>
      </c>
      <c r="E226">
        <f t="shared" si="23"/>
        <v>-173.98000000000002</v>
      </c>
      <c r="F226">
        <f t="shared" si="24"/>
        <v>1035.3600000000001</v>
      </c>
      <c r="G226">
        <f t="shared" si="26"/>
        <v>1049.8758831404789</v>
      </c>
      <c r="H226">
        <f>VLOOKUP(_xlfn.CONCAT($A226,"1"),ref_coordinates!$A:$C,2,FALSE)</f>
        <v>409.55</v>
      </c>
      <c r="I226">
        <f>VLOOKUP(_xlfn.CONCAT($A226,"1"),ref_coordinates!$A:$C,3,FALSE)</f>
        <v>969.34</v>
      </c>
      <c r="J226">
        <f>VLOOKUP(_xlfn.CONCAT($A226,"2"),ref_coordinates!$A:$C,2,FALSE)</f>
        <v>235.57</v>
      </c>
      <c r="K226">
        <f>VLOOKUP(_xlfn.CONCAT($A226,"2"),ref_coordinates!$A:$C,3,FALSE)</f>
        <v>2004.7</v>
      </c>
      <c r="L226">
        <f>VLOOKUP($A226,lines!W:AC,7)</f>
        <v>131.08030986117171</v>
      </c>
      <c r="M226">
        <f>RADIANS(VLOOKUP($B226, image_data!A:G,7,FALSE))</f>
        <v>1.5726549455097827</v>
      </c>
      <c r="N226">
        <f>VLOOKUP($A226,lines!W:AD,8,FALSE)</f>
        <v>0.57491601873892939</v>
      </c>
      <c r="O226">
        <f t="shared" si="25"/>
        <v>-0.9977389267708533</v>
      </c>
      <c r="P226">
        <f>VLOOKUP($B226,image_data!A:F,6,FALSE)</f>
        <v>2.1125423219055</v>
      </c>
      <c r="Q226">
        <f>VLOOKUP($B226,image_data!$A:$Q,12,FALSE)</f>
        <v>0.50924399437666001</v>
      </c>
      <c r="R226">
        <f>VLOOKUP($B226,image_data!$A:$Q,13,FALSE)</f>
        <v>-0.18142532936969</v>
      </c>
      <c r="S226">
        <f>VLOOKUP($B226,image_data!$A:$Q,14,FALSE)</f>
        <v>2.5172156627914E-2</v>
      </c>
      <c r="T226">
        <f>VLOOKUP($B226,image_data!$A:$K,9,FALSE)</f>
        <v>1.1713022368824999</v>
      </c>
      <c r="U226">
        <f>VLOOKUP($B226,image_data!$A:$K,10,FALSE)</f>
        <v>-1.1458524631144</v>
      </c>
      <c r="V226">
        <f>VLOOKUP($B226,image_data!$A:$K,11,FALSE)</f>
        <v>1.2623070179360001</v>
      </c>
      <c r="W226">
        <f>VLOOKUP(B226,image_data!A:R,18,FALSE)</f>
        <v>0.99232756820651002</v>
      </c>
      <c r="X226">
        <f>VLOOKUP(_xlfn.CONCAT(A226,1),ref_coordinates!A:D,4,FALSE)</f>
        <v>54.6</v>
      </c>
      <c r="Y226" t="str">
        <f>VLOOKUP(INT(LEFT(A226,3)),image_data!A:H,8,FALSE)</f>
        <v>perspective</v>
      </c>
      <c r="Z226" t="str">
        <f>VLOOKUP(B226,image_data!A:V,22,TRUE)</f>
        <v>stefanhrt: GoPro HERO9 Black</v>
      </c>
    </row>
    <row r="227" spans="1:26" x14ac:dyDescent="0.3">
      <c r="A227" t="s">
        <v>898</v>
      </c>
      <c r="B227">
        <f t="shared" si="22"/>
        <v>51</v>
      </c>
      <c r="C227">
        <f>VLOOKUP($B227,image_data!$A:$P,16,FALSE)</f>
        <v>5184</v>
      </c>
      <c r="D227">
        <f>VLOOKUP($B227,image_data!$A:$P,15,FALSE)</f>
        <v>3888</v>
      </c>
      <c r="E227">
        <f t="shared" si="23"/>
        <v>-164.16999999999996</v>
      </c>
      <c r="F227">
        <f t="shared" si="24"/>
        <v>981.69999999999982</v>
      </c>
      <c r="G227">
        <f t="shared" si="26"/>
        <v>995.33244642179716</v>
      </c>
      <c r="H227">
        <f>VLOOKUP(_xlfn.CONCAT($A227,"1"),ref_coordinates!$A:$C,2,FALSE)</f>
        <v>509.28</v>
      </c>
      <c r="I227">
        <f>VLOOKUP(_xlfn.CONCAT($A227,"1"),ref_coordinates!$A:$C,3,FALSE)</f>
        <v>1031.17</v>
      </c>
      <c r="J227">
        <f>VLOOKUP(_xlfn.CONCAT($A227,"2"),ref_coordinates!$A:$C,2,FALSE)</f>
        <v>345.11</v>
      </c>
      <c r="K227">
        <f>VLOOKUP(_xlfn.CONCAT($A227,"2"),ref_coordinates!$A:$C,3,FALSE)</f>
        <v>2012.87</v>
      </c>
      <c r="L227">
        <f>VLOOKUP($A227,lines!W:AC,7)</f>
        <v>135.93894997279739</v>
      </c>
      <c r="M227">
        <f>RADIANS(VLOOKUP($B227, image_data!A:G,7,FALSE))</f>
        <v>1.5726549455097827</v>
      </c>
      <c r="N227">
        <f>VLOOKUP($A227,lines!W:AD,8,FALSE)</f>
        <v>0.6201090459761629</v>
      </c>
      <c r="O227">
        <f t="shared" si="25"/>
        <v>-0.95254589953361979</v>
      </c>
      <c r="P227">
        <f>VLOOKUP($B227,image_data!A:F,6,FALSE)</f>
        <v>2.1125423219055</v>
      </c>
      <c r="Q227">
        <f>VLOOKUP($B227,image_data!$A:$Q,12,FALSE)</f>
        <v>0.50924399437666001</v>
      </c>
      <c r="R227">
        <f>VLOOKUP($B227,image_data!$A:$Q,13,FALSE)</f>
        <v>-0.18142532936969</v>
      </c>
      <c r="S227">
        <f>VLOOKUP($B227,image_data!$A:$Q,14,FALSE)</f>
        <v>2.5172156627914E-2</v>
      </c>
      <c r="T227">
        <f>VLOOKUP($B227,image_data!$A:$K,9,FALSE)</f>
        <v>1.1713022368824999</v>
      </c>
      <c r="U227">
        <f>VLOOKUP($B227,image_data!$A:$K,10,FALSE)</f>
        <v>-1.1458524631144</v>
      </c>
      <c r="V227">
        <f>VLOOKUP($B227,image_data!$A:$K,11,FALSE)</f>
        <v>1.2623070179360001</v>
      </c>
      <c r="W227">
        <f>VLOOKUP(B227,image_data!A:R,18,FALSE)</f>
        <v>0.99232756820651002</v>
      </c>
      <c r="X227">
        <f>VLOOKUP(_xlfn.CONCAT(A227,1),ref_coordinates!A:D,4,FALSE)</f>
        <v>54.6</v>
      </c>
      <c r="Y227" t="str">
        <f>VLOOKUP(INT(LEFT(A227,3)),image_data!A:H,8,FALSE)</f>
        <v>perspective</v>
      </c>
      <c r="Z227" t="str">
        <f>VLOOKUP(B227,image_data!A:V,22,TRUE)</f>
        <v>stefanhrt: GoPro HERO9 Black</v>
      </c>
    </row>
    <row r="228" spans="1:26" x14ac:dyDescent="0.3">
      <c r="A228" t="s">
        <v>899</v>
      </c>
      <c r="B228">
        <f t="shared" si="22"/>
        <v>51</v>
      </c>
      <c r="C228">
        <f>VLOOKUP($B228,image_data!$A:$P,16,FALSE)</f>
        <v>5184</v>
      </c>
      <c r="D228">
        <f>VLOOKUP($B228,image_data!$A:$P,15,FALSE)</f>
        <v>3888</v>
      </c>
      <c r="E228">
        <f t="shared" si="23"/>
        <v>-148.89000000000004</v>
      </c>
      <c r="F228">
        <f t="shared" si="24"/>
        <v>967.87000000000012</v>
      </c>
      <c r="G228">
        <f t="shared" si="26"/>
        <v>979.2551092539677</v>
      </c>
      <c r="H228">
        <f>VLOOKUP(_xlfn.CONCAT($A228,"1"),ref_coordinates!$A:$C,2,FALSE)</f>
        <v>540.46</v>
      </c>
      <c r="I228">
        <f>VLOOKUP(_xlfn.CONCAT($A228,"1"),ref_coordinates!$A:$C,3,FALSE)</f>
        <v>1050.0999999999999</v>
      </c>
      <c r="J228">
        <f>VLOOKUP(_xlfn.CONCAT($A228,"2"),ref_coordinates!$A:$C,2,FALSE)</f>
        <v>391.57</v>
      </c>
      <c r="K228">
        <f>VLOOKUP(_xlfn.CONCAT($A228,"2"),ref_coordinates!$A:$C,3,FALSE)</f>
        <v>2017.97</v>
      </c>
      <c r="L228">
        <f>VLOOKUP($A228,lines!W:AC,7)</f>
        <v>137.7237225307552</v>
      </c>
      <c r="M228">
        <f>RADIANS(VLOOKUP($B228, image_data!A:G,7,FALSE))</f>
        <v>1.5726549455097827</v>
      </c>
      <c r="N228">
        <f>VLOOKUP($A228,lines!W:AD,8,FALSE)</f>
        <v>0.63585465537887553</v>
      </c>
      <c r="O228">
        <f t="shared" si="25"/>
        <v>-0.93680029013090715</v>
      </c>
      <c r="P228">
        <f>VLOOKUP($B228,image_data!A:F,6,FALSE)</f>
        <v>2.1125423219055</v>
      </c>
      <c r="Q228">
        <f>VLOOKUP($B228,image_data!$A:$Q,12,FALSE)</f>
        <v>0.50924399437666001</v>
      </c>
      <c r="R228">
        <f>VLOOKUP($B228,image_data!$A:$Q,13,FALSE)</f>
        <v>-0.18142532936969</v>
      </c>
      <c r="S228">
        <f>VLOOKUP($B228,image_data!$A:$Q,14,FALSE)</f>
        <v>2.5172156627914E-2</v>
      </c>
      <c r="T228">
        <f>VLOOKUP($B228,image_data!$A:$K,9,FALSE)</f>
        <v>1.1713022368824999</v>
      </c>
      <c r="U228">
        <f>VLOOKUP($B228,image_data!$A:$K,10,FALSE)</f>
        <v>-1.1458524631144</v>
      </c>
      <c r="V228">
        <f>VLOOKUP($B228,image_data!$A:$K,11,FALSE)</f>
        <v>1.2623070179360001</v>
      </c>
      <c r="W228">
        <f>VLOOKUP(B228,image_data!A:R,18,FALSE)</f>
        <v>0.99232756820651002</v>
      </c>
      <c r="X228">
        <f>VLOOKUP(_xlfn.CONCAT(A228,1),ref_coordinates!A:D,4,FALSE)</f>
        <v>54.6</v>
      </c>
      <c r="Y228" t="str">
        <f>VLOOKUP(INT(LEFT(A228,3)),image_data!A:H,8,FALSE)</f>
        <v>perspective</v>
      </c>
      <c r="Z228" t="str">
        <f>VLOOKUP(B228,image_data!A:V,22,TRUE)</f>
        <v>stefanhrt: GoPro HERO9 Black</v>
      </c>
    </row>
    <row r="229" spans="1:26" x14ac:dyDescent="0.3">
      <c r="A229" t="s">
        <v>900</v>
      </c>
      <c r="B229">
        <f t="shared" si="22"/>
        <v>51</v>
      </c>
      <c r="C229">
        <f>VLOOKUP($B229,image_data!$A:$P,16,FALSE)</f>
        <v>5184</v>
      </c>
      <c r="D229">
        <f>VLOOKUP($B229,image_data!$A:$P,15,FALSE)</f>
        <v>3888</v>
      </c>
      <c r="E229">
        <f t="shared" si="23"/>
        <v>-138.12999999999994</v>
      </c>
      <c r="F229">
        <f t="shared" si="24"/>
        <v>918.51</v>
      </c>
      <c r="G229">
        <f t="shared" si="26"/>
        <v>928.83826202412649</v>
      </c>
      <c r="H229">
        <f>VLOOKUP(_xlfn.CONCAT($A229,"1"),ref_coordinates!$A:$C,2,FALSE)</f>
        <v>624.42999999999995</v>
      </c>
      <c r="I229">
        <f>VLOOKUP(_xlfn.CONCAT($A229,"1"),ref_coordinates!$A:$C,3,FALSE)</f>
        <v>1101.8900000000001</v>
      </c>
      <c r="J229">
        <f>VLOOKUP(_xlfn.CONCAT($A229,"2"),ref_coordinates!$A:$C,2,FALSE)</f>
        <v>486.3</v>
      </c>
      <c r="K229">
        <f>VLOOKUP(_xlfn.CONCAT($A229,"2"),ref_coordinates!$A:$C,3,FALSE)</f>
        <v>2020.4</v>
      </c>
      <c r="L229">
        <f>VLOOKUP($A229,lines!W:AC,7)</f>
        <v>143.4052012174626</v>
      </c>
      <c r="M229">
        <f>RADIANS(VLOOKUP($B229, image_data!A:G,7,FALSE))</f>
        <v>1.5726549455097827</v>
      </c>
      <c r="N229">
        <f>VLOOKUP($A229,lines!W:AD,8,FALSE)</f>
        <v>0.67960193700687843</v>
      </c>
      <c r="O229">
        <f t="shared" si="25"/>
        <v>-0.89305300850290426</v>
      </c>
      <c r="P229">
        <f>VLOOKUP($B229,image_data!A:F,6,FALSE)</f>
        <v>2.1125423219055</v>
      </c>
      <c r="Q229">
        <f>VLOOKUP($B229,image_data!$A:$Q,12,FALSE)</f>
        <v>0.50924399437666001</v>
      </c>
      <c r="R229">
        <f>VLOOKUP($B229,image_data!$A:$Q,13,FALSE)</f>
        <v>-0.18142532936969</v>
      </c>
      <c r="S229">
        <f>VLOOKUP($B229,image_data!$A:$Q,14,FALSE)</f>
        <v>2.5172156627914E-2</v>
      </c>
      <c r="T229">
        <f>VLOOKUP($B229,image_data!$A:$K,9,FALSE)</f>
        <v>1.1713022368824999</v>
      </c>
      <c r="U229">
        <f>VLOOKUP($B229,image_data!$A:$K,10,FALSE)</f>
        <v>-1.1458524631144</v>
      </c>
      <c r="V229">
        <f>VLOOKUP($B229,image_data!$A:$K,11,FALSE)</f>
        <v>1.2623070179360001</v>
      </c>
      <c r="W229">
        <f>VLOOKUP(B229,image_data!A:R,18,FALSE)</f>
        <v>0.99232756820651002</v>
      </c>
      <c r="X229">
        <f>VLOOKUP(_xlfn.CONCAT(A229,1),ref_coordinates!A:D,4,FALSE)</f>
        <v>54.6</v>
      </c>
      <c r="Y229" t="str">
        <f>VLOOKUP(INT(LEFT(A229,3)),image_data!A:H,8,FALSE)</f>
        <v>perspective</v>
      </c>
      <c r="Z229" t="str">
        <f>VLOOKUP(B229,image_data!A:V,22,TRUE)</f>
        <v>stefanhrt: GoPro HERO9 Black</v>
      </c>
    </row>
    <row r="230" spans="1:26" x14ac:dyDescent="0.3">
      <c r="A230" t="s">
        <v>901</v>
      </c>
      <c r="B230">
        <f t="shared" si="22"/>
        <v>51</v>
      </c>
      <c r="C230">
        <f>VLOOKUP($B230,image_data!$A:$P,16,FALSE)</f>
        <v>5184</v>
      </c>
      <c r="D230">
        <f>VLOOKUP($B230,image_data!$A:$P,15,FALSE)</f>
        <v>3888</v>
      </c>
      <c r="E230">
        <f t="shared" si="23"/>
        <v>-54.470000000000027</v>
      </c>
      <c r="F230">
        <f t="shared" si="24"/>
        <v>577.65000000000009</v>
      </c>
      <c r="G230">
        <f t="shared" si="26"/>
        <v>580.21246401641542</v>
      </c>
      <c r="H230">
        <f>VLOOKUP(_xlfn.CONCAT($A230,"1"),ref_coordinates!$A:$C,2,FALSE)</f>
        <v>1206.1300000000001</v>
      </c>
      <c r="I230">
        <f>VLOOKUP(_xlfn.CONCAT($A230,"1"),ref_coordinates!$A:$C,3,FALSE)</f>
        <v>1481.56</v>
      </c>
      <c r="J230">
        <f>VLOOKUP(_xlfn.CONCAT($A230,"2"),ref_coordinates!$A:$C,2,FALSE)</f>
        <v>1151.6600000000001</v>
      </c>
      <c r="K230">
        <f>VLOOKUP(_xlfn.CONCAT($A230,"2"),ref_coordinates!$A:$C,3,FALSE)</f>
        <v>2059.21</v>
      </c>
      <c r="L230">
        <f>VLOOKUP($A230,lines!W:AC,7)</f>
        <v>245.50053558659241</v>
      </c>
      <c r="M230">
        <f>RADIANS(VLOOKUP($B230, image_data!A:G,7,FALSE))</f>
        <v>1.5726549455097827</v>
      </c>
      <c r="N230">
        <f>VLOOKUP($A230,lines!W:AD,8,FALSE)</f>
        <v>0.95197764242300842</v>
      </c>
      <c r="O230">
        <f t="shared" si="25"/>
        <v>-0.62067730308677427</v>
      </c>
      <c r="P230">
        <f>VLOOKUP($B230,image_data!A:F,6,FALSE)</f>
        <v>2.1125423219055</v>
      </c>
      <c r="Q230">
        <f>VLOOKUP($B230,image_data!$A:$Q,12,FALSE)</f>
        <v>0.50924399437666001</v>
      </c>
      <c r="R230">
        <f>VLOOKUP($B230,image_data!$A:$Q,13,FALSE)</f>
        <v>-0.18142532936969</v>
      </c>
      <c r="S230">
        <f>VLOOKUP($B230,image_data!$A:$Q,14,FALSE)</f>
        <v>2.5172156627914E-2</v>
      </c>
      <c r="T230">
        <f>VLOOKUP($B230,image_data!$A:$K,9,FALSE)</f>
        <v>1.1713022368824999</v>
      </c>
      <c r="U230">
        <f>VLOOKUP($B230,image_data!$A:$K,10,FALSE)</f>
        <v>-1.1458524631144</v>
      </c>
      <c r="V230">
        <f>VLOOKUP($B230,image_data!$A:$K,11,FALSE)</f>
        <v>1.2623070179360001</v>
      </c>
      <c r="W230">
        <f>VLOOKUP(B230,image_data!A:R,18,FALSE)</f>
        <v>0.99232756820651002</v>
      </c>
      <c r="X230">
        <f>VLOOKUP(_xlfn.CONCAT(A230,1),ref_coordinates!A:D,4,FALSE)</f>
        <v>63</v>
      </c>
      <c r="Y230" t="str">
        <f>VLOOKUP(INT(LEFT(A230,3)),image_data!A:H,8,FALSE)</f>
        <v>perspective</v>
      </c>
      <c r="Z230" t="str">
        <f>VLOOKUP(B230,image_data!A:V,22,TRUE)</f>
        <v>stefanhrt: GoPro HERO9 Black</v>
      </c>
    </row>
    <row r="231" spans="1:26" x14ac:dyDescent="0.3">
      <c r="A231" t="s">
        <v>902</v>
      </c>
      <c r="B231">
        <f t="shared" si="22"/>
        <v>51</v>
      </c>
      <c r="C231">
        <f>VLOOKUP($B231,image_data!$A:$P,16,FALSE)</f>
        <v>5184</v>
      </c>
      <c r="D231">
        <f>VLOOKUP($B231,image_data!$A:$P,15,FALSE)</f>
        <v>3888</v>
      </c>
      <c r="E231">
        <f t="shared" si="23"/>
        <v>-51.229999999999791</v>
      </c>
      <c r="F231">
        <f t="shared" si="24"/>
        <v>541.71</v>
      </c>
      <c r="G231">
        <f t="shared" si="26"/>
        <v>544.12704123210051</v>
      </c>
      <c r="H231">
        <f>VLOOKUP(_xlfn.CONCAT($A231,"1"),ref_coordinates!$A:$C,2,FALSE)</f>
        <v>1289.8699999999999</v>
      </c>
      <c r="I231">
        <f>VLOOKUP(_xlfn.CONCAT($A231,"1"),ref_coordinates!$A:$C,3,FALSE)</f>
        <v>1523.29</v>
      </c>
      <c r="J231">
        <f>VLOOKUP(_xlfn.CONCAT($A231,"2"),ref_coordinates!$A:$C,2,FALSE)</f>
        <v>1238.6400000000001</v>
      </c>
      <c r="K231">
        <f>VLOOKUP(_xlfn.CONCAT($A231,"2"),ref_coordinates!$A:$C,3,FALSE)</f>
        <v>2065</v>
      </c>
      <c r="L231">
        <f>VLOOKUP($A231,lines!W:AC,7)</f>
        <v>262.25523117550642</v>
      </c>
      <c r="M231">
        <f>RADIANS(VLOOKUP($B231, image_data!A:G,7,FALSE))</f>
        <v>1.5726549455097827</v>
      </c>
      <c r="N231">
        <f>VLOOKUP($A231,lines!W:AD,8,FALSE)</f>
        <v>0.9884279434686879</v>
      </c>
      <c r="O231">
        <f t="shared" si="25"/>
        <v>-0.58422700204109479</v>
      </c>
      <c r="P231">
        <f>VLOOKUP($B231,image_data!A:F,6,FALSE)</f>
        <v>2.1125423219055</v>
      </c>
      <c r="Q231">
        <f>VLOOKUP($B231,image_data!$A:$Q,12,FALSE)</f>
        <v>0.50924399437666001</v>
      </c>
      <c r="R231">
        <f>VLOOKUP($B231,image_data!$A:$Q,13,FALSE)</f>
        <v>-0.18142532936969</v>
      </c>
      <c r="S231">
        <f>VLOOKUP($B231,image_data!$A:$Q,14,FALSE)</f>
        <v>2.5172156627914E-2</v>
      </c>
      <c r="T231">
        <f>VLOOKUP($B231,image_data!$A:$K,9,FALSE)</f>
        <v>1.1713022368824999</v>
      </c>
      <c r="U231">
        <f>VLOOKUP($B231,image_data!$A:$K,10,FALSE)</f>
        <v>-1.1458524631144</v>
      </c>
      <c r="V231">
        <f>VLOOKUP($B231,image_data!$A:$K,11,FALSE)</f>
        <v>1.2623070179360001</v>
      </c>
      <c r="W231">
        <f>VLOOKUP(B231,image_data!A:R,18,FALSE)</f>
        <v>0.99232756820651002</v>
      </c>
      <c r="X231">
        <f>VLOOKUP(_xlfn.CONCAT(A231,1),ref_coordinates!A:D,4,FALSE)</f>
        <v>63</v>
      </c>
      <c r="Y231" t="str">
        <f>VLOOKUP(INT(LEFT(A231,3)),image_data!A:H,8,FALSE)</f>
        <v>perspective</v>
      </c>
      <c r="Z231" t="str">
        <f>VLOOKUP(B231,image_data!A:V,22,TRUE)</f>
        <v>stefanhrt: GoPro HERO9 Black</v>
      </c>
    </row>
    <row r="232" spans="1:26" x14ac:dyDescent="0.3">
      <c r="A232" t="s">
        <v>903</v>
      </c>
      <c r="B232">
        <f t="shared" si="22"/>
        <v>51</v>
      </c>
      <c r="C232">
        <f>VLOOKUP($B232,image_data!$A:$P,16,FALSE)</f>
        <v>5184</v>
      </c>
      <c r="D232">
        <f>VLOOKUP($B232,image_data!$A:$P,15,FALSE)</f>
        <v>3888</v>
      </c>
      <c r="E232">
        <f t="shared" si="23"/>
        <v>0</v>
      </c>
      <c r="F232">
        <f t="shared" si="24"/>
        <v>191.86000000000013</v>
      </c>
      <c r="G232">
        <f t="shared" si="26"/>
        <v>191.86000000000013</v>
      </c>
      <c r="H232">
        <f>VLOOKUP(_xlfn.CONCAT($A232,"1"),ref_coordinates!$A:$C,2,FALSE)</f>
        <v>1823.06</v>
      </c>
      <c r="I232">
        <f>VLOOKUP(_xlfn.CONCAT($A232,"1"),ref_coordinates!$A:$C,3,FALSE)</f>
        <v>1914.92</v>
      </c>
      <c r="J232">
        <f>VLOOKUP(_xlfn.CONCAT($A232,"2"),ref_coordinates!$A:$C,2,FALSE)</f>
        <v>1823.06</v>
      </c>
      <c r="K232">
        <f>VLOOKUP(_xlfn.CONCAT($A232,"2"),ref_coordinates!$A:$C,3,FALSE)</f>
        <v>2106.7800000000002</v>
      </c>
      <c r="L232">
        <f>VLOOKUP($A232,lines!W:AC,7)</f>
        <v>261.44302036538278</v>
      </c>
      <c r="M232">
        <f>RADIANS(VLOOKUP($B232, image_data!A:G,7,FALSE))</f>
        <v>1.5726549455097827</v>
      </c>
      <c r="N232">
        <f>VLOOKUP($A232,lines!W:AD,8,FALSE)</f>
        <v>1.2357152776113851</v>
      </c>
      <c r="O232">
        <f t="shared" si="25"/>
        <v>-0.33693966789839758</v>
      </c>
      <c r="P232">
        <f>VLOOKUP($B232,image_data!A:F,6,FALSE)</f>
        <v>2.1125423219055</v>
      </c>
      <c r="Q232">
        <f>VLOOKUP($B232,image_data!$A:$Q,12,FALSE)</f>
        <v>0.50924399437666001</v>
      </c>
      <c r="R232">
        <f>VLOOKUP($B232,image_data!$A:$Q,13,FALSE)</f>
        <v>-0.18142532936969</v>
      </c>
      <c r="S232">
        <f>VLOOKUP($B232,image_data!$A:$Q,14,FALSE)</f>
        <v>2.5172156627914E-2</v>
      </c>
      <c r="T232">
        <f>VLOOKUP($B232,image_data!$A:$K,9,FALSE)</f>
        <v>1.1713022368824999</v>
      </c>
      <c r="U232">
        <f>VLOOKUP($B232,image_data!$A:$K,10,FALSE)</f>
        <v>-1.1458524631144</v>
      </c>
      <c r="V232">
        <f>VLOOKUP($B232,image_data!$A:$K,11,FALSE)</f>
        <v>1.2623070179360001</v>
      </c>
      <c r="W232">
        <f>VLOOKUP(B232,image_data!A:R,18,FALSE)</f>
        <v>0.99232756820651002</v>
      </c>
      <c r="X232">
        <f>VLOOKUP(_xlfn.CONCAT(A232,1),ref_coordinates!A:D,4,FALSE)</f>
        <v>21.3</v>
      </c>
      <c r="Y232" t="str">
        <f>VLOOKUP(INT(LEFT(A232,3)),image_data!A:H,8,FALSE)</f>
        <v>perspective</v>
      </c>
      <c r="Z232" t="str">
        <f>VLOOKUP(B232,image_data!A:V,22,TRUE)</f>
        <v>stefanhrt: GoPro HERO9 Black</v>
      </c>
    </row>
    <row r="233" spans="1:26" x14ac:dyDescent="0.3">
      <c r="A233" t="s">
        <v>904</v>
      </c>
      <c r="B233">
        <f t="shared" si="22"/>
        <v>51</v>
      </c>
      <c r="C233">
        <f>VLOOKUP($B233,image_data!$A:$P,16,FALSE)</f>
        <v>5184</v>
      </c>
      <c r="D233">
        <f>VLOOKUP($B233,image_data!$A:$P,15,FALSE)</f>
        <v>3888</v>
      </c>
      <c r="E233">
        <f t="shared" si="23"/>
        <v>9.5299999999997453</v>
      </c>
      <c r="F233">
        <f t="shared" si="24"/>
        <v>607.96000000000026</v>
      </c>
      <c r="G233">
        <f t="shared" si="26"/>
        <v>608.03468856636812</v>
      </c>
      <c r="H233">
        <f>VLOOKUP(_xlfn.CONCAT($A233,"1"),ref_coordinates!$A:$C,2,FALSE)</f>
        <v>3324.94</v>
      </c>
      <c r="I233">
        <f>VLOOKUP(_xlfn.CONCAT($A233,"1"),ref_coordinates!$A:$C,3,FALSE)</f>
        <v>1520.61</v>
      </c>
      <c r="J233">
        <f>VLOOKUP(_xlfn.CONCAT($A233,"2"),ref_coordinates!$A:$C,2,FALSE)</f>
        <v>3334.47</v>
      </c>
      <c r="K233">
        <f>VLOOKUP(_xlfn.CONCAT($A233,"2"),ref_coordinates!$A:$C,3,FALSE)</f>
        <v>2128.5700000000002</v>
      </c>
      <c r="L233">
        <f>VLOOKUP($A233,lines!W:AC,7)</f>
        <v>125.70281693447031</v>
      </c>
      <c r="M233">
        <f>RADIANS(VLOOKUP($B233, image_data!A:G,7,FALSE))</f>
        <v>1.5726549455097827</v>
      </c>
      <c r="N233">
        <f>VLOOKUP($A233,lines!W:AD,8,FALSE)</f>
        <v>1.9334813822943</v>
      </c>
      <c r="O233">
        <f t="shared" si="25"/>
        <v>0.36082643678451731</v>
      </c>
      <c r="P233">
        <f>VLOOKUP($B233,image_data!A:F,6,FALSE)</f>
        <v>2.1125423219055</v>
      </c>
      <c r="Q233">
        <f>VLOOKUP($B233,image_data!$A:$Q,12,FALSE)</f>
        <v>0.50924399437666001</v>
      </c>
      <c r="R233">
        <f>VLOOKUP($B233,image_data!$A:$Q,13,FALSE)</f>
        <v>-0.18142532936969</v>
      </c>
      <c r="S233">
        <f>VLOOKUP($B233,image_data!$A:$Q,14,FALSE)</f>
        <v>2.5172156627914E-2</v>
      </c>
      <c r="T233">
        <f>VLOOKUP($B233,image_data!$A:$K,9,FALSE)</f>
        <v>1.1713022368824999</v>
      </c>
      <c r="U233">
        <f>VLOOKUP($B233,image_data!$A:$K,10,FALSE)</f>
        <v>-1.1458524631144</v>
      </c>
      <c r="V233">
        <f>VLOOKUP($B233,image_data!$A:$K,11,FALSE)</f>
        <v>1.2623070179360001</v>
      </c>
      <c r="W233">
        <f>VLOOKUP(B233,image_data!A:R,18,FALSE)</f>
        <v>0.99232756820651002</v>
      </c>
      <c r="X233">
        <f>VLOOKUP(_xlfn.CONCAT(A233,1),ref_coordinates!A:D,4,FALSE)</f>
        <v>34.299999999999997</v>
      </c>
      <c r="Y233" t="str">
        <f>VLOOKUP(INT(LEFT(A233,3)),image_data!A:H,8,FALSE)</f>
        <v>perspective</v>
      </c>
      <c r="Z233" t="str">
        <f>VLOOKUP(B233,image_data!A:V,22,TRUE)</f>
        <v>stefanhrt: GoPro HERO9 Black</v>
      </c>
    </row>
    <row r="234" spans="1:26" x14ac:dyDescent="0.3">
      <c r="A234" t="s">
        <v>905</v>
      </c>
      <c r="B234">
        <f t="shared" si="22"/>
        <v>51</v>
      </c>
      <c r="C234">
        <f>VLOOKUP($B234,image_data!$A:$P,16,FALSE)</f>
        <v>5184</v>
      </c>
      <c r="D234">
        <f>VLOOKUP($B234,image_data!$A:$P,15,FALSE)</f>
        <v>3888</v>
      </c>
      <c r="E234">
        <f t="shared" si="23"/>
        <v>19.119999999999891</v>
      </c>
      <c r="F234">
        <f t="shared" si="24"/>
        <v>748.40000000000009</v>
      </c>
      <c r="G234">
        <f t="shared" si="26"/>
        <v>748.64419746632655</v>
      </c>
      <c r="H234">
        <f>VLOOKUP(_xlfn.CONCAT($A234,"1"),ref_coordinates!$A:$C,2,FALSE)</f>
        <v>3533.02</v>
      </c>
      <c r="I234">
        <f>VLOOKUP(_xlfn.CONCAT($A234,"1"),ref_coordinates!$A:$C,3,FALSE)</f>
        <v>1389.63</v>
      </c>
      <c r="J234">
        <f>VLOOKUP(_xlfn.CONCAT($A234,"2"),ref_coordinates!$A:$C,2,FALSE)</f>
        <v>3552.14</v>
      </c>
      <c r="K234">
        <f>VLOOKUP(_xlfn.CONCAT($A234,"2"),ref_coordinates!$A:$C,3,FALSE)</f>
        <v>2138.0300000000002</v>
      </c>
      <c r="L234">
        <f>VLOOKUP($A234,lines!W:AC,7)</f>
        <v>102.4302643817617</v>
      </c>
      <c r="M234">
        <f>RADIANS(VLOOKUP($B234, image_data!A:G,7,FALSE))</f>
        <v>1.5726549455097827</v>
      </c>
      <c r="N234">
        <f>VLOOKUP($A234,lines!W:AD,8,FALSE)</f>
        <v>2.0476594200209051</v>
      </c>
      <c r="O234">
        <f t="shared" si="25"/>
        <v>0.47500447451112238</v>
      </c>
      <c r="P234">
        <f>VLOOKUP($B234,image_data!A:F,6,FALSE)</f>
        <v>2.1125423219055</v>
      </c>
      <c r="Q234">
        <f>VLOOKUP($B234,image_data!$A:$Q,12,FALSE)</f>
        <v>0.50924399437666001</v>
      </c>
      <c r="R234">
        <f>VLOOKUP($B234,image_data!$A:$Q,13,FALSE)</f>
        <v>-0.18142532936969</v>
      </c>
      <c r="S234">
        <f>VLOOKUP($B234,image_data!$A:$Q,14,FALSE)</f>
        <v>2.5172156627914E-2</v>
      </c>
      <c r="T234">
        <f>VLOOKUP($B234,image_data!$A:$K,9,FALSE)</f>
        <v>1.1713022368824999</v>
      </c>
      <c r="U234">
        <f>VLOOKUP($B234,image_data!$A:$K,10,FALSE)</f>
        <v>-1.1458524631144</v>
      </c>
      <c r="V234">
        <f>VLOOKUP($B234,image_data!$A:$K,11,FALSE)</f>
        <v>1.2623070179360001</v>
      </c>
      <c r="W234">
        <f>VLOOKUP(B234,image_data!A:R,18,FALSE)</f>
        <v>0.99232756820651002</v>
      </c>
      <c r="X234">
        <f>VLOOKUP(_xlfn.CONCAT(A234,1),ref_coordinates!A:D,4,FALSE)</f>
        <v>34.299999999999997</v>
      </c>
      <c r="Y234" t="str">
        <f>VLOOKUP(INT(LEFT(A234,3)),image_data!A:H,8,FALSE)</f>
        <v>perspective</v>
      </c>
      <c r="Z234" t="str">
        <f>VLOOKUP(B234,image_data!A:V,22,TRUE)</f>
        <v>stefanhrt: GoPro HERO9 Black</v>
      </c>
    </row>
    <row r="235" spans="1:26" x14ac:dyDescent="0.3">
      <c r="A235" t="s">
        <v>906</v>
      </c>
      <c r="B235">
        <f t="shared" si="22"/>
        <v>51</v>
      </c>
      <c r="C235">
        <f>VLOOKUP($B235,image_data!$A:$P,16,FALSE)</f>
        <v>5184</v>
      </c>
      <c r="D235">
        <f>VLOOKUP($B235,image_data!$A:$P,15,FALSE)</f>
        <v>3888</v>
      </c>
      <c r="E235">
        <f t="shared" si="23"/>
        <v>88.420000000000073</v>
      </c>
      <c r="F235">
        <f t="shared" si="24"/>
        <v>795.79000000000019</v>
      </c>
      <c r="G235">
        <f t="shared" si="26"/>
        <v>800.68709275221886</v>
      </c>
      <c r="H235">
        <f>VLOOKUP(_xlfn.CONCAT($A235,"1"),ref_coordinates!$A:$C,2,FALSE)</f>
        <v>3587.15</v>
      </c>
      <c r="I235">
        <f>VLOOKUP(_xlfn.CONCAT($A235,"1"),ref_coordinates!$A:$C,3,FALSE)</f>
        <v>1340.61</v>
      </c>
      <c r="J235">
        <f>VLOOKUP(_xlfn.CONCAT($A235,"2"),ref_coordinates!$A:$C,2,FALSE)</f>
        <v>3675.57</v>
      </c>
      <c r="K235">
        <f>VLOOKUP(_xlfn.CONCAT($A235,"2"),ref_coordinates!$A:$C,3,FALSE)</f>
        <v>2136.4</v>
      </c>
      <c r="L235">
        <f>VLOOKUP($A235,lines!W:AC,7)</f>
        <v>97.713074327892045</v>
      </c>
      <c r="M235">
        <f>RADIANS(VLOOKUP($B235, image_data!A:G,7,FALSE))</f>
        <v>1.5726549455097827</v>
      </c>
      <c r="N235">
        <f>VLOOKUP($A235,lines!W:AD,8,FALSE)</f>
        <v>2.0803196938431801</v>
      </c>
      <c r="O235">
        <f t="shared" si="25"/>
        <v>0.50766474833339736</v>
      </c>
      <c r="P235">
        <f>VLOOKUP($B235,image_data!A:F,6,FALSE)</f>
        <v>2.1125423219055</v>
      </c>
      <c r="Q235">
        <f>VLOOKUP($B235,image_data!$A:$Q,12,FALSE)</f>
        <v>0.50924399437666001</v>
      </c>
      <c r="R235">
        <f>VLOOKUP($B235,image_data!$A:$Q,13,FALSE)</f>
        <v>-0.18142532936969</v>
      </c>
      <c r="S235">
        <f>VLOOKUP($B235,image_data!$A:$Q,14,FALSE)</f>
        <v>2.5172156627914E-2</v>
      </c>
      <c r="T235">
        <f>VLOOKUP($B235,image_data!$A:$K,9,FALSE)</f>
        <v>1.1713022368824999</v>
      </c>
      <c r="U235">
        <f>VLOOKUP($B235,image_data!$A:$K,10,FALSE)</f>
        <v>-1.1458524631144</v>
      </c>
      <c r="V235">
        <f>VLOOKUP($B235,image_data!$A:$K,11,FALSE)</f>
        <v>1.2623070179360001</v>
      </c>
      <c r="W235">
        <f>VLOOKUP(B235,image_data!A:R,18,FALSE)</f>
        <v>0.99232756820651002</v>
      </c>
      <c r="X235">
        <f>VLOOKUP(_xlfn.CONCAT(A235,1),ref_coordinates!A:D,4,FALSE)</f>
        <v>34.299999999999997</v>
      </c>
      <c r="Y235" t="str">
        <f>VLOOKUP(INT(LEFT(A235,3)),image_data!A:H,8,FALSE)</f>
        <v>perspective</v>
      </c>
      <c r="Z235" t="str">
        <f>VLOOKUP(B235,image_data!A:V,22,TRUE)</f>
        <v>stefanhrt: GoPro HERO9 Black</v>
      </c>
    </row>
    <row r="236" spans="1:26" x14ac:dyDescent="0.3">
      <c r="A236" t="s">
        <v>907</v>
      </c>
      <c r="B236">
        <f t="shared" si="22"/>
        <v>51</v>
      </c>
      <c r="C236">
        <f>VLOOKUP($B236,image_data!$A:$P,16,FALSE)</f>
        <v>5184</v>
      </c>
      <c r="D236">
        <f>VLOOKUP($B236,image_data!$A:$P,15,FALSE)</f>
        <v>3888</v>
      </c>
      <c r="E236">
        <f t="shared" si="23"/>
        <v>111.85000000000036</v>
      </c>
      <c r="F236">
        <f t="shared" si="24"/>
        <v>938.59999999999968</v>
      </c>
      <c r="G236">
        <f t="shared" si="26"/>
        <v>945.24091241333792</v>
      </c>
      <c r="H236">
        <f>VLOOKUP(_xlfn.CONCAT($A236,"1"),ref_coordinates!$A:$C,2,FALSE)</f>
        <v>3815.91</v>
      </c>
      <c r="I236">
        <f>VLOOKUP(_xlfn.CONCAT($A236,"1"),ref_coordinates!$A:$C,3,FALSE)</f>
        <v>1185.8900000000001</v>
      </c>
      <c r="J236">
        <f>VLOOKUP(_xlfn.CONCAT($A236,"2"),ref_coordinates!$A:$C,2,FALSE)</f>
        <v>3927.76</v>
      </c>
      <c r="K236">
        <f>VLOOKUP(_xlfn.CONCAT($A236,"2"),ref_coordinates!$A:$C,3,FALSE)</f>
        <v>2124.4899999999998</v>
      </c>
      <c r="L236">
        <f>VLOOKUP($A236,lines!W:AC,7)</f>
        <v>83.841945017157357</v>
      </c>
      <c r="M236">
        <f>RADIANS(VLOOKUP($B236, image_data!A:G,7,FALSE))</f>
        <v>1.5726549455097827</v>
      </c>
      <c r="N236">
        <f>VLOOKUP($A236,lines!W:AD,8,FALSE)</f>
        <v>2.1993090718450601</v>
      </c>
      <c r="O236">
        <f t="shared" si="25"/>
        <v>0.62665412633527739</v>
      </c>
      <c r="P236">
        <f>VLOOKUP($B236,image_data!A:F,6,FALSE)</f>
        <v>2.1125423219055</v>
      </c>
      <c r="Q236">
        <f>VLOOKUP($B236,image_data!$A:$Q,12,FALSE)</f>
        <v>0.50924399437666001</v>
      </c>
      <c r="R236">
        <f>VLOOKUP($B236,image_data!$A:$Q,13,FALSE)</f>
        <v>-0.18142532936969</v>
      </c>
      <c r="S236">
        <f>VLOOKUP($B236,image_data!$A:$Q,14,FALSE)</f>
        <v>2.5172156627914E-2</v>
      </c>
      <c r="T236">
        <f>VLOOKUP($B236,image_data!$A:$K,9,FALSE)</f>
        <v>1.1713022368824999</v>
      </c>
      <c r="U236">
        <f>VLOOKUP($B236,image_data!$A:$K,10,FALSE)</f>
        <v>-1.1458524631144</v>
      </c>
      <c r="V236">
        <f>VLOOKUP($B236,image_data!$A:$K,11,FALSE)</f>
        <v>1.2623070179360001</v>
      </c>
      <c r="W236">
        <f>VLOOKUP(B236,image_data!A:R,18,FALSE)</f>
        <v>0.99232756820651002</v>
      </c>
      <c r="X236">
        <f>VLOOKUP(_xlfn.CONCAT(A236,1),ref_coordinates!A:D,4,FALSE)</f>
        <v>34.299999999999997</v>
      </c>
      <c r="Y236" t="str">
        <f>VLOOKUP(INT(LEFT(A236,3)),image_data!A:H,8,FALSE)</f>
        <v>perspective</v>
      </c>
      <c r="Z236" t="str">
        <f>VLOOKUP(B236,image_data!A:V,22,TRUE)</f>
        <v>stefanhrt: GoPro HERO9 Black</v>
      </c>
    </row>
    <row r="237" spans="1:26" x14ac:dyDescent="0.3">
      <c r="A237" t="s">
        <v>908</v>
      </c>
      <c r="B237">
        <f t="shared" si="22"/>
        <v>51</v>
      </c>
      <c r="C237">
        <f>VLOOKUP($B237,image_data!$A:$P,16,FALSE)</f>
        <v>5184</v>
      </c>
      <c r="D237">
        <f>VLOOKUP($B237,image_data!$A:$P,15,FALSE)</f>
        <v>3888</v>
      </c>
      <c r="E237">
        <f t="shared" si="23"/>
        <v>149.10999999999967</v>
      </c>
      <c r="F237">
        <f t="shared" si="24"/>
        <v>1230.0499999999997</v>
      </c>
      <c r="G237">
        <f t="shared" si="26"/>
        <v>1239.0547988688795</v>
      </c>
      <c r="H237">
        <f>VLOOKUP(_xlfn.CONCAT($A237,"1"),ref_coordinates!$A:$C,2,FALSE)</f>
        <v>3929.53</v>
      </c>
      <c r="I237">
        <f>VLOOKUP(_xlfn.CONCAT($A237,"1"),ref_coordinates!$A:$C,3,FALSE)</f>
        <v>894.44</v>
      </c>
      <c r="J237">
        <f>VLOOKUP(_xlfn.CONCAT($A237,"2"),ref_coordinates!$A:$C,2,FALSE)</f>
        <v>4078.64</v>
      </c>
      <c r="K237">
        <f>VLOOKUP(_xlfn.CONCAT($A237,"2"),ref_coordinates!$A:$C,3,FALSE)</f>
        <v>2124.4899999999998</v>
      </c>
      <c r="L237">
        <f>VLOOKUP($A237,lines!W:AC,7)</f>
        <v>61.25888876890059</v>
      </c>
      <c r="M237">
        <f>RADIANS(VLOOKUP($B237, image_data!A:G,7,FALSE))</f>
        <v>1.5726549455097827</v>
      </c>
      <c r="N237">
        <f>VLOOKUP($A237,lines!W:AD,8,FALSE)</f>
        <v>2.312629867019262</v>
      </c>
      <c r="O237">
        <f t="shared" si="25"/>
        <v>0.7399749215094793</v>
      </c>
      <c r="P237">
        <f>VLOOKUP($B237,image_data!A:F,6,FALSE)</f>
        <v>2.1125423219055</v>
      </c>
      <c r="Q237">
        <f>VLOOKUP($B237,image_data!$A:$Q,12,FALSE)</f>
        <v>0.50924399437666001</v>
      </c>
      <c r="R237">
        <f>VLOOKUP($B237,image_data!$A:$Q,13,FALSE)</f>
        <v>-0.18142532936969</v>
      </c>
      <c r="S237">
        <f>VLOOKUP($B237,image_data!$A:$Q,14,FALSE)</f>
        <v>2.5172156627914E-2</v>
      </c>
      <c r="T237">
        <f>VLOOKUP($B237,image_data!$A:$K,9,FALSE)</f>
        <v>1.1713022368824999</v>
      </c>
      <c r="U237">
        <f>VLOOKUP($B237,image_data!$A:$K,10,FALSE)</f>
        <v>-1.1458524631144</v>
      </c>
      <c r="V237">
        <f>VLOOKUP($B237,image_data!$A:$K,11,FALSE)</f>
        <v>1.2623070179360001</v>
      </c>
      <c r="W237">
        <f>VLOOKUP(B237,image_data!A:R,18,FALSE)</f>
        <v>0.99232756820651002</v>
      </c>
      <c r="X237">
        <f>VLOOKUP(_xlfn.CONCAT(A237,1),ref_coordinates!A:D,4,FALSE)</f>
        <v>33.799999999999997</v>
      </c>
      <c r="Y237" t="str">
        <f>VLOOKUP(INT(LEFT(A237,3)),image_data!A:H,8,FALSE)</f>
        <v>perspective</v>
      </c>
      <c r="Z237" t="str">
        <f>VLOOKUP(B237,image_data!A:V,22,TRUE)</f>
        <v>stefanhrt: GoPro HERO9 Black</v>
      </c>
    </row>
    <row r="238" spans="1:26" x14ac:dyDescent="0.3">
      <c r="A238" t="s">
        <v>909</v>
      </c>
      <c r="B238">
        <f t="shared" si="22"/>
        <v>51</v>
      </c>
      <c r="C238">
        <f>VLOOKUP($B238,image_data!$A:$P,16,FALSE)</f>
        <v>5184</v>
      </c>
      <c r="D238">
        <f>VLOOKUP($B238,image_data!$A:$P,15,FALSE)</f>
        <v>3888</v>
      </c>
      <c r="E238">
        <f t="shared" si="23"/>
        <v>239.31999999999971</v>
      </c>
      <c r="F238">
        <f t="shared" si="24"/>
        <v>1480.5100000000002</v>
      </c>
      <c r="G238">
        <f t="shared" si="26"/>
        <v>1499.7279494961745</v>
      </c>
      <c r="H238">
        <f>VLOOKUP(_xlfn.CONCAT($A238,"1"),ref_coordinates!$A:$C,2,FALSE)</f>
        <v>4226.38</v>
      </c>
      <c r="I238">
        <f>VLOOKUP(_xlfn.CONCAT($A238,"1"),ref_coordinates!$A:$C,3,FALSE)</f>
        <v>661.68</v>
      </c>
      <c r="J238">
        <f>VLOOKUP(_xlfn.CONCAT($A238,"2"),ref_coordinates!$A:$C,2,FALSE)</f>
        <v>4465.7</v>
      </c>
      <c r="K238">
        <f>VLOOKUP(_xlfn.CONCAT($A238,"2"),ref_coordinates!$A:$C,3,FALSE)</f>
        <v>2142.19</v>
      </c>
      <c r="L238">
        <f>VLOOKUP($A238,lines!W:AC,7)</f>
        <v>53.577080060704539</v>
      </c>
      <c r="M238">
        <f>RADIANS(VLOOKUP($B238, image_data!A:G,7,FALSE))</f>
        <v>1.5726549455097827</v>
      </c>
      <c r="N238">
        <f>VLOOKUP($A238,lines!W:AD,8,FALSE)</f>
        <v>2.4897241570077342</v>
      </c>
      <c r="O238">
        <f t="shared" si="25"/>
        <v>0.91706921149795151</v>
      </c>
      <c r="P238">
        <f>VLOOKUP($B238,image_data!A:F,6,FALSE)</f>
        <v>2.1125423219055</v>
      </c>
      <c r="Q238">
        <f>VLOOKUP($B238,image_data!$A:$Q,12,FALSE)</f>
        <v>0.50924399437666001</v>
      </c>
      <c r="R238">
        <f>VLOOKUP($B238,image_data!$A:$Q,13,FALSE)</f>
        <v>-0.18142532936969</v>
      </c>
      <c r="S238">
        <f>VLOOKUP($B238,image_data!$A:$Q,14,FALSE)</f>
        <v>2.5172156627914E-2</v>
      </c>
      <c r="T238">
        <f>VLOOKUP($B238,image_data!$A:$K,9,FALSE)</f>
        <v>1.1713022368824999</v>
      </c>
      <c r="U238">
        <f>VLOOKUP($B238,image_data!$A:$K,10,FALSE)</f>
        <v>-1.1458524631144</v>
      </c>
      <c r="V238">
        <f>VLOOKUP($B238,image_data!$A:$K,11,FALSE)</f>
        <v>1.2623070179360001</v>
      </c>
      <c r="W238">
        <f>VLOOKUP(B238,image_data!A:R,18,FALSE)</f>
        <v>0.99232756820651002</v>
      </c>
      <c r="X238">
        <f>VLOOKUP(_xlfn.CONCAT(A238,1),ref_coordinates!A:D,4,FALSE)</f>
        <v>33.799999999999997</v>
      </c>
      <c r="Y238" t="str">
        <f>VLOOKUP(INT(LEFT(A238,3)),image_data!A:H,8,FALSE)</f>
        <v>perspective</v>
      </c>
      <c r="Z238" t="str">
        <f>VLOOKUP(B238,image_data!A:V,22,TRUE)</f>
        <v>stefanhrt: GoPro HERO9 Black</v>
      </c>
    </row>
    <row r="239" spans="1:26" x14ac:dyDescent="0.3">
      <c r="A239" t="s">
        <v>910</v>
      </c>
      <c r="B239">
        <f t="shared" si="22"/>
        <v>51</v>
      </c>
      <c r="C239">
        <f>VLOOKUP($B239,image_data!$A:$P,16,FALSE)</f>
        <v>5184</v>
      </c>
      <c r="D239">
        <f>VLOOKUP($B239,image_data!$A:$P,15,FALSE)</f>
        <v>3888</v>
      </c>
      <c r="E239">
        <f t="shared" si="23"/>
        <v>289.52999999999975</v>
      </c>
      <c r="F239">
        <f t="shared" si="24"/>
        <v>1599.45</v>
      </c>
      <c r="G239">
        <f t="shared" si="26"/>
        <v>1625.4439157965433</v>
      </c>
      <c r="H239">
        <f>VLOOKUP(_xlfn.CONCAT($A239,"1"),ref_coordinates!$A:$C,2,FALSE)</f>
        <v>4381.45</v>
      </c>
      <c r="I239">
        <f>VLOOKUP(_xlfn.CONCAT($A239,"1"),ref_coordinates!$A:$C,3,FALSE)</f>
        <v>531.76</v>
      </c>
      <c r="J239">
        <f>VLOOKUP(_xlfn.CONCAT($A239,"2"),ref_coordinates!$A:$C,2,FALSE)</f>
        <v>4670.9799999999996</v>
      </c>
      <c r="K239">
        <f>VLOOKUP(_xlfn.CONCAT($A239,"2"),ref_coordinates!$A:$C,3,FALSE)</f>
        <v>2131.21</v>
      </c>
      <c r="L239">
        <f>VLOOKUP($A239,lines!W:AC,7)</f>
        <v>50.668890085469108</v>
      </c>
      <c r="M239">
        <f>RADIANS(VLOOKUP($B239, image_data!A:G,7,FALSE))</f>
        <v>1.5726549455097827</v>
      </c>
      <c r="N239">
        <f>VLOOKUP($A239,lines!W:AD,8,FALSE)</f>
        <v>2.597153331629559</v>
      </c>
      <c r="O239">
        <f t="shared" si="25"/>
        <v>1.0244983861197763</v>
      </c>
      <c r="P239">
        <f>VLOOKUP($B239,image_data!A:F,6,FALSE)</f>
        <v>2.1125423219055</v>
      </c>
      <c r="Q239">
        <f>VLOOKUP($B239,image_data!$A:$Q,12,FALSE)</f>
        <v>0.50924399437666001</v>
      </c>
      <c r="R239">
        <f>VLOOKUP($B239,image_data!$A:$Q,13,FALSE)</f>
        <v>-0.18142532936969</v>
      </c>
      <c r="S239">
        <f>VLOOKUP($B239,image_data!$A:$Q,14,FALSE)</f>
        <v>2.5172156627914E-2</v>
      </c>
      <c r="T239">
        <f>VLOOKUP($B239,image_data!$A:$K,9,FALSE)</f>
        <v>1.1713022368824999</v>
      </c>
      <c r="U239">
        <f>VLOOKUP($B239,image_data!$A:$K,10,FALSE)</f>
        <v>-1.1458524631144</v>
      </c>
      <c r="V239">
        <f>VLOOKUP($B239,image_data!$A:$K,11,FALSE)</f>
        <v>1.2623070179360001</v>
      </c>
      <c r="W239">
        <f>VLOOKUP(B239,image_data!A:R,18,FALSE)</f>
        <v>0.99232756820651002</v>
      </c>
      <c r="X239">
        <f>VLOOKUP(_xlfn.CONCAT(A239,1),ref_coordinates!A:D,4,FALSE)</f>
        <v>33.799999999999997</v>
      </c>
      <c r="Y239" t="str">
        <f>VLOOKUP(INT(LEFT(A239,3)),image_data!A:H,8,FALSE)</f>
        <v>perspective</v>
      </c>
      <c r="Z239" t="str">
        <f>VLOOKUP(B239,image_data!A:V,22,TRUE)</f>
        <v>stefanhrt: GoPro HERO9 Black</v>
      </c>
    </row>
    <row r="240" spans="1:26" x14ac:dyDescent="0.3">
      <c r="A240" t="s">
        <v>912</v>
      </c>
      <c r="B240">
        <f t="shared" si="22"/>
        <v>52</v>
      </c>
      <c r="C240">
        <f>VLOOKUP($B240,image_data!$A:$P,16,FALSE)</f>
        <v>5184</v>
      </c>
      <c r="D240">
        <f>VLOOKUP($B240,image_data!$A:$P,15,FALSE)</f>
        <v>3888</v>
      </c>
      <c r="E240">
        <f t="shared" si="23"/>
        <v>-259.68</v>
      </c>
      <c r="F240">
        <f t="shared" si="24"/>
        <v>1290.8800000000001</v>
      </c>
      <c r="G240">
        <f t="shared" si="26"/>
        <v>1316.7402465178925</v>
      </c>
      <c r="H240">
        <f>VLOOKUP(_xlfn.CONCAT($A240,"1"),ref_coordinates!$A:$C,2,FALSE)</f>
        <v>396.19</v>
      </c>
      <c r="I240">
        <f>VLOOKUP(_xlfn.CONCAT($A240,"1"),ref_coordinates!$A:$C,3,FALSE)</f>
        <v>819.48</v>
      </c>
      <c r="J240">
        <f>VLOOKUP(_xlfn.CONCAT($A240,"2"),ref_coordinates!$A:$C,2,FALSE)</f>
        <v>136.51</v>
      </c>
      <c r="K240">
        <f>VLOOKUP(_xlfn.CONCAT($A240,"2"),ref_coordinates!$A:$C,3,FALSE)</f>
        <v>2110.36</v>
      </c>
      <c r="L240">
        <f>VLOOKUP($A240,lines!W:AC,7)</f>
        <v>104.65694305604779</v>
      </c>
      <c r="M240">
        <f>RADIANS(VLOOKUP($B240, image_data!A:G,7,FALSE))</f>
        <v>1.4785162262498335</v>
      </c>
      <c r="N240">
        <f>VLOOKUP($A240,lines!W:AD,8,FALSE)</f>
        <v>0.51449335518498462</v>
      </c>
      <c r="O240">
        <f t="shared" si="25"/>
        <v>-0.96402287106484885</v>
      </c>
      <c r="P240">
        <f>VLOOKUP($B240,image_data!A:F,6,FALSE)</f>
        <v>1.9473374960944001</v>
      </c>
      <c r="Q240">
        <f>VLOOKUP($B240,image_data!$A:$Q,12,FALSE)</f>
        <v>0.49477467291318999</v>
      </c>
      <c r="R240">
        <f>VLOOKUP($B240,image_data!$A:$Q,13,FALSE)</f>
        <v>-0.18835427897859999</v>
      </c>
      <c r="S240">
        <f>VLOOKUP($B240,image_data!$A:$Q,14,FALSE)</f>
        <v>2.9634292002738E-2</v>
      </c>
      <c r="T240">
        <f>VLOOKUP($B240,image_data!$A:$K,9,FALSE)</f>
        <v>1.1776523590490999</v>
      </c>
      <c r="U240">
        <f>VLOOKUP($B240,image_data!$A:$K,10,FALSE)</f>
        <v>-1.0520564748092001</v>
      </c>
      <c r="V240">
        <f>VLOOKUP($B240,image_data!$A:$K,11,FALSE)</f>
        <v>1.2047123166552001</v>
      </c>
      <c r="W240">
        <f>VLOOKUP(B240,image_data!A:R,18,FALSE)</f>
        <v>1.0037037019949999</v>
      </c>
      <c r="X240">
        <f>VLOOKUP(_xlfn.CONCAT(A240,1),ref_coordinates!A:D,4,FALSE)</f>
        <v>54.7</v>
      </c>
      <c r="Y240" t="str">
        <f>VLOOKUP(INT(LEFT(A240,3)),image_data!A:H,8,FALSE)</f>
        <v>perspective</v>
      </c>
      <c r="Z240" t="str">
        <f>VLOOKUP(B240,image_data!A:V,22,TRUE)</f>
        <v>stefanhrt: GoPro HERO9 Black</v>
      </c>
    </row>
    <row r="241" spans="1:26" x14ac:dyDescent="0.3">
      <c r="A241" t="s">
        <v>913</v>
      </c>
      <c r="B241">
        <f t="shared" si="22"/>
        <v>52</v>
      </c>
      <c r="C241">
        <f>VLOOKUP($B241,image_data!$A:$P,16,FALSE)</f>
        <v>5184</v>
      </c>
      <c r="D241">
        <f>VLOOKUP($B241,image_data!$A:$P,15,FALSE)</f>
        <v>3888</v>
      </c>
      <c r="E241">
        <f t="shared" si="23"/>
        <v>-7.3999999999998636</v>
      </c>
      <c r="F241">
        <f t="shared" si="24"/>
        <v>227.17000000000007</v>
      </c>
      <c r="G241">
        <f t="shared" si="26"/>
        <v>227.2904945218784</v>
      </c>
      <c r="H241">
        <f>VLOOKUP(_xlfn.CONCAT($A241,"1"),ref_coordinates!$A:$C,2,FALSE)</f>
        <v>1089.8699999999999</v>
      </c>
      <c r="I241">
        <f>VLOOKUP(_xlfn.CONCAT($A241,"1"),ref_coordinates!$A:$C,3,FALSE)</f>
        <v>1931.77</v>
      </c>
      <c r="J241">
        <f>VLOOKUP(_xlfn.CONCAT($A241,"2"),ref_coordinates!$A:$C,2,FALSE)</f>
        <v>1082.47</v>
      </c>
      <c r="K241">
        <f>VLOOKUP(_xlfn.CONCAT($A241,"2"),ref_coordinates!$A:$C,3,FALSE)</f>
        <v>2158.94</v>
      </c>
      <c r="L241">
        <f>VLOOKUP($A241,lines!W:AC,7)</f>
        <v>215.50231467546169</v>
      </c>
      <c r="M241">
        <f>RADIANS(VLOOKUP($B241, image_data!A:G,7,FALSE))</f>
        <v>1.4785162262498335</v>
      </c>
      <c r="N241">
        <f>VLOOKUP($A241,lines!W:AD,8,FALSE)</f>
        <v>0.90225346432240361</v>
      </c>
      <c r="O241">
        <f t="shared" si="25"/>
        <v>-0.57626276192742987</v>
      </c>
      <c r="P241">
        <f>VLOOKUP($B241,image_data!A:F,6,FALSE)</f>
        <v>1.9473374960944001</v>
      </c>
      <c r="Q241">
        <f>VLOOKUP($B241,image_data!$A:$Q,12,FALSE)</f>
        <v>0.49477467291318999</v>
      </c>
      <c r="R241">
        <f>VLOOKUP($B241,image_data!$A:$Q,13,FALSE)</f>
        <v>-0.18835427897859999</v>
      </c>
      <c r="S241">
        <f>VLOOKUP($B241,image_data!$A:$Q,14,FALSE)</f>
        <v>2.9634292002738E-2</v>
      </c>
      <c r="T241">
        <f>VLOOKUP($B241,image_data!$A:$K,9,FALSE)</f>
        <v>1.1776523590490999</v>
      </c>
      <c r="U241">
        <f>VLOOKUP($B241,image_data!$A:$K,10,FALSE)</f>
        <v>-1.0520564748092001</v>
      </c>
      <c r="V241">
        <f>VLOOKUP($B241,image_data!$A:$K,11,FALSE)</f>
        <v>1.2047123166552001</v>
      </c>
      <c r="W241">
        <f>VLOOKUP(B241,image_data!A:R,18,FALSE)</f>
        <v>1.0037037019949999</v>
      </c>
      <c r="X241">
        <f>VLOOKUP(_xlfn.CONCAT(A241,1),ref_coordinates!A:D,4,FALSE)</f>
        <v>19.2</v>
      </c>
      <c r="Y241" t="str">
        <f>VLOOKUP(INT(LEFT(A241,3)),image_data!A:H,8,FALSE)</f>
        <v>perspective</v>
      </c>
      <c r="Z241" t="str">
        <f>VLOOKUP(B241,image_data!A:V,22,TRUE)</f>
        <v>stefanhrt: GoPro HERO9 Black</v>
      </c>
    </row>
    <row r="242" spans="1:26" x14ac:dyDescent="0.3">
      <c r="A242" t="s">
        <v>914</v>
      </c>
      <c r="B242">
        <f t="shared" si="22"/>
        <v>52</v>
      </c>
      <c r="C242">
        <f>VLOOKUP($B242,image_data!$A:$P,16,FALSE)</f>
        <v>5184</v>
      </c>
      <c r="D242">
        <f>VLOOKUP($B242,image_data!$A:$P,15,FALSE)</f>
        <v>3888</v>
      </c>
      <c r="E242">
        <f t="shared" si="23"/>
        <v>-8.8499999999999091</v>
      </c>
      <c r="F242">
        <f t="shared" si="24"/>
        <v>244.10999999999967</v>
      </c>
      <c r="G242">
        <f t="shared" si="26"/>
        <v>244.27037192422628</v>
      </c>
      <c r="H242">
        <f>VLOOKUP(_xlfn.CONCAT($A242,"1"),ref_coordinates!$A:$C,2,FALSE)</f>
        <v>1677.36</v>
      </c>
      <c r="I242">
        <f>VLOOKUP(_xlfn.CONCAT($A242,"1"),ref_coordinates!$A:$C,3,FALSE)</f>
        <v>1946.38</v>
      </c>
      <c r="J242">
        <f>VLOOKUP(_xlfn.CONCAT($A242,"2"),ref_coordinates!$A:$C,2,FALSE)</f>
        <v>1668.51</v>
      </c>
      <c r="K242">
        <f>VLOOKUP(_xlfn.CONCAT($A242,"2"),ref_coordinates!$A:$C,3,FALSE)</f>
        <v>2190.4899999999998</v>
      </c>
      <c r="L242">
        <f>VLOOKUP($A242,lines!W:AC,7)</f>
        <v>191.03639592382549</v>
      </c>
      <c r="M242">
        <f>RADIANS(VLOOKUP($B242, image_data!A:G,7,FALSE))</f>
        <v>1.4785162262498335</v>
      </c>
      <c r="N242">
        <f>VLOOKUP($A242,lines!W:AD,8,FALSE)</f>
        <v>1.169245117362292</v>
      </c>
      <c r="O242">
        <f t="shared" si="25"/>
        <v>-0.3092711088875415</v>
      </c>
      <c r="P242">
        <f>VLOOKUP($B242,image_data!A:F,6,FALSE)</f>
        <v>1.9473374960944001</v>
      </c>
      <c r="Q242">
        <f>VLOOKUP($B242,image_data!$A:$Q,12,FALSE)</f>
        <v>0.49477467291318999</v>
      </c>
      <c r="R242">
        <f>VLOOKUP($B242,image_data!$A:$Q,13,FALSE)</f>
        <v>-0.18835427897859999</v>
      </c>
      <c r="S242">
        <f>VLOOKUP($B242,image_data!$A:$Q,14,FALSE)</f>
        <v>2.9634292002738E-2</v>
      </c>
      <c r="T242">
        <f>VLOOKUP($B242,image_data!$A:$K,9,FALSE)</f>
        <v>1.1776523590490999</v>
      </c>
      <c r="U242">
        <f>VLOOKUP($B242,image_data!$A:$K,10,FALSE)</f>
        <v>-1.0520564748092001</v>
      </c>
      <c r="V242">
        <f>VLOOKUP($B242,image_data!$A:$K,11,FALSE)</f>
        <v>1.2047123166552001</v>
      </c>
      <c r="W242">
        <f>VLOOKUP(B242,image_data!A:R,18,FALSE)</f>
        <v>1.0037037019949999</v>
      </c>
      <c r="X242">
        <f>VLOOKUP(_xlfn.CONCAT(A242,1),ref_coordinates!A:D,4,FALSE)</f>
        <v>19.2</v>
      </c>
      <c r="Y242" t="str">
        <f>VLOOKUP(INT(LEFT(A242,3)),image_data!A:H,8,FALSE)</f>
        <v>perspective</v>
      </c>
      <c r="Z242" t="str">
        <f>VLOOKUP(B242,image_data!A:V,22,TRUE)</f>
        <v>stefanhrt: GoPro HERO9 Black</v>
      </c>
    </row>
    <row r="243" spans="1:26" x14ac:dyDescent="0.3">
      <c r="A243" t="s">
        <v>915</v>
      </c>
      <c r="B243">
        <f t="shared" si="22"/>
        <v>52</v>
      </c>
      <c r="C243">
        <f>VLOOKUP($B243,image_data!$A:$P,16,FALSE)</f>
        <v>5184</v>
      </c>
      <c r="D243">
        <f>VLOOKUP($B243,image_data!$A:$P,15,FALSE)</f>
        <v>3888</v>
      </c>
      <c r="E243">
        <f t="shared" si="23"/>
        <v>-6.5099999999999909</v>
      </c>
      <c r="F243">
        <f t="shared" si="24"/>
        <v>204.79999999999995</v>
      </c>
      <c r="G243">
        <f t="shared" si="26"/>
        <v>204.90344091791133</v>
      </c>
      <c r="H243">
        <f>VLOOKUP(_xlfn.CONCAT($A243,"1"),ref_coordinates!$A:$C,2,FALSE)</f>
        <v>1781.15</v>
      </c>
      <c r="I243">
        <f>VLOOKUP(_xlfn.CONCAT($A243,"1"),ref_coordinates!$A:$C,3,FALSE)</f>
        <v>1981.84</v>
      </c>
      <c r="J243">
        <f>VLOOKUP(_xlfn.CONCAT($A243,"2"),ref_coordinates!$A:$C,2,FALSE)</f>
        <v>1774.64</v>
      </c>
      <c r="K243">
        <f>VLOOKUP(_xlfn.CONCAT($A243,"2"),ref_coordinates!$A:$C,3,FALSE)</f>
        <v>2186.64</v>
      </c>
      <c r="L243">
        <f>VLOOKUP($A243,lines!W:AC,7)</f>
        <v>219.4800665397909</v>
      </c>
      <c r="M243">
        <f>RADIANS(VLOOKUP($B243, image_data!A:G,7,FALSE))</f>
        <v>1.4785162262498335</v>
      </c>
      <c r="N243">
        <f>VLOOKUP($A243,lines!W:AD,8,FALSE)</f>
        <v>1.203278879323999</v>
      </c>
      <c r="O243">
        <f t="shared" si="25"/>
        <v>-0.27523734692583446</v>
      </c>
      <c r="P243">
        <f>VLOOKUP($B243,image_data!A:F,6,FALSE)</f>
        <v>1.9473374960944001</v>
      </c>
      <c r="Q243">
        <f>VLOOKUP($B243,image_data!$A:$Q,12,FALSE)</f>
        <v>0.49477467291318999</v>
      </c>
      <c r="R243">
        <f>VLOOKUP($B243,image_data!$A:$Q,13,FALSE)</f>
        <v>-0.18835427897859999</v>
      </c>
      <c r="S243">
        <f>VLOOKUP($B243,image_data!$A:$Q,14,FALSE)</f>
        <v>2.9634292002738E-2</v>
      </c>
      <c r="T243">
        <f>VLOOKUP($B243,image_data!$A:$K,9,FALSE)</f>
        <v>1.1776523590490999</v>
      </c>
      <c r="U243">
        <f>VLOOKUP($B243,image_data!$A:$K,10,FALSE)</f>
        <v>-1.0520564748092001</v>
      </c>
      <c r="V243">
        <f>VLOOKUP($B243,image_data!$A:$K,11,FALSE)</f>
        <v>1.2047123166552001</v>
      </c>
      <c r="W243">
        <f>VLOOKUP(B243,image_data!A:R,18,FALSE)</f>
        <v>1.0037037019949999</v>
      </c>
      <c r="X243">
        <f>VLOOKUP(_xlfn.CONCAT(A243,1),ref_coordinates!A:D,4,FALSE)</f>
        <v>19.2</v>
      </c>
      <c r="Y243" t="str">
        <f>VLOOKUP(INT(LEFT(A243,3)),image_data!A:H,8,FALSE)</f>
        <v>perspective</v>
      </c>
      <c r="Z243" t="str">
        <f>VLOOKUP(B243,image_data!A:V,22,TRUE)</f>
        <v>stefanhrt: GoPro HERO9 Black</v>
      </c>
    </row>
    <row r="244" spans="1:26" x14ac:dyDescent="0.3">
      <c r="A244" t="s">
        <v>916</v>
      </c>
      <c r="B244">
        <f t="shared" si="22"/>
        <v>52</v>
      </c>
      <c r="C244">
        <f>VLOOKUP($B244,image_data!$A:$P,16,FALSE)</f>
        <v>5184</v>
      </c>
      <c r="D244">
        <f>VLOOKUP($B244,image_data!$A:$P,15,FALSE)</f>
        <v>3888</v>
      </c>
      <c r="E244">
        <f t="shared" si="23"/>
        <v>-8</v>
      </c>
      <c r="F244">
        <f t="shared" si="24"/>
        <v>202.79000000000019</v>
      </c>
      <c r="G244">
        <f t="shared" si="26"/>
        <v>202.94773736112478</v>
      </c>
      <c r="H244">
        <f>VLOOKUP(_xlfn.CONCAT($A244,"1"),ref_coordinates!$A:$C,2,FALSE)</f>
        <v>2603.7399999999998</v>
      </c>
      <c r="I244">
        <f>VLOOKUP(_xlfn.CONCAT($A244,"1"),ref_coordinates!$A:$C,3,FALSE)</f>
        <v>2020.49</v>
      </c>
      <c r="J244">
        <f>VLOOKUP(_xlfn.CONCAT($A244,"2"),ref_coordinates!$A:$C,2,FALSE)</f>
        <v>2595.7399999999998</v>
      </c>
      <c r="K244">
        <f>VLOOKUP(_xlfn.CONCAT($A244,"2"),ref_coordinates!$A:$C,3,FALSE)</f>
        <v>2223.2800000000002</v>
      </c>
      <c r="L244">
        <f>VLOOKUP($A244,lines!W:AC,7)</f>
        <v>954.15788547623322</v>
      </c>
      <c r="M244">
        <f>RADIANS(VLOOKUP($B244, image_data!A:G,7,FALSE))</f>
        <v>1.4785162262498335</v>
      </c>
      <c r="N244">
        <f>VLOOKUP($A244,lines!W:AD,8,FALSE)</f>
        <v>1.5569216147666911</v>
      </c>
      <c r="O244">
        <f t="shared" si="25"/>
        <v>7.8405388516857633E-2</v>
      </c>
      <c r="P244">
        <f>VLOOKUP($B244,image_data!A:F,6,FALSE)</f>
        <v>1.9473374960944001</v>
      </c>
      <c r="Q244">
        <f>VLOOKUP($B244,image_data!$A:$Q,12,FALSE)</f>
        <v>0.49477467291318999</v>
      </c>
      <c r="R244">
        <f>VLOOKUP($B244,image_data!$A:$Q,13,FALSE)</f>
        <v>-0.18835427897859999</v>
      </c>
      <c r="S244">
        <f>VLOOKUP($B244,image_data!$A:$Q,14,FALSE)</f>
        <v>2.9634292002738E-2</v>
      </c>
      <c r="T244">
        <f>VLOOKUP($B244,image_data!$A:$K,9,FALSE)</f>
        <v>1.1776523590490999</v>
      </c>
      <c r="U244">
        <f>VLOOKUP($B244,image_data!$A:$K,10,FALSE)</f>
        <v>-1.0520564748092001</v>
      </c>
      <c r="V244">
        <f>VLOOKUP($B244,image_data!$A:$K,11,FALSE)</f>
        <v>1.2047123166552001</v>
      </c>
      <c r="W244">
        <f>VLOOKUP(B244,image_data!A:R,18,FALSE)</f>
        <v>1.0037037019949999</v>
      </c>
      <c r="X244">
        <f>VLOOKUP(_xlfn.CONCAT(A244,1),ref_coordinates!A:D,4,FALSE)</f>
        <v>77.7</v>
      </c>
      <c r="Y244" t="str">
        <f>VLOOKUP(INT(LEFT(A244,3)),image_data!A:H,8,FALSE)</f>
        <v>perspective</v>
      </c>
      <c r="Z244" t="str">
        <f>VLOOKUP(B244,image_data!A:V,22,TRUE)</f>
        <v>stefanhrt: GoPro HERO9 Black</v>
      </c>
    </row>
    <row r="245" spans="1:26" x14ac:dyDescent="0.3">
      <c r="A245" t="s">
        <v>917</v>
      </c>
      <c r="B245">
        <f t="shared" si="22"/>
        <v>52</v>
      </c>
      <c r="C245">
        <f>VLOOKUP($B245,image_data!$A:$P,16,FALSE)</f>
        <v>5184</v>
      </c>
      <c r="D245">
        <f>VLOOKUP($B245,image_data!$A:$P,15,FALSE)</f>
        <v>3888</v>
      </c>
      <c r="E245">
        <f t="shared" si="23"/>
        <v>2</v>
      </c>
      <c r="F245">
        <f t="shared" si="24"/>
        <v>202.31999999999994</v>
      </c>
      <c r="G245">
        <f t="shared" si="26"/>
        <v>202.32988508868377</v>
      </c>
      <c r="H245">
        <f>VLOOKUP(_xlfn.CONCAT($A245,"1"),ref_coordinates!$A:$C,2,FALSE)</f>
        <v>2736.85</v>
      </c>
      <c r="I245">
        <f>VLOOKUP(_xlfn.CONCAT($A245,"1"),ref_coordinates!$A:$C,3,FALSE)</f>
        <v>2022.11</v>
      </c>
      <c r="J245">
        <f>VLOOKUP(_xlfn.CONCAT($A245,"2"),ref_coordinates!$A:$C,2,FALSE)</f>
        <v>2738.85</v>
      </c>
      <c r="K245">
        <f>VLOOKUP(_xlfn.CONCAT($A245,"2"),ref_coordinates!$A:$C,3,FALSE)</f>
        <v>2224.4299999999998</v>
      </c>
      <c r="L245">
        <f>VLOOKUP($A245,lines!W:AC,7)</f>
        <v>966.31593432664704</v>
      </c>
      <c r="M245">
        <f>RADIANS(VLOOKUP($B245, image_data!A:G,7,FALSE))</f>
        <v>1.4785162262498335</v>
      </c>
      <c r="N245">
        <f>VLOOKUP($A245,lines!W:AD,8,FALSE)</f>
        <v>1.5781457223766651</v>
      </c>
      <c r="O245">
        <f t="shared" si="25"/>
        <v>9.9629496126831585E-2</v>
      </c>
      <c r="P245">
        <f>VLOOKUP($B245,image_data!A:F,6,FALSE)</f>
        <v>1.9473374960944001</v>
      </c>
      <c r="Q245">
        <f>VLOOKUP($B245,image_data!$A:$Q,12,FALSE)</f>
        <v>0.49477467291318999</v>
      </c>
      <c r="R245">
        <f>VLOOKUP($B245,image_data!$A:$Q,13,FALSE)</f>
        <v>-0.18835427897859999</v>
      </c>
      <c r="S245">
        <f>VLOOKUP($B245,image_data!$A:$Q,14,FALSE)</f>
        <v>2.9634292002738E-2</v>
      </c>
      <c r="T245">
        <f>VLOOKUP($B245,image_data!$A:$K,9,FALSE)</f>
        <v>1.1776523590490999</v>
      </c>
      <c r="U245">
        <f>VLOOKUP($B245,image_data!$A:$K,10,FALSE)</f>
        <v>-1.0520564748092001</v>
      </c>
      <c r="V245">
        <f>VLOOKUP($B245,image_data!$A:$K,11,FALSE)</f>
        <v>1.2047123166552001</v>
      </c>
      <c r="W245">
        <f>VLOOKUP(B245,image_data!A:R,18,FALSE)</f>
        <v>1.0037037019949999</v>
      </c>
      <c r="X245">
        <f>VLOOKUP(_xlfn.CONCAT(A245,1),ref_coordinates!A:D,4,FALSE)</f>
        <v>77.7</v>
      </c>
      <c r="Y245" t="str">
        <f>VLOOKUP(INT(LEFT(A245,3)),image_data!A:H,8,FALSE)</f>
        <v>perspective</v>
      </c>
      <c r="Z245" t="str">
        <f>VLOOKUP(B245,image_data!A:V,22,TRUE)</f>
        <v>stefanhrt: GoPro HERO9 Black</v>
      </c>
    </row>
    <row r="246" spans="1:26" x14ac:dyDescent="0.3">
      <c r="A246" t="s">
        <v>919</v>
      </c>
      <c r="B246">
        <f t="shared" si="22"/>
        <v>53</v>
      </c>
      <c r="C246">
        <f>VLOOKUP($B246,image_data!$A:$P,16,FALSE)</f>
        <v>5184</v>
      </c>
      <c r="D246">
        <f>VLOOKUP($B246,image_data!$A:$P,15,FALSE)</f>
        <v>3888</v>
      </c>
      <c r="E246">
        <f t="shared" si="23"/>
        <v>37.900000000000091</v>
      </c>
      <c r="F246">
        <f t="shared" si="24"/>
        <v>766.33999999999992</v>
      </c>
      <c r="G246">
        <f t="shared" si="26"/>
        <v>767.27661609096356</v>
      </c>
      <c r="H246">
        <f>VLOOKUP(_xlfn.CONCAT($A246,"1"),ref_coordinates!$A:$C,2,FALSE)</f>
        <v>3745.45</v>
      </c>
      <c r="I246">
        <f>VLOOKUP(_xlfn.CONCAT($A246,"1"),ref_coordinates!$A:$C,3,FALSE)</f>
        <v>1551.34</v>
      </c>
      <c r="J246">
        <f>VLOOKUP(_xlfn.CONCAT($A246,"2"),ref_coordinates!$A:$C,2,FALSE)</f>
        <v>3783.35</v>
      </c>
      <c r="K246">
        <f>VLOOKUP(_xlfn.CONCAT($A246,"2"),ref_coordinates!$A:$C,3,FALSE)</f>
        <v>2317.6799999999998</v>
      </c>
      <c r="L246">
        <f>VLOOKUP($A246,lines!W:AC,7)</f>
        <v>82.237950745038617</v>
      </c>
      <c r="M246">
        <f>RADIANS(VLOOKUP($B246, image_data!A:G,7,FALSE))</f>
        <v>1.1428213294110823</v>
      </c>
      <c r="N246">
        <f>VLOOKUP($A246,lines!W:AD,8,FALSE)</f>
        <v>1.6724996787487181</v>
      </c>
      <c r="O246">
        <f t="shared" si="25"/>
        <v>0.5296783493376358</v>
      </c>
      <c r="P246">
        <f>VLOOKUP($B246,image_data!A:F,6,FALSE)</f>
        <v>2.1605549594386999</v>
      </c>
      <c r="Q246">
        <f>VLOOKUP($B246,image_data!$A:$Q,12,FALSE)</f>
        <v>0.49320463409916998</v>
      </c>
      <c r="R246">
        <f>VLOOKUP($B246,image_data!$A:$Q,13,FALSE)</f>
        <v>-0.19185947375583001</v>
      </c>
      <c r="S246">
        <f>VLOOKUP($B246,image_data!$A:$Q,14,FALSE)</f>
        <v>2.8937077681032999E-2</v>
      </c>
      <c r="T246">
        <f>VLOOKUP($B246,image_data!$A:$K,9,FALSE)</f>
        <v>1.2905763135221</v>
      </c>
      <c r="U246">
        <f>VLOOKUP($B246,image_data!$A:$K,10,FALSE)</f>
        <v>-0.8040430525633</v>
      </c>
      <c r="V246">
        <f>VLOOKUP($B246,image_data!$A:$K,11,FALSE)</f>
        <v>0.95046534334235999</v>
      </c>
      <c r="W246">
        <f>VLOOKUP(B246,image_data!A:R,18,FALSE)</f>
        <v>0.99603826011055996</v>
      </c>
      <c r="X246">
        <f>VLOOKUP(_xlfn.CONCAT(A246,1),ref_coordinates!A:D,4,FALSE)</f>
        <v>27.7</v>
      </c>
      <c r="Y246" t="str">
        <f>VLOOKUP(INT(LEFT(A246,3)),image_data!A:H,8,FALSE)</f>
        <v>perspective</v>
      </c>
      <c r="Z246" t="str">
        <f>VLOOKUP(B246,image_data!A:V,22,TRUE)</f>
        <v>stefanhrt: GoPro HERO9 Black</v>
      </c>
    </row>
    <row r="247" spans="1:26" x14ac:dyDescent="0.3">
      <c r="A247" t="s">
        <v>920</v>
      </c>
      <c r="B247">
        <f t="shared" si="22"/>
        <v>53</v>
      </c>
      <c r="C247">
        <f>VLOOKUP($B247,image_data!$A:$P,16,FALSE)</f>
        <v>5184</v>
      </c>
      <c r="D247">
        <f>VLOOKUP($B247,image_data!$A:$P,15,FALSE)</f>
        <v>3888</v>
      </c>
      <c r="E247">
        <f t="shared" si="23"/>
        <v>143.13999999999987</v>
      </c>
      <c r="F247">
        <f t="shared" si="24"/>
        <v>1232.3000000000002</v>
      </c>
      <c r="G247">
        <f t="shared" si="26"/>
        <v>1240.5854866150903</v>
      </c>
      <c r="H247">
        <f>VLOOKUP(_xlfn.CONCAT($A247,"1"),ref_coordinates!$A:$C,2,FALSE)</f>
        <v>4068.43</v>
      </c>
      <c r="I247">
        <f>VLOOKUP(_xlfn.CONCAT($A247,"1"),ref_coordinates!$A:$C,3,FALSE)</f>
        <v>1140.02</v>
      </c>
      <c r="J247">
        <f>VLOOKUP(_xlfn.CONCAT($A247,"2"),ref_coordinates!$A:$C,2,FALSE)</f>
        <v>4211.57</v>
      </c>
      <c r="K247">
        <f>VLOOKUP(_xlfn.CONCAT($A247,"2"),ref_coordinates!$A:$C,3,FALSE)</f>
        <v>2372.3200000000002</v>
      </c>
      <c r="L247">
        <f>VLOOKUP($A247,lines!W:AC,7)</f>
        <v>53.905708342404843</v>
      </c>
      <c r="M247">
        <f>RADIANS(VLOOKUP($B247, image_data!A:G,7,FALSE))</f>
        <v>1.1428213294110823</v>
      </c>
      <c r="N247">
        <f>VLOOKUP($A247,lines!W:AD,8,FALSE)</f>
        <v>1.8642279598611009</v>
      </c>
      <c r="O247">
        <f t="shared" si="25"/>
        <v>0.72140663045001863</v>
      </c>
      <c r="P247">
        <f>VLOOKUP($B247,image_data!A:F,6,FALSE)</f>
        <v>2.1605549594386999</v>
      </c>
      <c r="Q247">
        <f>VLOOKUP($B247,image_data!$A:$Q,12,FALSE)</f>
        <v>0.49320463409916998</v>
      </c>
      <c r="R247">
        <f>VLOOKUP($B247,image_data!$A:$Q,13,FALSE)</f>
        <v>-0.19185947375583001</v>
      </c>
      <c r="S247">
        <f>VLOOKUP($B247,image_data!$A:$Q,14,FALSE)</f>
        <v>2.8937077681032999E-2</v>
      </c>
      <c r="T247">
        <f>VLOOKUP($B247,image_data!$A:$K,9,FALSE)</f>
        <v>1.2905763135221</v>
      </c>
      <c r="U247">
        <f>VLOOKUP($B247,image_data!$A:$K,10,FALSE)</f>
        <v>-0.8040430525633</v>
      </c>
      <c r="V247">
        <f>VLOOKUP($B247,image_data!$A:$K,11,FALSE)</f>
        <v>0.95046534334235999</v>
      </c>
      <c r="W247">
        <f>VLOOKUP(B247,image_data!A:R,18,FALSE)</f>
        <v>0.99603826011055996</v>
      </c>
      <c r="X247">
        <f>VLOOKUP(_xlfn.CONCAT(A247,1),ref_coordinates!A:D,4,FALSE)</f>
        <v>27.7</v>
      </c>
      <c r="Y247" t="str">
        <f>VLOOKUP(INT(LEFT(A247,3)),image_data!A:H,8,FALSE)</f>
        <v>perspective</v>
      </c>
      <c r="Z247" t="str">
        <f>VLOOKUP(B247,image_data!A:V,22,TRUE)</f>
        <v>stefanhrt: GoPro HERO9 Black</v>
      </c>
    </row>
    <row r="248" spans="1:26" x14ac:dyDescent="0.3">
      <c r="A248" t="s">
        <v>921</v>
      </c>
      <c r="B248">
        <f t="shared" si="22"/>
        <v>53</v>
      </c>
      <c r="C248">
        <f>VLOOKUP($B248,image_data!$A:$P,16,FALSE)</f>
        <v>5184</v>
      </c>
      <c r="D248">
        <f>VLOOKUP($B248,image_data!$A:$P,15,FALSE)</f>
        <v>3888</v>
      </c>
      <c r="E248">
        <f t="shared" si="23"/>
        <v>494.78999999999996</v>
      </c>
      <c r="F248">
        <f t="shared" si="24"/>
        <v>2043.7199999999998</v>
      </c>
      <c r="G248">
        <f t="shared" si="26"/>
        <v>2102.7621316972586</v>
      </c>
      <c r="H248">
        <f>VLOOKUP(_xlfn.CONCAT($A248,"1"),ref_coordinates!$A:$C,2,FALSE)</f>
        <v>4605.38</v>
      </c>
      <c r="I248">
        <f>VLOOKUP(_xlfn.CONCAT($A248,"1"),ref_coordinates!$A:$C,3,FALSE)</f>
        <v>378.77</v>
      </c>
      <c r="J248">
        <f>VLOOKUP(_xlfn.CONCAT($A248,"2"),ref_coordinates!$A:$C,2,FALSE)</f>
        <v>5100.17</v>
      </c>
      <c r="K248">
        <f>VLOOKUP(_xlfn.CONCAT($A248,"2"),ref_coordinates!$A:$C,3,FALSE)</f>
        <v>2422.4899999999998</v>
      </c>
      <c r="L248">
        <f>VLOOKUP($A248,lines!W:AC,7)</f>
        <v>34.955367115383822</v>
      </c>
      <c r="M248">
        <f>RADIANS(VLOOKUP($B248, image_data!A:G,7,FALSE))</f>
        <v>1.1428213294110823</v>
      </c>
      <c r="N248">
        <f>VLOOKUP($A248,lines!W:AD,8,FALSE)</f>
        <v>2.217948488235844</v>
      </c>
      <c r="O248">
        <f t="shared" si="25"/>
        <v>1.0751271588247617</v>
      </c>
      <c r="P248">
        <f>VLOOKUP($B248,image_data!A:F,6,FALSE)</f>
        <v>2.1605549594386999</v>
      </c>
      <c r="Q248">
        <f>VLOOKUP($B248,image_data!$A:$Q,12,FALSE)</f>
        <v>0.49320463409916998</v>
      </c>
      <c r="R248">
        <f>VLOOKUP($B248,image_data!$A:$Q,13,FALSE)</f>
        <v>-0.19185947375583001</v>
      </c>
      <c r="S248">
        <f>VLOOKUP($B248,image_data!$A:$Q,14,FALSE)</f>
        <v>2.8937077681032999E-2</v>
      </c>
      <c r="T248">
        <f>VLOOKUP($B248,image_data!$A:$K,9,FALSE)</f>
        <v>1.2905763135221</v>
      </c>
      <c r="U248">
        <f>VLOOKUP($B248,image_data!$A:$K,10,FALSE)</f>
        <v>-0.8040430525633</v>
      </c>
      <c r="V248">
        <f>VLOOKUP($B248,image_data!$A:$K,11,FALSE)</f>
        <v>0.95046534334235999</v>
      </c>
      <c r="W248">
        <f>VLOOKUP(B248,image_data!A:R,18,FALSE)</f>
        <v>0.99603826011055996</v>
      </c>
      <c r="X248">
        <f>VLOOKUP(_xlfn.CONCAT(A248,1),ref_coordinates!A:D,4,FALSE)</f>
        <v>27.7</v>
      </c>
      <c r="Y248" t="str">
        <f>VLOOKUP(INT(LEFT(A248,3)),image_data!A:H,8,FALSE)</f>
        <v>perspective</v>
      </c>
      <c r="Z248" t="str">
        <f>VLOOKUP(B248,image_data!A:V,22,TRUE)</f>
        <v>stefanhrt: GoPro HERO9 Black</v>
      </c>
    </row>
    <row r="249" spans="1:26" x14ac:dyDescent="0.3">
      <c r="A249" t="s">
        <v>923</v>
      </c>
      <c r="B249">
        <f t="shared" si="22"/>
        <v>54</v>
      </c>
      <c r="C249">
        <f>VLOOKUP($B249,image_data!$A:$P,16,FALSE)</f>
        <v>5184</v>
      </c>
      <c r="D249">
        <f>VLOOKUP($B249,image_data!$A:$P,15,FALSE)</f>
        <v>3888</v>
      </c>
      <c r="E249">
        <f t="shared" si="23"/>
        <v>6.5100000000002183</v>
      </c>
      <c r="F249">
        <f t="shared" si="24"/>
        <v>162.11000000000013</v>
      </c>
      <c r="G249">
        <f t="shared" si="26"/>
        <v>162.24066136452984</v>
      </c>
      <c r="H249">
        <f>VLOOKUP(_xlfn.CONCAT($A249,"1"),ref_coordinates!$A:$C,2,FALSE)</f>
        <v>2677.06</v>
      </c>
      <c r="I249">
        <f>VLOOKUP(_xlfn.CONCAT($A249,"1"),ref_coordinates!$A:$C,3,FALSE)</f>
        <v>2059.23</v>
      </c>
      <c r="J249">
        <f>VLOOKUP(_xlfn.CONCAT($A249,"2"),ref_coordinates!$A:$C,2,FALSE)</f>
        <v>2683.57</v>
      </c>
      <c r="K249">
        <f>VLOOKUP(_xlfn.CONCAT($A249,"2"),ref_coordinates!$A:$C,3,FALSE)</f>
        <v>2221.34</v>
      </c>
      <c r="L249">
        <f>VLOOKUP($A249,lines!W:AC,7)</f>
        <v>10.848479583650491</v>
      </c>
      <c r="M249">
        <f>RADIANS(VLOOKUP($B249, image_data!A:G,7,FALSE))</f>
        <v>1.240855235965866</v>
      </c>
      <c r="N249">
        <f>VLOOKUP($A249,lines!W:AD,8,FALSE)</f>
        <v>2.528447353838732</v>
      </c>
      <c r="O249">
        <f t="shared" si="25"/>
        <v>1.287592117872866</v>
      </c>
      <c r="P249">
        <f>VLOOKUP($B249,image_data!A:F,6,FALSE)</f>
        <v>2.0213462505490001</v>
      </c>
      <c r="Q249">
        <f>VLOOKUP($B249,image_data!$A:$Q,12,FALSE)</f>
        <v>0.50691531744141005</v>
      </c>
      <c r="R249">
        <f>VLOOKUP($B249,image_data!$A:$Q,13,FALSE)</f>
        <v>-0.19821880871811001</v>
      </c>
      <c r="S249">
        <f>VLOOKUP($B249,image_data!$A:$Q,14,FALSE)</f>
        <v>3.3292289162218998E-2</v>
      </c>
      <c r="T249">
        <f>VLOOKUP($B249,image_data!$A:$K,9,FALSE)</f>
        <v>1.2987283947623001</v>
      </c>
      <c r="U249">
        <f>VLOOKUP($B249,image_data!$A:$K,10,FALSE)</f>
        <v>-0.86316256921125001</v>
      </c>
      <c r="V249">
        <f>VLOOKUP($B249,image_data!$A:$K,11,FALSE)</f>
        <v>1.0523656705325</v>
      </c>
      <c r="W249">
        <f>VLOOKUP(B249,image_data!A:R,18,FALSE)</f>
        <v>0.98863058505533996</v>
      </c>
      <c r="X249">
        <f>VLOOKUP(_xlfn.CONCAT(A249,1),ref_coordinates!A:D,4,FALSE)</f>
        <v>15.9</v>
      </c>
      <c r="Y249" t="str">
        <f>VLOOKUP(INT(LEFT(A249,3)),image_data!A:H,8,FALSE)</f>
        <v>perspective</v>
      </c>
      <c r="Z249" t="str">
        <f>VLOOKUP(B249,image_data!A:V,22,TRUE)</f>
        <v>stefanhrt: GoPro HERO9 Black</v>
      </c>
    </row>
    <row r="250" spans="1:26" x14ac:dyDescent="0.3">
      <c r="A250" t="s">
        <v>924</v>
      </c>
      <c r="B250">
        <f t="shared" si="22"/>
        <v>54</v>
      </c>
      <c r="C250">
        <f>VLOOKUP($B250,image_data!$A:$P,16,FALSE)</f>
        <v>5184</v>
      </c>
      <c r="D250">
        <f>VLOOKUP($B250,image_data!$A:$P,15,FALSE)</f>
        <v>3888</v>
      </c>
      <c r="E250">
        <f t="shared" si="23"/>
        <v>3.3200000000001637</v>
      </c>
      <c r="F250">
        <f t="shared" si="24"/>
        <v>162.90000000000009</v>
      </c>
      <c r="G250">
        <f t="shared" si="26"/>
        <v>162.93382828620958</v>
      </c>
      <c r="H250">
        <f>VLOOKUP(_xlfn.CONCAT($A250,"1"),ref_coordinates!$A:$C,2,FALSE)</f>
        <v>3374.47</v>
      </c>
      <c r="I250">
        <f>VLOOKUP(_xlfn.CONCAT($A250,"1"),ref_coordinates!$A:$C,3,FALSE)</f>
        <v>2121.21</v>
      </c>
      <c r="J250">
        <f>VLOOKUP(_xlfn.CONCAT($A250,"2"),ref_coordinates!$A:$C,2,FALSE)</f>
        <v>3377.79</v>
      </c>
      <c r="K250">
        <f>VLOOKUP(_xlfn.CONCAT($A250,"2"),ref_coordinates!$A:$C,3,FALSE)</f>
        <v>2284.11</v>
      </c>
      <c r="L250">
        <f>VLOOKUP($A250,lines!W:AC,7)</f>
        <v>22.99753341194026</v>
      </c>
      <c r="M250">
        <f>RADIANS(VLOOKUP($B250, image_data!A:G,7,FALSE))</f>
        <v>1.240855235965866</v>
      </c>
      <c r="N250">
        <f>VLOOKUP($A250,lines!W:AD,8,FALSE)</f>
        <v>1.8036849998136979</v>
      </c>
      <c r="O250">
        <f t="shared" si="25"/>
        <v>0.5628297638478319</v>
      </c>
      <c r="P250">
        <f>VLOOKUP($B250,image_data!A:F,6,FALSE)</f>
        <v>2.0213462505490001</v>
      </c>
      <c r="Q250">
        <f>VLOOKUP($B250,image_data!$A:$Q,12,FALSE)</f>
        <v>0.50691531744141005</v>
      </c>
      <c r="R250">
        <f>VLOOKUP($B250,image_data!$A:$Q,13,FALSE)</f>
        <v>-0.19821880871811001</v>
      </c>
      <c r="S250">
        <f>VLOOKUP($B250,image_data!$A:$Q,14,FALSE)</f>
        <v>3.3292289162218998E-2</v>
      </c>
      <c r="T250">
        <f>VLOOKUP($B250,image_data!$A:$K,9,FALSE)</f>
        <v>1.2987283947623001</v>
      </c>
      <c r="U250">
        <f>VLOOKUP($B250,image_data!$A:$K,10,FALSE)</f>
        <v>-0.86316256921125001</v>
      </c>
      <c r="V250">
        <f>VLOOKUP($B250,image_data!$A:$K,11,FALSE)</f>
        <v>1.0523656705325</v>
      </c>
      <c r="W250">
        <f>VLOOKUP(B250,image_data!A:R,18,FALSE)</f>
        <v>0.98863058505533996</v>
      </c>
      <c r="X250">
        <f>VLOOKUP(_xlfn.CONCAT(A250,1),ref_coordinates!A:D,4,FALSE)</f>
        <v>2</v>
      </c>
      <c r="Y250" t="str">
        <f>VLOOKUP(INT(LEFT(A250,3)),image_data!A:H,8,FALSE)</f>
        <v>perspective</v>
      </c>
      <c r="Z250" t="str">
        <f>VLOOKUP(B250,image_data!A:V,22,TRUE)</f>
        <v>stefanhrt: GoPro HERO9 Black</v>
      </c>
    </row>
    <row r="251" spans="1:26" x14ac:dyDescent="0.3">
      <c r="A251" t="s">
        <v>925</v>
      </c>
      <c r="B251">
        <f t="shared" si="22"/>
        <v>54</v>
      </c>
      <c r="C251">
        <f>VLOOKUP($B251,image_data!$A:$P,16,FALSE)</f>
        <v>5184</v>
      </c>
      <c r="D251">
        <f>VLOOKUP($B251,image_data!$A:$P,15,FALSE)</f>
        <v>3888</v>
      </c>
      <c r="E251">
        <f t="shared" si="23"/>
        <v>275.67000000000007</v>
      </c>
      <c r="F251">
        <f t="shared" si="24"/>
        <v>1769.4300000000003</v>
      </c>
      <c r="G251">
        <f t="shared" si="26"/>
        <v>1790.7753834023968</v>
      </c>
      <c r="H251">
        <f>VLOOKUP(_xlfn.CONCAT($A251,"1"),ref_coordinates!$A:$C,2,FALSE)</f>
        <v>3949.55</v>
      </c>
      <c r="I251">
        <f>VLOOKUP(_xlfn.CONCAT($A251,"1"),ref_coordinates!$A:$C,3,FALSE)</f>
        <v>563.14</v>
      </c>
      <c r="J251">
        <f>VLOOKUP(_xlfn.CONCAT($A251,"2"),ref_coordinates!$A:$C,2,FALSE)</f>
        <v>4225.22</v>
      </c>
      <c r="K251">
        <f>VLOOKUP(_xlfn.CONCAT($A251,"2"),ref_coordinates!$A:$C,3,FALSE)</f>
        <v>2332.5700000000002</v>
      </c>
      <c r="L251">
        <f>VLOOKUP($A251,lines!W:AC,7)</f>
        <v>190.6547916382529</v>
      </c>
      <c r="M251">
        <f>RADIANS(VLOOKUP($B251, image_data!A:G,7,FALSE))</f>
        <v>1.240855235965866</v>
      </c>
      <c r="N251">
        <f>VLOOKUP($A251,lines!W:AD,8,FALSE)</f>
        <v>1.3269433192612969</v>
      </c>
      <c r="O251">
        <f t="shared" si="25"/>
        <v>8.6088083295430939E-2</v>
      </c>
      <c r="P251">
        <f>VLOOKUP($B251,image_data!A:F,6,FALSE)</f>
        <v>2.0213462505490001</v>
      </c>
      <c r="Q251">
        <f>VLOOKUP($B251,image_data!$A:$Q,12,FALSE)</f>
        <v>0.50691531744141005</v>
      </c>
      <c r="R251">
        <f>VLOOKUP($B251,image_data!$A:$Q,13,FALSE)</f>
        <v>-0.19821880871811001</v>
      </c>
      <c r="S251">
        <f>VLOOKUP($B251,image_data!$A:$Q,14,FALSE)</f>
        <v>3.3292289162218998E-2</v>
      </c>
      <c r="T251">
        <f>VLOOKUP($B251,image_data!$A:$K,9,FALSE)</f>
        <v>1.2987283947623001</v>
      </c>
      <c r="U251">
        <f>VLOOKUP($B251,image_data!$A:$K,10,FALSE)</f>
        <v>-0.86316256921125001</v>
      </c>
      <c r="V251">
        <f>VLOOKUP($B251,image_data!$A:$K,11,FALSE)</f>
        <v>1.0523656705325</v>
      </c>
      <c r="W251">
        <f>VLOOKUP(B251,image_data!A:R,18,FALSE)</f>
        <v>0.98863058505533996</v>
      </c>
      <c r="X251">
        <f>VLOOKUP(_xlfn.CONCAT(A251,1),ref_coordinates!A:D,4,FALSE)</f>
        <v>11.1</v>
      </c>
      <c r="Y251" t="str">
        <f>VLOOKUP(INT(LEFT(A251,3)),image_data!A:H,8,FALSE)</f>
        <v>perspective</v>
      </c>
      <c r="Z251" t="str">
        <f>VLOOKUP(B251,image_data!A:V,22,TRUE)</f>
        <v>stefanhrt: GoPro HERO9 Black</v>
      </c>
    </row>
    <row r="252" spans="1:26" x14ac:dyDescent="0.3">
      <c r="A252" t="s">
        <v>927</v>
      </c>
      <c r="B252">
        <f t="shared" si="22"/>
        <v>55</v>
      </c>
      <c r="C252">
        <f>VLOOKUP($B252,image_data!$A:$P,16,FALSE)</f>
        <v>5184</v>
      </c>
      <c r="D252">
        <f>VLOOKUP($B252,image_data!$A:$P,15,FALSE)</f>
        <v>3888</v>
      </c>
      <c r="E252">
        <f t="shared" si="23"/>
        <v>-23.490000000000009</v>
      </c>
      <c r="F252">
        <f t="shared" si="24"/>
        <v>278.47000000000003</v>
      </c>
      <c r="G252">
        <f t="shared" si="26"/>
        <v>279.45897910069021</v>
      </c>
      <c r="H252">
        <f>VLOOKUP(_xlfn.CONCAT($A252,"1"),ref_coordinates!$A:$C,2,FALSE)</f>
        <v>745.19</v>
      </c>
      <c r="I252">
        <f>VLOOKUP(_xlfn.CONCAT($A252,"1"),ref_coordinates!$A:$C,3,FALSE)</f>
        <v>1794.36</v>
      </c>
      <c r="J252">
        <f>VLOOKUP(_xlfn.CONCAT($A252,"2"),ref_coordinates!$A:$C,2,FALSE)</f>
        <v>721.7</v>
      </c>
      <c r="K252">
        <f>VLOOKUP(_xlfn.CONCAT($A252,"2"),ref_coordinates!$A:$C,3,FALSE)</f>
        <v>2072.83</v>
      </c>
      <c r="L252">
        <f>VLOOKUP($A252,lines!W:AC,7)</f>
        <v>59.961734491894909</v>
      </c>
      <c r="M252">
        <f>RADIANS(VLOOKUP($B252, image_data!A:G,7,FALSE))</f>
        <v>1.8301846056037503</v>
      </c>
      <c r="N252">
        <f>VLOOKUP($A252,lines!W:AD,8,FALSE)</f>
        <v>1.576263790284854</v>
      </c>
      <c r="O252">
        <f t="shared" si="25"/>
        <v>-0.25392081531889632</v>
      </c>
      <c r="P252">
        <f>VLOOKUP($B252,image_data!A:F,6,FALSE)</f>
        <v>2.0000580344348999</v>
      </c>
      <c r="Q252">
        <f>VLOOKUP($B252,image_data!$A:$Q,12,FALSE)</f>
        <v>0.47451009375865999</v>
      </c>
      <c r="R252">
        <f>VLOOKUP($B252,image_data!$A:$Q,13,FALSE)</f>
        <v>-0.20507901439795001</v>
      </c>
      <c r="S252">
        <f>VLOOKUP($B252,image_data!$A:$Q,14,FALSE)</f>
        <v>3.5203379793919999E-2</v>
      </c>
      <c r="T252">
        <f>VLOOKUP($B252,image_data!$A:$K,9,FALSE)</f>
        <v>1.0274454473026</v>
      </c>
      <c r="U252">
        <f>VLOOKUP($B252,image_data!$A:$K,10,FALSE)</f>
        <v>-1.3056077887651001</v>
      </c>
      <c r="V252">
        <f>VLOOKUP($B252,image_data!$A:$K,11,FALSE)</f>
        <v>1.4687631392475999</v>
      </c>
      <c r="W252">
        <f>VLOOKUP(B252,image_data!A:R,18,FALSE)</f>
        <v>0.99389261895697001</v>
      </c>
      <c r="X252">
        <f>VLOOKUP(_xlfn.CONCAT(A252,1),ref_coordinates!A:D,4,FALSE)</f>
        <v>9</v>
      </c>
      <c r="Y252" t="str">
        <f>VLOOKUP(INT(LEFT(A252,3)),image_data!A:H,8,FALSE)</f>
        <v>perspective</v>
      </c>
      <c r="Z252" t="str">
        <f>VLOOKUP(B252,image_data!A:V,22,TRUE)</f>
        <v>stefanhrt: GoPro HERO9 Black</v>
      </c>
    </row>
    <row r="253" spans="1:26" x14ac:dyDescent="0.3">
      <c r="A253" t="s">
        <v>928</v>
      </c>
      <c r="B253">
        <f t="shared" si="22"/>
        <v>55</v>
      </c>
      <c r="C253">
        <f>VLOOKUP($B253,image_data!$A:$P,16,FALSE)</f>
        <v>5184</v>
      </c>
      <c r="D253">
        <f>VLOOKUP($B253,image_data!$A:$P,15,FALSE)</f>
        <v>3888</v>
      </c>
      <c r="E253">
        <f t="shared" si="23"/>
        <v>15.980000000000018</v>
      </c>
      <c r="F253">
        <f t="shared" si="24"/>
        <v>644.47000000000025</v>
      </c>
      <c r="G253">
        <f t="shared" si="26"/>
        <v>644.66808614976469</v>
      </c>
      <c r="H253">
        <f>VLOOKUP(_xlfn.CONCAT($A253,"1"),ref_coordinates!$A:$C,2,FALSE)</f>
        <v>3767.46</v>
      </c>
      <c r="I253">
        <f>VLOOKUP(_xlfn.CONCAT($A253,"1"),ref_coordinates!$A:$C,3,FALSE)</f>
        <v>1631.6</v>
      </c>
      <c r="J253">
        <f>VLOOKUP(_xlfn.CONCAT($A253,"2"),ref_coordinates!$A:$C,2,FALSE)</f>
        <v>3783.44</v>
      </c>
      <c r="K253">
        <f>VLOOKUP(_xlfn.CONCAT($A253,"2"),ref_coordinates!$A:$C,3,FALSE)</f>
        <v>2276.0700000000002</v>
      </c>
      <c r="L253">
        <f>VLOOKUP($A253,lines!W:AC,7)</f>
        <v>30.42774842855405</v>
      </c>
      <c r="M253">
        <f>RADIANS(VLOOKUP($B253, image_data!A:G,7,FALSE))</f>
        <v>1.8301846056037503</v>
      </c>
      <c r="N253">
        <f>VLOOKUP($A253,lines!W:AD,8,FALSE)</f>
        <v>2.418491919723516</v>
      </c>
      <c r="O253">
        <f t="shared" si="25"/>
        <v>0.58830731411976567</v>
      </c>
      <c r="P253">
        <f>VLOOKUP($B253,image_data!A:F,6,FALSE)</f>
        <v>2.0000580344348999</v>
      </c>
      <c r="Q253">
        <f>VLOOKUP($B253,image_data!$A:$Q,12,FALSE)</f>
        <v>0.47451009375865999</v>
      </c>
      <c r="R253">
        <f>VLOOKUP($B253,image_data!$A:$Q,13,FALSE)</f>
        <v>-0.20507901439795001</v>
      </c>
      <c r="S253">
        <f>VLOOKUP($B253,image_data!$A:$Q,14,FALSE)</f>
        <v>3.5203379793919999E-2</v>
      </c>
      <c r="T253">
        <f>VLOOKUP($B253,image_data!$A:$K,9,FALSE)</f>
        <v>1.0274454473026</v>
      </c>
      <c r="U253">
        <f>VLOOKUP($B253,image_data!$A:$K,10,FALSE)</f>
        <v>-1.3056077887651001</v>
      </c>
      <c r="V253">
        <f>VLOOKUP($B253,image_data!$A:$K,11,FALSE)</f>
        <v>1.4687631392475999</v>
      </c>
      <c r="W253">
        <f>VLOOKUP(B253,image_data!A:R,18,FALSE)</f>
        <v>0.99389261895697001</v>
      </c>
      <c r="X253">
        <f>VLOOKUP(_xlfn.CONCAT(A253,1),ref_coordinates!A:D,4,FALSE)</f>
        <v>8.9</v>
      </c>
      <c r="Y253" t="str">
        <f>VLOOKUP(INT(LEFT(A253,3)),image_data!A:H,8,FALSE)</f>
        <v>perspective</v>
      </c>
      <c r="Z253" t="str">
        <f>VLOOKUP(B253,image_data!A:V,22,TRUE)</f>
        <v>stefanhrt: GoPro HERO9 Black</v>
      </c>
    </row>
    <row r="254" spans="1:26" x14ac:dyDescent="0.3">
      <c r="A254" t="s">
        <v>929</v>
      </c>
      <c r="B254">
        <f t="shared" si="22"/>
        <v>55</v>
      </c>
      <c r="C254">
        <f>VLOOKUP($B254,image_data!$A:$P,16,FALSE)</f>
        <v>5184</v>
      </c>
      <c r="D254">
        <f>VLOOKUP($B254,image_data!$A:$P,15,FALSE)</f>
        <v>3888</v>
      </c>
      <c r="E254">
        <f t="shared" si="23"/>
        <v>26.550000000000182</v>
      </c>
      <c r="F254">
        <f t="shared" si="24"/>
        <v>297.32000000000016</v>
      </c>
      <c r="G254">
        <f t="shared" si="26"/>
        <v>298.50307351851524</v>
      </c>
      <c r="H254">
        <f>VLOOKUP(_xlfn.CONCAT($A254,"1"),ref_coordinates!$A:$C,2,FALSE)</f>
        <v>4864</v>
      </c>
      <c r="I254">
        <f>VLOOKUP(_xlfn.CONCAT($A254,"1"),ref_coordinates!$A:$C,3,FALSE)</f>
        <v>1948.23</v>
      </c>
      <c r="J254">
        <f>VLOOKUP(_xlfn.CONCAT($A254,"2"),ref_coordinates!$A:$C,2,FALSE)</f>
        <v>4890.55</v>
      </c>
      <c r="K254">
        <f>VLOOKUP(_xlfn.CONCAT($A254,"2"),ref_coordinates!$A:$C,3,FALSE)</f>
        <v>2245.5500000000002</v>
      </c>
      <c r="L254">
        <f>VLOOKUP($A254,lines!W:AC,7)</f>
        <v>24.838404805379781</v>
      </c>
      <c r="M254">
        <f>RADIANS(VLOOKUP($B254, image_data!A:G,7,FALSE))</f>
        <v>1.8301846056037503</v>
      </c>
      <c r="N254">
        <f>VLOOKUP($A254,lines!W:AD,8,FALSE)</f>
        <v>2.911650164930828</v>
      </c>
      <c r="O254">
        <f t="shared" si="25"/>
        <v>1.0814655593270777</v>
      </c>
      <c r="P254">
        <f>VLOOKUP($B254,image_data!A:F,6,FALSE)</f>
        <v>2.0000580344348999</v>
      </c>
      <c r="Q254">
        <f>VLOOKUP($B254,image_data!$A:$Q,12,FALSE)</f>
        <v>0.47451009375865999</v>
      </c>
      <c r="R254">
        <f>VLOOKUP($B254,image_data!$A:$Q,13,FALSE)</f>
        <v>-0.20507901439795001</v>
      </c>
      <c r="S254">
        <f>VLOOKUP($B254,image_data!$A:$Q,14,FALSE)</f>
        <v>3.5203379793919999E-2</v>
      </c>
      <c r="T254">
        <f>VLOOKUP($B254,image_data!$A:$K,9,FALSE)</f>
        <v>1.0274454473026</v>
      </c>
      <c r="U254">
        <f>VLOOKUP($B254,image_data!$A:$K,10,FALSE)</f>
        <v>-1.3056077887651001</v>
      </c>
      <c r="V254">
        <f>VLOOKUP($B254,image_data!$A:$K,11,FALSE)</f>
        <v>1.4687631392475999</v>
      </c>
      <c r="W254">
        <f>VLOOKUP(B254,image_data!A:R,18,FALSE)</f>
        <v>0.99389261895697001</v>
      </c>
      <c r="X254">
        <f>VLOOKUP(_xlfn.CONCAT(A254,1),ref_coordinates!A:D,4,FALSE)</f>
        <v>3</v>
      </c>
      <c r="Y254" t="str">
        <f>VLOOKUP(INT(LEFT(A254,3)),image_data!A:H,8,FALSE)</f>
        <v>perspective</v>
      </c>
      <c r="Z254" t="str">
        <f>VLOOKUP(B254,image_data!A:V,22,TRUE)</f>
        <v>stefanhrt: GoPro HERO9 Black</v>
      </c>
    </row>
    <row r="255" spans="1:26" x14ac:dyDescent="0.3">
      <c r="A255" t="s">
        <v>931</v>
      </c>
      <c r="B255">
        <f t="shared" si="22"/>
        <v>56</v>
      </c>
      <c r="C255">
        <f>VLOOKUP($B255,image_data!$A:$P,16,FALSE)</f>
        <v>5184</v>
      </c>
      <c r="D255">
        <f>VLOOKUP($B255,image_data!$A:$P,15,FALSE)</f>
        <v>3888</v>
      </c>
      <c r="E255">
        <f t="shared" si="23"/>
        <v>-461.36999999999989</v>
      </c>
      <c r="F255">
        <f t="shared" si="24"/>
        <v>1737.46</v>
      </c>
      <c r="G255">
        <f t="shared" si="26"/>
        <v>1797.6733653531167</v>
      </c>
      <c r="H255">
        <f>VLOOKUP(_xlfn.CONCAT($A255,"1"),ref_coordinates!$A:$C,2,FALSE)</f>
        <v>1266.31</v>
      </c>
      <c r="I255">
        <f>VLOOKUP(_xlfn.CONCAT($A255,"1"),ref_coordinates!$A:$C,3,FALSE)</f>
        <v>434.94</v>
      </c>
      <c r="J255">
        <f>VLOOKUP(_xlfn.CONCAT($A255,"2"),ref_coordinates!$A:$C,2,FALSE)</f>
        <v>804.94</v>
      </c>
      <c r="K255">
        <f>VLOOKUP(_xlfn.CONCAT($A255,"2"),ref_coordinates!$A:$C,3,FALSE)</f>
        <v>2172.4</v>
      </c>
      <c r="L255">
        <f>VLOOKUP($A255,lines!W:AC,7)</f>
        <v>8.1384131796204908</v>
      </c>
      <c r="M255">
        <f>RADIANS(VLOOKUP($B255, image_data!A:G,7,FALSE))</f>
        <v>0.47004545615944909</v>
      </c>
      <c r="N255">
        <f>VLOOKUP($A255,lines!W:AD,8,FALSE)</f>
        <v>5.5044294603480539</v>
      </c>
      <c r="O255">
        <f t="shared" si="25"/>
        <v>5.0343840041886052</v>
      </c>
      <c r="P255">
        <f>VLOOKUP($B255,image_data!A:F,6,FALSE)</f>
        <v>2.0251730326563</v>
      </c>
      <c r="Q255">
        <f>VLOOKUP($B255,image_data!$A:$Q,12,FALSE)</f>
        <v>0.47565261672070003</v>
      </c>
      <c r="R255">
        <f>VLOOKUP($B255,image_data!$A:$Q,13,FALSE)</f>
        <v>-0.21231909431528001</v>
      </c>
      <c r="S255">
        <f>VLOOKUP($B255,image_data!$A:$Q,14,FALSE)</f>
        <v>3.7521638055399001E-2</v>
      </c>
      <c r="T255">
        <f>VLOOKUP($B255,image_data!$A:$K,9,FALSE)</f>
        <v>1.4731556062993001</v>
      </c>
      <c r="U255">
        <f>VLOOKUP($B255,image_data!$A:$K,10,FALSE)</f>
        <v>-0.29377737027597001</v>
      </c>
      <c r="V255">
        <f>VLOOKUP($B255,image_data!$A:$K,11,FALSE)</f>
        <v>0.44099555311334998</v>
      </c>
      <c r="W255">
        <f>VLOOKUP(B255,image_data!A:R,18,FALSE)</f>
        <v>0.91671954872105998</v>
      </c>
      <c r="X255">
        <f>VLOOKUP(_xlfn.CONCAT(A255,1),ref_coordinates!A:D,4,FALSE)</f>
        <v>9.6</v>
      </c>
      <c r="Y255" t="str">
        <f>VLOOKUP(INT(LEFT(A255,3)),image_data!A:H,8,FALSE)</f>
        <v>perspective</v>
      </c>
      <c r="Z255" t="str">
        <f>VLOOKUP(B255,image_data!A:V,22,TRUE)</f>
        <v>stefanhrt: GoPro HERO9 Black</v>
      </c>
    </row>
    <row r="256" spans="1:26" x14ac:dyDescent="0.3">
      <c r="A256" t="s">
        <v>932</v>
      </c>
      <c r="B256">
        <f t="shared" si="22"/>
        <v>56</v>
      </c>
      <c r="C256">
        <f>VLOOKUP($B256,image_data!$A:$P,16,FALSE)</f>
        <v>5184</v>
      </c>
      <c r="D256">
        <f>VLOOKUP($B256,image_data!$A:$P,15,FALSE)</f>
        <v>3888</v>
      </c>
      <c r="E256">
        <f t="shared" si="23"/>
        <v>-77.6099999999999</v>
      </c>
      <c r="F256">
        <f t="shared" si="24"/>
        <v>587.47999999999979</v>
      </c>
      <c r="G256">
        <f t="shared" si="26"/>
        <v>592.58422397158006</v>
      </c>
      <c r="H256">
        <f>VLOOKUP(_xlfn.CONCAT($A256,"1"),ref_coordinates!$A:$C,2,FALSE)</f>
        <v>1531.57</v>
      </c>
      <c r="I256">
        <f>VLOOKUP(_xlfn.CONCAT($A256,"1"),ref_coordinates!$A:$C,3,FALSE)</f>
        <v>1645.95</v>
      </c>
      <c r="J256">
        <f>VLOOKUP(_xlfn.CONCAT($A256,"2"),ref_coordinates!$A:$C,2,FALSE)</f>
        <v>1453.96</v>
      </c>
      <c r="K256">
        <f>VLOOKUP(_xlfn.CONCAT($A256,"2"),ref_coordinates!$A:$C,3,FALSE)</f>
        <v>2233.4299999999998</v>
      </c>
      <c r="L256">
        <f>VLOOKUP($A256,lines!W:AC,7)</f>
        <v>10.433212648317451</v>
      </c>
      <c r="M256">
        <f>RADIANS(VLOOKUP($B256, image_data!A:G,7,FALSE))</f>
        <v>0.47004545615944909</v>
      </c>
      <c r="N256">
        <f>VLOOKUP($A256,lines!W:AD,8,FALSE)</f>
        <v>6.0164784185599638</v>
      </c>
      <c r="O256">
        <f t="shared" si="25"/>
        <v>5.5464329624005151</v>
      </c>
      <c r="P256">
        <f>VLOOKUP($B256,image_data!A:F,6,FALSE)</f>
        <v>2.0251730326563</v>
      </c>
      <c r="Q256">
        <f>VLOOKUP($B256,image_data!$A:$Q,12,FALSE)</f>
        <v>0.47565261672070003</v>
      </c>
      <c r="R256">
        <f>VLOOKUP($B256,image_data!$A:$Q,13,FALSE)</f>
        <v>-0.21231909431528001</v>
      </c>
      <c r="S256">
        <f>VLOOKUP($B256,image_data!$A:$Q,14,FALSE)</f>
        <v>3.7521638055399001E-2</v>
      </c>
      <c r="T256">
        <f>VLOOKUP($B256,image_data!$A:$K,9,FALSE)</f>
        <v>1.4731556062993001</v>
      </c>
      <c r="U256">
        <f>VLOOKUP($B256,image_data!$A:$K,10,FALSE)</f>
        <v>-0.29377737027597001</v>
      </c>
      <c r="V256">
        <f>VLOOKUP($B256,image_data!$A:$K,11,FALSE)</f>
        <v>0.44099555311334998</v>
      </c>
      <c r="W256">
        <f>VLOOKUP(B256,image_data!A:R,18,FALSE)</f>
        <v>0.91671954872105998</v>
      </c>
      <c r="X256">
        <f>VLOOKUP(_xlfn.CONCAT(A256,1),ref_coordinates!A:D,4,FALSE)</f>
        <v>4.8</v>
      </c>
      <c r="Y256" t="str">
        <f>VLOOKUP(INT(LEFT(A256,3)),image_data!A:H,8,FALSE)</f>
        <v>perspective</v>
      </c>
      <c r="Z256" t="str">
        <f>VLOOKUP(B256,image_data!A:V,22,TRUE)</f>
        <v>stefanhrt: GoPro HERO9 Black</v>
      </c>
    </row>
    <row r="257" spans="1:26" x14ac:dyDescent="0.3">
      <c r="A257" t="s">
        <v>933</v>
      </c>
      <c r="B257">
        <f t="shared" si="22"/>
        <v>56</v>
      </c>
      <c r="C257">
        <f>VLOOKUP($B257,image_data!$A:$P,16,FALSE)</f>
        <v>5184</v>
      </c>
      <c r="D257">
        <f>VLOOKUP($B257,image_data!$A:$P,15,FALSE)</f>
        <v>3888</v>
      </c>
      <c r="E257">
        <f t="shared" si="23"/>
        <v>-20.089999999999691</v>
      </c>
      <c r="F257">
        <f t="shared" si="24"/>
        <v>262.8100000000004</v>
      </c>
      <c r="G257">
        <f t="shared" si="26"/>
        <v>263.57675200973284</v>
      </c>
      <c r="H257">
        <f>VLOOKUP(_xlfn.CONCAT($A257,"1"),ref_coordinates!$A:$C,2,FALSE)</f>
        <v>3373.62</v>
      </c>
      <c r="I257">
        <f>VLOOKUP(_xlfn.CONCAT($A257,"1"),ref_coordinates!$A:$C,3,FALSE)</f>
        <v>2072.4899999999998</v>
      </c>
      <c r="J257">
        <f>VLOOKUP(_xlfn.CONCAT($A257,"2"),ref_coordinates!$A:$C,2,FALSE)</f>
        <v>3353.53</v>
      </c>
      <c r="K257">
        <f>VLOOKUP(_xlfn.CONCAT($A257,"2"),ref_coordinates!$A:$C,3,FALSE)</f>
        <v>2335.3000000000002</v>
      </c>
      <c r="L257">
        <f>VLOOKUP($A257,lines!W:AC,7)</f>
        <v>15.168087135420031</v>
      </c>
      <c r="M257">
        <f>RADIANS(VLOOKUP($B257, image_data!A:G,7,FALSE))</f>
        <v>0.47004545615944909</v>
      </c>
      <c r="N257">
        <f>VLOOKUP($A257,lines!W:AD,8,FALSE)</f>
        <v>0.9915276937895342</v>
      </c>
      <c r="O257">
        <f t="shared" si="25"/>
        <v>0.52148223763008517</v>
      </c>
      <c r="P257">
        <f>VLOOKUP($B257,image_data!A:F,6,FALSE)</f>
        <v>2.0251730326563</v>
      </c>
      <c r="Q257">
        <f>VLOOKUP($B257,image_data!$A:$Q,12,FALSE)</f>
        <v>0.47565261672070003</v>
      </c>
      <c r="R257">
        <f>VLOOKUP($B257,image_data!$A:$Q,13,FALSE)</f>
        <v>-0.21231909431528001</v>
      </c>
      <c r="S257">
        <f>VLOOKUP($B257,image_data!$A:$Q,14,FALSE)</f>
        <v>3.7521638055399001E-2</v>
      </c>
      <c r="T257">
        <f>VLOOKUP($B257,image_data!$A:$K,9,FALSE)</f>
        <v>1.4731556062993001</v>
      </c>
      <c r="U257">
        <f>VLOOKUP($B257,image_data!$A:$K,10,FALSE)</f>
        <v>-0.29377737027597001</v>
      </c>
      <c r="V257">
        <f>VLOOKUP($B257,image_data!$A:$K,11,FALSE)</f>
        <v>0.44099555311334998</v>
      </c>
      <c r="W257">
        <f>VLOOKUP(B257,image_data!A:R,18,FALSE)</f>
        <v>0.91671954872105998</v>
      </c>
      <c r="X257">
        <f>VLOOKUP(_xlfn.CONCAT(A257,1),ref_coordinates!A:D,4,FALSE)</f>
        <v>2</v>
      </c>
      <c r="Y257" t="str">
        <f>VLOOKUP(INT(LEFT(A257,3)),image_data!A:H,8,FALSE)</f>
        <v>perspective</v>
      </c>
      <c r="Z257" t="str">
        <f>VLOOKUP(B257,image_data!A:V,22,TRUE)</f>
        <v>stefanhrt: GoPro HERO9 Black</v>
      </c>
    </row>
    <row r="258" spans="1:26" x14ac:dyDescent="0.3">
      <c r="A258" t="s">
        <v>935</v>
      </c>
      <c r="B258">
        <f t="shared" ref="B258:B312" si="27">INT(LEFT(A258,3))</f>
        <v>57</v>
      </c>
      <c r="C258">
        <f>VLOOKUP($B258,image_data!$A:$P,16,FALSE)</f>
        <v>5184</v>
      </c>
      <c r="D258">
        <f>VLOOKUP($B258,image_data!$A:$P,15,FALSE)</f>
        <v>3888</v>
      </c>
      <c r="E258">
        <f t="shared" si="23"/>
        <v>-270.38000000000011</v>
      </c>
      <c r="F258">
        <f t="shared" si="24"/>
        <v>1922.68</v>
      </c>
      <c r="G258">
        <f t="shared" si="26"/>
        <v>1941.5982403164667</v>
      </c>
      <c r="H258">
        <f>VLOOKUP(_xlfn.CONCAT($A258,"1"),ref_coordinates!$A:$C,2,FALSE)</f>
        <v>1103.6600000000001</v>
      </c>
      <c r="I258">
        <f>VLOOKUP(_xlfn.CONCAT($A258,"1"),ref_coordinates!$A:$C,3,FALSE)</f>
        <v>389.51</v>
      </c>
      <c r="J258">
        <f>VLOOKUP(_xlfn.CONCAT($A258,"2"),ref_coordinates!$A:$C,2,FALSE)</f>
        <v>833.28</v>
      </c>
      <c r="K258">
        <f>VLOOKUP(_xlfn.CONCAT($A258,"2"),ref_coordinates!$A:$C,3,FALSE)</f>
        <v>2312.19</v>
      </c>
      <c r="L258">
        <f>VLOOKUP($A258,lines!W:AC,7)</f>
        <v>19.145016677879958</v>
      </c>
      <c r="M258">
        <f>RADIANS(VLOOKUP($B258, image_data!A:G,7,FALSE))</f>
        <v>3.1703138886153899</v>
      </c>
      <c r="N258">
        <f>VLOOKUP($A258,lines!W:AD,8,FALSE)</f>
        <v>2.3268034369699691</v>
      </c>
      <c r="O258">
        <f t="shared" si="25"/>
        <v>-0.84351045164542082</v>
      </c>
      <c r="P258">
        <f>VLOOKUP($B258,image_data!A:F,6,FALSE)</f>
        <v>1.9576872866601001</v>
      </c>
      <c r="Q258">
        <f>VLOOKUP($B258,image_data!$A:$Q,12,FALSE)</f>
        <v>0.50350136753684005</v>
      </c>
      <c r="R258">
        <f>VLOOKUP($B258,image_data!$A:$Q,13,FALSE)</f>
        <v>-0.19863523788706999</v>
      </c>
      <c r="S258">
        <f>VLOOKUP($B258,image_data!$A:$Q,14,FALSE)</f>
        <v>2.8585713074798999E-2</v>
      </c>
      <c r="T258">
        <f>VLOOKUP($B258,image_data!$A:$K,9,FALSE)</f>
        <v>-7.4082197352876994E-2</v>
      </c>
      <c r="U258">
        <f>VLOOKUP($B258,image_data!$A:$K,10,FALSE)</f>
        <v>-2.0867012581415998</v>
      </c>
      <c r="V258">
        <f>VLOOKUP($B258,image_data!$A:$K,11,FALSE)</f>
        <v>2.3337804619978999</v>
      </c>
      <c r="W258">
        <f>VLOOKUP(B258,image_data!A:R,18,FALSE)</f>
        <v>1.0044795083233</v>
      </c>
      <c r="X258">
        <f>VLOOKUP(_xlfn.CONCAT(A258,1),ref_coordinates!A:D,4,FALSE)</f>
        <v>17.100000000000001</v>
      </c>
      <c r="Y258" t="str">
        <f>VLOOKUP(INT(LEFT(A258,3)),image_data!A:H,8,FALSE)</f>
        <v>perspective</v>
      </c>
      <c r="Z258" t="str">
        <f>VLOOKUP(B258,image_data!A:V,22,TRUE)</f>
        <v>stefanhrt: GoPro HERO9 Black</v>
      </c>
    </row>
    <row r="259" spans="1:26" x14ac:dyDescent="0.3">
      <c r="A259" t="s">
        <v>936</v>
      </c>
      <c r="B259">
        <f t="shared" si="27"/>
        <v>57</v>
      </c>
      <c r="C259">
        <f>VLOOKUP($B259,image_data!$A:$P,16,FALSE)</f>
        <v>5184</v>
      </c>
      <c r="D259">
        <f>VLOOKUP($B259,image_data!$A:$P,15,FALSE)</f>
        <v>3888</v>
      </c>
      <c r="E259">
        <f t="shared" ref="E259:E288" si="28">J259-H259</f>
        <v>-205.78999999999996</v>
      </c>
      <c r="F259">
        <f t="shared" ref="F259:F288" si="29">K259-I259</f>
        <v>2038.6000000000001</v>
      </c>
      <c r="G259">
        <f t="shared" si="26"/>
        <v>2048.9605862729522</v>
      </c>
      <c r="H259">
        <f>VLOOKUP(_xlfn.CONCAT($A259,"1"),ref_coordinates!$A:$C,2,FALSE)</f>
        <v>1759.32</v>
      </c>
      <c r="I259">
        <f>VLOOKUP(_xlfn.CONCAT($A259,"1"),ref_coordinates!$A:$C,3,FALSE)</f>
        <v>276.91000000000003</v>
      </c>
      <c r="J259">
        <f>VLOOKUP(_xlfn.CONCAT($A259,"2"),ref_coordinates!$A:$C,2,FALSE)</f>
        <v>1553.53</v>
      </c>
      <c r="K259">
        <f>VLOOKUP(_xlfn.CONCAT($A259,"2"),ref_coordinates!$A:$C,3,FALSE)</f>
        <v>2315.5100000000002</v>
      </c>
      <c r="L259">
        <f>VLOOKUP($A259,lines!W:AC,7)</f>
        <v>15.570080169514069</v>
      </c>
      <c r="M259">
        <f>RADIANS(VLOOKUP($B259, image_data!A:G,7,FALSE))</f>
        <v>3.1703138886153899</v>
      </c>
      <c r="N259">
        <f>VLOOKUP($A259,lines!W:AD,8,FALSE)</f>
        <v>2.5730408820352562</v>
      </c>
      <c r="O259">
        <f t="shared" ref="O259:O288" si="30">N259-M259</f>
        <v>-0.59727300658013371</v>
      </c>
      <c r="P259">
        <f>VLOOKUP($B259,image_data!A:F,6,FALSE)</f>
        <v>1.9576872866601001</v>
      </c>
      <c r="Q259">
        <f>VLOOKUP($B259,image_data!$A:$Q,12,FALSE)</f>
        <v>0.50350136753684005</v>
      </c>
      <c r="R259">
        <f>VLOOKUP($B259,image_data!$A:$Q,13,FALSE)</f>
        <v>-0.19863523788706999</v>
      </c>
      <c r="S259">
        <f>VLOOKUP($B259,image_data!$A:$Q,14,FALSE)</f>
        <v>2.8585713074798999E-2</v>
      </c>
      <c r="T259">
        <f>VLOOKUP($B259,image_data!$A:$K,9,FALSE)</f>
        <v>-7.4082197352876994E-2</v>
      </c>
      <c r="U259">
        <f>VLOOKUP($B259,image_data!$A:$K,10,FALSE)</f>
        <v>-2.0867012581415998</v>
      </c>
      <c r="V259">
        <f>VLOOKUP($B259,image_data!$A:$K,11,FALSE)</f>
        <v>2.3337804619978999</v>
      </c>
      <c r="W259">
        <f>VLOOKUP(B259,image_data!A:R,18,FALSE)</f>
        <v>1.0044795083233</v>
      </c>
      <c r="X259">
        <f>VLOOKUP(_xlfn.CONCAT(A259,1),ref_coordinates!A:D,4,FALSE)</f>
        <v>17.100000000000001</v>
      </c>
      <c r="Y259" t="str">
        <f>VLOOKUP(INT(LEFT(A259,3)),image_data!A:H,8,FALSE)</f>
        <v>perspective</v>
      </c>
      <c r="Z259" t="str">
        <f>VLOOKUP(B259,image_data!A:V,22,TRUE)</f>
        <v>stefanhrt: GoPro HERO9 Black</v>
      </c>
    </row>
    <row r="260" spans="1:26" x14ac:dyDescent="0.3">
      <c r="A260" t="s">
        <v>937</v>
      </c>
      <c r="B260">
        <f t="shared" si="27"/>
        <v>57</v>
      </c>
      <c r="C260">
        <f>VLOOKUP($B260,image_data!$A:$P,16,FALSE)</f>
        <v>5184</v>
      </c>
      <c r="D260">
        <f>VLOOKUP($B260,image_data!$A:$P,15,FALSE)</f>
        <v>3888</v>
      </c>
      <c r="E260">
        <f t="shared" si="28"/>
        <v>-52.8599999999999</v>
      </c>
      <c r="F260">
        <f t="shared" si="29"/>
        <v>1328.0700000000002</v>
      </c>
      <c r="G260">
        <f t="shared" si="26"/>
        <v>1329.1215536962752</v>
      </c>
      <c r="H260">
        <f>VLOOKUP(_xlfn.CONCAT($A260,"1"),ref_coordinates!$A:$C,2,FALSE)</f>
        <v>2043.57</v>
      </c>
      <c r="I260">
        <f>VLOOKUP(_xlfn.CONCAT($A260,"1"),ref_coordinates!$A:$C,3,FALSE)</f>
        <v>964.06</v>
      </c>
      <c r="J260">
        <f>VLOOKUP(_xlfn.CONCAT($A260,"2"),ref_coordinates!$A:$C,2,FALSE)</f>
        <v>1990.71</v>
      </c>
      <c r="K260">
        <f>VLOOKUP(_xlfn.CONCAT($A260,"2"),ref_coordinates!$A:$C,3,FALSE)</f>
        <v>2292.13</v>
      </c>
      <c r="L260">
        <f>VLOOKUP($A260,lines!W:AC,7)</f>
        <v>28.030505213899641</v>
      </c>
      <c r="M260">
        <f>RADIANS(VLOOKUP($B260, image_data!A:G,7,FALSE))</f>
        <v>3.1703138886153899</v>
      </c>
      <c r="N260">
        <f>VLOOKUP($A260,lines!W:AD,8,FALSE)</f>
        <v>2.8381313598122371</v>
      </c>
      <c r="O260">
        <f t="shared" si="30"/>
        <v>-0.3321825288031528</v>
      </c>
      <c r="P260">
        <f>VLOOKUP($B260,image_data!A:F,6,FALSE)</f>
        <v>1.9576872866601001</v>
      </c>
      <c r="Q260">
        <f>VLOOKUP($B260,image_data!$A:$Q,12,FALSE)</f>
        <v>0.50350136753684005</v>
      </c>
      <c r="R260">
        <f>VLOOKUP($B260,image_data!$A:$Q,13,FALSE)</f>
        <v>-0.19863523788706999</v>
      </c>
      <c r="S260">
        <f>VLOOKUP($B260,image_data!$A:$Q,14,FALSE)</f>
        <v>2.8585713074798999E-2</v>
      </c>
      <c r="T260">
        <f>VLOOKUP($B260,image_data!$A:$K,9,FALSE)</f>
        <v>-7.4082197352876994E-2</v>
      </c>
      <c r="U260">
        <f>VLOOKUP($B260,image_data!$A:$K,10,FALSE)</f>
        <v>-2.0867012581415998</v>
      </c>
      <c r="V260">
        <f>VLOOKUP($B260,image_data!$A:$K,11,FALSE)</f>
        <v>2.3337804619978999</v>
      </c>
      <c r="W260">
        <f>VLOOKUP(B260,image_data!A:R,18,FALSE)</f>
        <v>1.0044795083233</v>
      </c>
      <c r="X260">
        <f>VLOOKUP(_xlfn.CONCAT(A260,1),ref_coordinates!A:D,4,FALSE)</f>
        <v>17.100000000000001</v>
      </c>
      <c r="Y260" t="str">
        <f>VLOOKUP(INT(LEFT(A260,3)),image_data!A:H,8,FALSE)</f>
        <v>perspective</v>
      </c>
      <c r="Z260" t="str">
        <f>VLOOKUP(B260,image_data!A:V,22,TRUE)</f>
        <v>stefanhrt: GoPro HERO9 Black</v>
      </c>
    </row>
    <row r="261" spans="1:26" x14ac:dyDescent="0.3">
      <c r="A261" t="s">
        <v>938</v>
      </c>
      <c r="B261">
        <f t="shared" si="27"/>
        <v>57</v>
      </c>
      <c r="C261">
        <f>VLOOKUP($B261,image_data!$A:$P,16,FALSE)</f>
        <v>5184</v>
      </c>
      <c r="D261">
        <f>VLOOKUP($B261,image_data!$A:$P,15,FALSE)</f>
        <v>3888</v>
      </c>
      <c r="E261">
        <f t="shared" si="28"/>
        <v>-24</v>
      </c>
      <c r="F261">
        <f t="shared" si="29"/>
        <v>472.84999999999991</v>
      </c>
      <c r="G261">
        <f t="shared" si="26"/>
        <v>473.45868087933491</v>
      </c>
      <c r="H261">
        <f>VLOOKUP(_xlfn.CONCAT($A261,"1"),ref_coordinates!$A:$C,2,FALSE)</f>
        <v>2189.79</v>
      </c>
      <c r="I261">
        <f>VLOOKUP(_xlfn.CONCAT($A261,"1"),ref_coordinates!$A:$C,3,FALSE)</f>
        <v>1715.13</v>
      </c>
      <c r="J261">
        <f>VLOOKUP(_xlfn.CONCAT($A261,"2"),ref_coordinates!$A:$C,2,FALSE)</f>
        <v>2165.79</v>
      </c>
      <c r="K261">
        <f>VLOOKUP(_xlfn.CONCAT($A261,"2"),ref_coordinates!$A:$C,3,FALSE)</f>
        <v>2187.98</v>
      </c>
      <c r="L261">
        <f>VLOOKUP($A261,lines!W:AC,7)</f>
        <v>156.30371161790671</v>
      </c>
      <c r="M261">
        <f>RADIANS(VLOOKUP($B261, image_data!A:G,7,FALSE))</f>
        <v>3.1703138886153899</v>
      </c>
      <c r="N261">
        <f>VLOOKUP($A261,lines!W:AD,8,FALSE)</f>
        <v>2.9766586313134731</v>
      </c>
      <c r="O261">
        <f t="shared" si="30"/>
        <v>-0.19365525730191679</v>
      </c>
      <c r="P261">
        <f>VLOOKUP($B261,image_data!A:F,6,FALSE)</f>
        <v>1.9576872866601001</v>
      </c>
      <c r="Q261">
        <f>VLOOKUP($B261,image_data!$A:$Q,12,FALSE)</f>
        <v>0.50350136753684005</v>
      </c>
      <c r="R261">
        <f>VLOOKUP($B261,image_data!$A:$Q,13,FALSE)</f>
        <v>-0.19863523788706999</v>
      </c>
      <c r="S261">
        <f>VLOOKUP($B261,image_data!$A:$Q,14,FALSE)</f>
        <v>2.8585713074798999E-2</v>
      </c>
      <c r="T261">
        <f>VLOOKUP($B261,image_data!$A:$K,9,FALSE)</f>
        <v>-7.4082197352876994E-2</v>
      </c>
      <c r="U261">
        <f>VLOOKUP($B261,image_data!$A:$K,10,FALSE)</f>
        <v>-2.0867012581415998</v>
      </c>
      <c r="V261">
        <f>VLOOKUP($B261,image_data!$A:$K,11,FALSE)</f>
        <v>2.3337804619978999</v>
      </c>
      <c r="W261">
        <f>VLOOKUP(B261,image_data!A:R,18,FALSE)</f>
        <v>1.0044795083233</v>
      </c>
      <c r="X261">
        <f>VLOOKUP(_xlfn.CONCAT(A261,1),ref_coordinates!A:D,4,FALSE)</f>
        <v>35.9</v>
      </c>
      <c r="Y261" t="str">
        <f>VLOOKUP(INT(LEFT(A261,3)),image_data!A:H,8,FALSE)</f>
        <v>perspective</v>
      </c>
      <c r="Z261" t="str">
        <f>VLOOKUP(B261,image_data!A:V,22,TRUE)</f>
        <v>stefanhrt: GoPro HERO9 Black</v>
      </c>
    </row>
    <row r="262" spans="1:26" x14ac:dyDescent="0.3">
      <c r="A262" t="s">
        <v>939</v>
      </c>
      <c r="B262">
        <f t="shared" si="27"/>
        <v>57</v>
      </c>
      <c r="C262">
        <f>VLOOKUP($B262,image_data!$A:$P,16,FALSE)</f>
        <v>5184</v>
      </c>
      <c r="D262">
        <f>VLOOKUP($B262,image_data!$A:$P,15,FALSE)</f>
        <v>3888</v>
      </c>
      <c r="E262">
        <f t="shared" si="28"/>
        <v>9.7000000000002728</v>
      </c>
      <c r="F262">
        <f t="shared" si="29"/>
        <v>519.09999999999991</v>
      </c>
      <c r="G262">
        <f t="shared" si="26"/>
        <v>519.1906201001708</v>
      </c>
      <c r="H262">
        <f>VLOOKUP(_xlfn.CONCAT($A262,"1"),ref_coordinates!$A:$C,2,FALSE)</f>
        <v>2688.68</v>
      </c>
      <c r="I262">
        <f>VLOOKUP(_xlfn.CONCAT($A262,"1"),ref_coordinates!$A:$C,3,FALSE)</f>
        <v>1669.77</v>
      </c>
      <c r="J262">
        <f>VLOOKUP(_xlfn.CONCAT($A262,"2"),ref_coordinates!$A:$C,2,FALSE)</f>
        <v>2698.38</v>
      </c>
      <c r="K262">
        <f>VLOOKUP(_xlfn.CONCAT($A262,"2"),ref_coordinates!$A:$C,3,FALSE)</f>
        <v>2188.87</v>
      </c>
      <c r="L262">
        <f>VLOOKUP($A262,lines!W:AC,7)</f>
        <v>140.21847255481941</v>
      </c>
      <c r="M262">
        <f>RADIANS(VLOOKUP($B262, image_data!A:G,7,FALSE))</f>
        <v>3.1703138886153899</v>
      </c>
      <c r="N262">
        <f>VLOOKUP($A262,lines!W:AD,8,FALSE)</f>
        <v>3.199773074803494</v>
      </c>
      <c r="O262">
        <f t="shared" si="30"/>
        <v>2.9459186188104169E-2</v>
      </c>
      <c r="P262">
        <f>VLOOKUP($B262,image_data!A:F,6,FALSE)</f>
        <v>1.9576872866601001</v>
      </c>
      <c r="Q262">
        <f>VLOOKUP($B262,image_data!$A:$Q,12,FALSE)</f>
        <v>0.50350136753684005</v>
      </c>
      <c r="R262">
        <f>VLOOKUP($B262,image_data!$A:$Q,13,FALSE)</f>
        <v>-0.19863523788706999</v>
      </c>
      <c r="S262">
        <f>VLOOKUP($B262,image_data!$A:$Q,14,FALSE)</f>
        <v>2.8585713074798999E-2</v>
      </c>
      <c r="T262">
        <f>VLOOKUP($B262,image_data!$A:$K,9,FALSE)</f>
        <v>-7.4082197352876994E-2</v>
      </c>
      <c r="U262">
        <f>VLOOKUP($B262,image_data!$A:$K,10,FALSE)</f>
        <v>-2.0867012581415998</v>
      </c>
      <c r="V262">
        <f>VLOOKUP($B262,image_data!$A:$K,11,FALSE)</f>
        <v>2.3337804619978999</v>
      </c>
      <c r="W262">
        <f>VLOOKUP(B262,image_data!A:R,18,FALSE)</f>
        <v>1.0044795083233</v>
      </c>
      <c r="X262">
        <f>VLOOKUP(_xlfn.CONCAT(A262,1),ref_coordinates!A:D,4,FALSE)</f>
        <v>35.9</v>
      </c>
      <c r="Y262" t="str">
        <f>VLOOKUP(INT(LEFT(A262,3)),image_data!A:H,8,FALSE)</f>
        <v>perspective</v>
      </c>
      <c r="Z262" t="str">
        <f>VLOOKUP(B262,image_data!A:V,22,TRUE)</f>
        <v>stefanhrt: GoPro HERO9 Black</v>
      </c>
    </row>
    <row r="263" spans="1:26" x14ac:dyDescent="0.3">
      <c r="A263" t="s">
        <v>941</v>
      </c>
      <c r="B263">
        <f t="shared" si="27"/>
        <v>58</v>
      </c>
      <c r="C263">
        <f>VLOOKUP($B263,image_data!$A:$P,16,FALSE)</f>
        <v>5184</v>
      </c>
      <c r="D263">
        <f>VLOOKUP($B263,image_data!$A:$P,15,FALSE)</f>
        <v>3888</v>
      </c>
      <c r="E263">
        <f t="shared" si="28"/>
        <v>55.15</v>
      </c>
      <c r="F263">
        <f t="shared" si="29"/>
        <v>927.61999999999989</v>
      </c>
      <c r="G263">
        <f t="shared" si="26"/>
        <v>929.25797650598611</v>
      </c>
      <c r="H263">
        <f>VLOOKUP(_xlfn.CONCAT($A263,"1"),ref_coordinates!$A:$C,2,FALSE)</f>
        <v>32.85</v>
      </c>
      <c r="I263">
        <f>VLOOKUP(_xlfn.CONCAT($A263,"1"),ref_coordinates!$A:$C,3,FALSE)</f>
        <v>1690.62</v>
      </c>
      <c r="J263">
        <f>VLOOKUP(_xlfn.CONCAT($A263,"2"),ref_coordinates!$A:$C,2,FALSE)</f>
        <v>88</v>
      </c>
      <c r="K263">
        <f>VLOOKUP(_xlfn.CONCAT($A263,"2"),ref_coordinates!$A:$C,3,FALSE)</f>
        <v>2618.2399999999998</v>
      </c>
      <c r="L263">
        <f>VLOOKUP($A263,lines!W:AC,7)</f>
        <v>34.127030452305142</v>
      </c>
      <c r="M263">
        <f>RADIANS(VLOOKUP($B263, image_data!A:G,7,FALSE))</f>
        <v>1.9981771740358154</v>
      </c>
      <c r="N263">
        <f>VLOOKUP($A263,lines!W:AD,8,FALSE)</f>
        <v>0.8047126439785488</v>
      </c>
      <c r="O263">
        <f t="shared" si="30"/>
        <v>-1.1934645300572666</v>
      </c>
      <c r="P263">
        <f>VLOOKUP($B263,image_data!A:F,6,FALSE)</f>
        <v>1.873610123992</v>
      </c>
      <c r="Q263">
        <f>VLOOKUP($B263,image_data!$A:$Q,12,FALSE)</f>
        <v>0.47462657870470998</v>
      </c>
      <c r="R263">
        <f>VLOOKUP($B263,image_data!$A:$Q,13,FALSE)</f>
        <v>-0.20159019564071001</v>
      </c>
      <c r="S263">
        <f>VLOOKUP($B263,image_data!$A:$Q,14,FALSE)</f>
        <v>3.1874472136884997E-2</v>
      </c>
      <c r="T263">
        <f>VLOOKUP($B263,image_data!$A:$K,9,FALSE)</f>
        <v>0.77397761452342995</v>
      </c>
      <c r="U263">
        <f>VLOOKUP($B263,image_data!$A:$K,10,FALSE)</f>
        <v>-1.4648964759353</v>
      </c>
      <c r="V263">
        <f>VLOOKUP($B263,image_data!$A:$K,11,FALSE)</f>
        <v>1.4492921212628</v>
      </c>
      <c r="W263">
        <f>VLOOKUP(B263,image_data!A:R,18,FALSE)</f>
        <v>1.0000722581964001</v>
      </c>
      <c r="X263">
        <f>VLOOKUP(_xlfn.CONCAT(A263,1),ref_coordinates!A:D,4,FALSE)</f>
        <v>12</v>
      </c>
      <c r="Y263" t="str">
        <f>VLOOKUP(INT(LEFT(A263,3)),image_data!A:H,8,FALSE)</f>
        <v>perspective</v>
      </c>
      <c r="Z263" t="str">
        <f>VLOOKUP(B263,image_data!A:V,22,TRUE)</f>
        <v>stefanhrt: GoPro HERO9 Black</v>
      </c>
    </row>
    <row r="264" spans="1:26" x14ac:dyDescent="0.3">
      <c r="A264" t="s">
        <v>942</v>
      </c>
      <c r="B264">
        <f t="shared" si="27"/>
        <v>58</v>
      </c>
      <c r="C264">
        <f>VLOOKUP($B264,image_data!$A:$P,16,FALSE)</f>
        <v>5184</v>
      </c>
      <c r="D264">
        <f>VLOOKUP($B264,image_data!$A:$P,15,FALSE)</f>
        <v>3888</v>
      </c>
      <c r="E264">
        <f t="shared" si="28"/>
        <v>56.170000000000016</v>
      </c>
      <c r="F264">
        <f t="shared" si="29"/>
        <v>953.17000000000007</v>
      </c>
      <c r="G264">
        <f t="shared" si="26"/>
        <v>954.82360559424808</v>
      </c>
      <c r="H264">
        <f>VLOOKUP(_xlfn.CONCAT($A264,"1"),ref_coordinates!$A:$C,2,FALSE)</f>
        <v>176.85</v>
      </c>
      <c r="I264">
        <f>VLOOKUP(_xlfn.CONCAT($A264,"1"),ref_coordinates!$A:$C,3,FALSE)</f>
        <v>1640.06</v>
      </c>
      <c r="J264">
        <f>VLOOKUP(_xlfn.CONCAT($A264,"2"),ref_coordinates!$A:$C,2,FALSE)</f>
        <v>233.02</v>
      </c>
      <c r="K264">
        <f>VLOOKUP(_xlfn.CONCAT($A264,"2"),ref_coordinates!$A:$C,3,FALSE)</f>
        <v>2593.23</v>
      </c>
      <c r="L264">
        <f>VLOOKUP($A264,lines!W:AC,7)</f>
        <v>31.672806139302729</v>
      </c>
      <c r="M264">
        <f>RADIANS(VLOOKUP($B264, image_data!A:G,7,FALSE))</f>
        <v>1.9981771740358154</v>
      </c>
      <c r="N264">
        <f>VLOOKUP($A264,lines!W:AD,8,FALSE)</f>
        <v>0.86102963304725777</v>
      </c>
      <c r="O264">
        <f t="shared" si="30"/>
        <v>-1.1371475409885576</v>
      </c>
      <c r="P264">
        <f>VLOOKUP($B264,image_data!A:F,6,FALSE)</f>
        <v>1.873610123992</v>
      </c>
      <c r="Q264">
        <f>VLOOKUP($B264,image_data!$A:$Q,12,FALSE)</f>
        <v>0.47462657870470998</v>
      </c>
      <c r="R264">
        <f>VLOOKUP($B264,image_data!$A:$Q,13,FALSE)</f>
        <v>-0.20159019564071001</v>
      </c>
      <c r="S264">
        <f>VLOOKUP($B264,image_data!$A:$Q,14,FALSE)</f>
        <v>3.1874472136884997E-2</v>
      </c>
      <c r="T264">
        <f>VLOOKUP($B264,image_data!$A:$K,9,FALSE)</f>
        <v>0.77397761452342995</v>
      </c>
      <c r="U264">
        <f>VLOOKUP($B264,image_data!$A:$K,10,FALSE)</f>
        <v>-1.4648964759353</v>
      </c>
      <c r="V264">
        <f>VLOOKUP($B264,image_data!$A:$K,11,FALSE)</f>
        <v>1.4492921212628</v>
      </c>
      <c r="W264">
        <f>VLOOKUP(B264,image_data!A:R,18,FALSE)</f>
        <v>1.0000722581964001</v>
      </c>
      <c r="X264">
        <f>VLOOKUP(_xlfn.CONCAT(A264,1),ref_coordinates!A:D,4,FALSE)</f>
        <v>12</v>
      </c>
      <c r="Y264" t="str">
        <f>VLOOKUP(INT(LEFT(A264,3)),image_data!A:H,8,FALSE)</f>
        <v>perspective</v>
      </c>
      <c r="Z264" t="str">
        <f>VLOOKUP(B264,image_data!A:V,22,TRUE)</f>
        <v>stefanhrt: GoPro HERO9 Black</v>
      </c>
    </row>
    <row r="265" spans="1:26" x14ac:dyDescent="0.3">
      <c r="A265" t="s">
        <v>943</v>
      </c>
      <c r="B265">
        <f t="shared" si="27"/>
        <v>58</v>
      </c>
      <c r="C265">
        <f>VLOOKUP($B265,image_data!$A:$P,16,FALSE)</f>
        <v>5184</v>
      </c>
      <c r="D265">
        <f>VLOOKUP($B265,image_data!$A:$P,15,FALSE)</f>
        <v>3888</v>
      </c>
      <c r="E265">
        <f t="shared" si="28"/>
        <v>87.050000000000011</v>
      </c>
      <c r="F265">
        <f t="shared" si="29"/>
        <v>978.67000000000007</v>
      </c>
      <c r="G265">
        <f t="shared" si="26"/>
        <v>982.53380165773433</v>
      </c>
      <c r="H265">
        <f>VLOOKUP(_xlfn.CONCAT($A265,"1"),ref_coordinates!$A:$C,2,FALSE)</f>
        <v>346.89</v>
      </c>
      <c r="I265">
        <f>VLOOKUP(_xlfn.CONCAT($A265,"1"),ref_coordinates!$A:$C,3,FALSE)</f>
        <v>1583.38</v>
      </c>
      <c r="J265">
        <f>VLOOKUP(_xlfn.CONCAT($A265,"2"),ref_coordinates!$A:$C,2,FALSE)</f>
        <v>433.94</v>
      </c>
      <c r="K265">
        <f>VLOOKUP(_xlfn.CONCAT($A265,"2"),ref_coordinates!$A:$C,3,FALSE)</f>
        <v>2562.0500000000002</v>
      </c>
      <c r="L265">
        <f>VLOOKUP($A265,lines!W:AC,7)</f>
        <v>29.37426323659318</v>
      </c>
      <c r="M265">
        <f>RADIANS(VLOOKUP($B265, image_data!A:G,7,FALSE))</f>
        <v>1.9981771740358154</v>
      </c>
      <c r="N265">
        <f>VLOOKUP($A265,lines!W:AD,8,FALSE)</f>
        <v>0.92373901825575144</v>
      </c>
      <c r="O265">
        <f t="shared" si="30"/>
        <v>-1.074438155780064</v>
      </c>
      <c r="P265">
        <f>VLOOKUP($B265,image_data!A:F,6,FALSE)</f>
        <v>1.873610123992</v>
      </c>
      <c r="Q265">
        <f>VLOOKUP($B265,image_data!$A:$Q,12,FALSE)</f>
        <v>0.47462657870470998</v>
      </c>
      <c r="R265">
        <f>VLOOKUP($B265,image_data!$A:$Q,13,FALSE)</f>
        <v>-0.20159019564071001</v>
      </c>
      <c r="S265">
        <f>VLOOKUP($B265,image_data!$A:$Q,14,FALSE)</f>
        <v>3.1874472136884997E-2</v>
      </c>
      <c r="T265">
        <f>VLOOKUP($B265,image_data!$A:$K,9,FALSE)</f>
        <v>0.77397761452342995</v>
      </c>
      <c r="U265">
        <f>VLOOKUP($B265,image_data!$A:$K,10,FALSE)</f>
        <v>-1.4648964759353</v>
      </c>
      <c r="V265">
        <f>VLOOKUP($B265,image_data!$A:$K,11,FALSE)</f>
        <v>1.4492921212628</v>
      </c>
      <c r="W265">
        <f>VLOOKUP(B265,image_data!A:R,18,FALSE)</f>
        <v>1.0000722581964001</v>
      </c>
      <c r="X265">
        <f>VLOOKUP(_xlfn.CONCAT(A265,1),ref_coordinates!A:D,4,FALSE)</f>
        <v>12</v>
      </c>
      <c r="Y265" t="str">
        <f>VLOOKUP(INT(LEFT(A265,3)),image_data!A:H,8,FALSE)</f>
        <v>perspective</v>
      </c>
      <c r="Z265" t="str">
        <f>VLOOKUP(B265,image_data!A:V,22,TRUE)</f>
        <v>stefanhrt: GoPro HERO9 Black</v>
      </c>
    </row>
    <row r="266" spans="1:26" x14ac:dyDescent="0.3">
      <c r="A266" t="s">
        <v>944</v>
      </c>
      <c r="B266">
        <f t="shared" si="27"/>
        <v>58</v>
      </c>
      <c r="C266">
        <f>VLOOKUP($B266,image_data!$A:$P,16,FALSE)</f>
        <v>5184</v>
      </c>
      <c r="D266">
        <f>VLOOKUP($B266,image_data!$A:$P,15,FALSE)</f>
        <v>3888</v>
      </c>
      <c r="E266">
        <f t="shared" si="28"/>
        <v>76.599999999999909</v>
      </c>
      <c r="F266">
        <f t="shared" si="29"/>
        <v>1007.73</v>
      </c>
      <c r="G266">
        <f t="shared" si="26"/>
        <v>1010.637082685966</v>
      </c>
      <c r="H266">
        <f>VLOOKUP(_xlfn.CONCAT($A266,"1"),ref_coordinates!$A:$C,2,FALSE)</f>
        <v>559.83000000000004</v>
      </c>
      <c r="I266">
        <f>VLOOKUP(_xlfn.CONCAT($A266,"1"),ref_coordinates!$A:$C,3,FALSE)</f>
        <v>1525.17</v>
      </c>
      <c r="J266">
        <f>VLOOKUP(_xlfn.CONCAT($A266,"2"),ref_coordinates!$A:$C,2,FALSE)</f>
        <v>636.42999999999995</v>
      </c>
      <c r="K266">
        <f>VLOOKUP(_xlfn.CONCAT($A266,"2"),ref_coordinates!$A:$C,3,FALSE)</f>
        <v>2532.9</v>
      </c>
      <c r="L266">
        <f>VLOOKUP($A266,lines!W:AC,7)</f>
        <v>27.277008318541551</v>
      </c>
      <c r="M266">
        <f>RADIANS(VLOOKUP($B266, image_data!A:G,7,FALSE))</f>
        <v>1.9981771740358154</v>
      </c>
      <c r="N266">
        <f>VLOOKUP($A266,lines!W:AD,8,FALSE)</f>
        <v>0.99335785904076301</v>
      </c>
      <c r="O266">
        <f t="shared" si="30"/>
        <v>-1.0048193149950524</v>
      </c>
      <c r="P266">
        <f>VLOOKUP($B266,image_data!A:F,6,FALSE)</f>
        <v>1.873610123992</v>
      </c>
      <c r="Q266">
        <f>VLOOKUP($B266,image_data!$A:$Q,12,FALSE)</f>
        <v>0.47462657870470998</v>
      </c>
      <c r="R266">
        <f>VLOOKUP($B266,image_data!$A:$Q,13,FALSE)</f>
        <v>-0.20159019564071001</v>
      </c>
      <c r="S266">
        <f>VLOOKUP($B266,image_data!$A:$Q,14,FALSE)</f>
        <v>3.1874472136884997E-2</v>
      </c>
      <c r="T266">
        <f>VLOOKUP($B266,image_data!$A:$K,9,FALSE)</f>
        <v>0.77397761452342995</v>
      </c>
      <c r="U266">
        <f>VLOOKUP($B266,image_data!$A:$K,10,FALSE)</f>
        <v>-1.4648964759353</v>
      </c>
      <c r="V266">
        <f>VLOOKUP($B266,image_data!$A:$K,11,FALSE)</f>
        <v>1.4492921212628</v>
      </c>
      <c r="W266">
        <f>VLOOKUP(B266,image_data!A:R,18,FALSE)</f>
        <v>1.0000722581964001</v>
      </c>
      <c r="X266">
        <f>VLOOKUP(_xlfn.CONCAT(A266,1),ref_coordinates!A:D,4,FALSE)</f>
        <v>12</v>
      </c>
      <c r="Y266" t="str">
        <f>VLOOKUP(INT(LEFT(A266,3)),image_data!A:H,8,FALSE)</f>
        <v>perspective</v>
      </c>
      <c r="Z266" t="str">
        <f>VLOOKUP(B266,image_data!A:V,22,TRUE)</f>
        <v>stefanhrt: GoPro HERO9 Black</v>
      </c>
    </row>
    <row r="267" spans="1:26" x14ac:dyDescent="0.3">
      <c r="A267" t="s">
        <v>945</v>
      </c>
      <c r="B267">
        <f t="shared" si="27"/>
        <v>58</v>
      </c>
      <c r="C267">
        <f>VLOOKUP($B267,image_data!$A:$P,16,FALSE)</f>
        <v>5184</v>
      </c>
      <c r="D267">
        <f>VLOOKUP($B267,image_data!$A:$P,15,FALSE)</f>
        <v>3888</v>
      </c>
      <c r="E267">
        <f t="shared" si="28"/>
        <v>82.450000000000045</v>
      </c>
      <c r="F267">
        <f t="shared" si="29"/>
        <v>1048.6000000000001</v>
      </c>
      <c r="G267">
        <f t="shared" si="26"/>
        <v>1051.8364713680544</v>
      </c>
      <c r="H267">
        <f>VLOOKUP(_xlfn.CONCAT($A267,"1"),ref_coordinates!$A:$C,2,FALSE)</f>
        <v>886.4</v>
      </c>
      <c r="I267">
        <f>VLOOKUP(_xlfn.CONCAT($A267,"1"),ref_coordinates!$A:$C,3,FALSE)</f>
        <v>1441.68</v>
      </c>
      <c r="J267">
        <f>VLOOKUP(_xlfn.CONCAT($A267,"2"),ref_coordinates!$A:$C,2,FALSE)</f>
        <v>968.85</v>
      </c>
      <c r="K267">
        <f>VLOOKUP(_xlfn.CONCAT($A267,"2"),ref_coordinates!$A:$C,3,FALSE)</f>
        <v>2490.2800000000002</v>
      </c>
      <c r="L267">
        <f>VLOOKUP($A267,lines!W:AC,7)</f>
        <v>24.628616272306751</v>
      </c>
      <c r="M267">
        <f>RADIANS(VLOOKUP($B267, image_data!A:G,7,FALSE))</f>
        <v>1.9981771740358154</v>
      </c>
      <c r="N267">
        <f>VLOOKUP($A267,lines!W:AD,8,FALSE)</f>
        <v>1.1194777250189869</v>
      </c>
      <c r="O267">
        <f t="shared" si="30"/>
        <v>-0.8786994490168285</v>
      </c>
      <c r="P267">
        <f>VLOOKUP($B267,image_data!A:F,6,FALSE)</f>
        <v>1.873610123992</v>
      </c>
      <c r="Q267">
        <f>VLOOKUP($B267,image_data!$A:$Q,12,FALSE)</f>
        <v>0.47462657870470998</v>
      </c>
      <c r="R267">
        <f>VLOOKUP($B267,image_data!$A:$Q,13,FALSE)</f>
        <v>-0.20159019564071001</v>
      </c>
      <c r="S267">
        <f>VLOOKUP($B267,image_data!$A:$Q,14,FALSE)</f>
        <v>3.1874472136884997E-2</v>
      </c>
      <c r="T267">
        <f>VLOOKUP($B267,image_data!$A:$K,9,FALSE)</f>
        <v>0.77397761452342995</v>
      </c>
      <c r="U267">
        <f>VLOOKUP($B267,image_data!$A:$K,10,FALSE)</f>
        <v>-1.4648964759353</v>
      </c>
      <c r="V267">
        <f>VLOOKUP($B267,image_data!$A:$K,11,FALSE)</f>
        <v>1.4492921212628</v>
      </c>
      <c r="W267">
        <f>VLOOKUP(B267,image_data!A:R,18,FALSE)</f>
        <v>1.0000722581964001</v>
      </c>
      <c r="X267">
        <f>VLOOKUP(_xlfn.CONCAT(A267,1),ref_coordinates!A:D,4,FALSE)</f>
        <v>12</v>
      </c>
      <c r="Y267" t="str">
        <f>VLOOKUP(INT(LEFT(A267,3)),image_data!A:H,8,FALSE)</f>
        <v>perspective</v>
      </c>
      <c r="Z267" t="str">
        <f>VLOOKUP(B267,image_data!A:V,22,TRUE)</f>
        <v>stefanhrt: GoPro HERO9 Black</v>
      </c>
    </row>
    <row r="268" spans="1:26" x14ac:dyDescent="0.3">
      <c r="A268" t="s">
        <v>946</v>
      </c>
      <c r="B268">
        <f t="shared" si="27"/>
        <v>58</v>
      </c>
      <c r="C268">
        <f>VLOOKUP($B268,image_data!$A:$P,16,FALSE)</f>
        <v>5184</v>
      </c>
      <c r="D268">
        <f>VLOOKUP($B268,image_data!$A:$P,15,FALSE)</f>
        <v>3888</v>
      </c>
      <c r="E268">
        <f t="shared" si="28"/>
        <v>46.720000000000027</v>
      </c>
      <c r="F268">
        <f t="shared" si="29"/>
        <v>411.32000000000016</v>
      </c>
      <c r="G268">
        <f t="shared" si="26"/>
        <v>413.9648545468566</v>
      </c>
      <c r="H268">
        <f>VLOOKUP(_xlfn.CONCAT($A268,"1"),ref_coordinates!$A:$C,2,FALSE)</f>
        <v>1508.09</v>
      </c>
      <c r="I268">
        <f>VLOOKUP(_xlfn.CONCAT($A268,"1"),ref_coordinates!$A:$C,3,FALSE)</f>
        <v>2008.87</v>
      </c>
      <c r="J268">
        <f>VLOOKUP(_xlfn.CONCAT($A268,"2"),ref_coordinates!$A:$C,2,FALSE)</f>
        <v>1554.81</v>
      </c>
      <c r="K268">
        <f>VLOOKUP(_xlfn.CONCAT($A268,"2"),ref_coordinates!$A:$C,3,FALSE)</f>
        <v>2420.19</v>
      </c>
      <c r="L268">
        <f>VLOOKUP($A268,lines!W:AC,7)</f>
        <v>49.982416791272087</v>
      </c>
      <c r="M268">
        <f>RADIANS(VLOOKUP($B268, image_data!A:G,7,FALSE))</f>
        <v>1.9981771740358154</v>
      </c>
      <c r="N268">
        <f>VLOOKUP($A268,lines!W:AD,8,FALSE)</f>
        <v>1.4552296021871021</v>
      </c>
      <c r="O268">
        <f t="shared" si="30"/>
        <v>-0.54294757184871334</v>
      </c>
      <c r="P268">
        <f>VLOOKUP($B268,image_data!A:F,6,FALSE)</f>
        <v>1.873610123992</v>
      </c>
      <c r="Q268">
        <f>VLOOKUP($B268,image_data!$A:$Q,12,FALSE)</f>
        <v>0.47462657870470998</v>
      </c>
      <c r="R268">
        <f>VLOOKUP($B268,image_data!$A:$Q,13,FALSE)</f>
        <v>-0.20159019564071001</v>
      </c>
      <c r="S268">
        <f>VLOOKUP($B268,image_data!$A:$Q,14,FALSE)</f>
        <v>3.1874472136884997E-2</v>
      </c>
      <c r="T268">
        <f>VLOOKUP($B268,image_data!$A:$K,9,FALSE)</f>
        <v>0.77397761452342995</v>
      </c>
      <c r="U268">
        <f>VLOOKUP($B268,image_data!$A:$K,10,FALSE)</f>
        <v>-1.4648964759353</v>
      </c>
      <c r="V268">
        <f>VLOOKUP($B268,image_data!$A:$K,11,FALSE)</f>
        <v>1.4492921212628</v>
      </c>
      <c r="W268">
        <f>VLOOKUP(B268,image_data!A:R,18,FALSE)</f>
        <v>1.0000722581964001</v>
      </c>
      <c r="X268">
        <f>VLOOKUP(_xlfn.CONCAT(A268,1),ref_coordinates!A:D,4,FALSE)</f>
        <v>10.9</v>
      </c>
      <c r="Y268" t="str">
        <f>VLOOKUP(INT(LEFT(A268,3)),image_data!A:H,8,FALSE)</f>
        <v>perspective</v>
      </c>
      <c r="Z268" t="str">
        <f>VLOOKUP(B268,image_data!A:V,22,TRUE)</f>
        <v>stefanhrt: GoPro HERO9 Black</v>
      </c>
    </row>
    <row r="269" spans="1:26" x14ac:dyDescent="0.3">
      <c r="A269" t="s">
        <v>947</v>
      </c>
      <c r="B269">
        <f t="shared" si="27"/>
        <v>58</v>
      </c>
      <c r="C269">
        <f>VLOOKUP($B269,image_data!$A:$P,16,FALSE)</f>
        <v>5184</v>
      </c>
      <c r="D269">
        <f>VLOOKUP($B269,image_data!$A:$P,15,FALSE)</f>
        <v>3888</v>
      </c>
      <c r="E269">
        <f t="shared" si="28"/>
        <v>161.96000000000004</v>
      </c>
      <c r="F269">
        <f t="shared" si="29"/>
        <v>672.81000000000017</v>
      </c>
      <c r="G269">
        <f t="shared" si="26"/>
        <v>692.02914512323844</v>
      </c>
      <c r="H269">
        <f>VLOOKUP(_xlfn.CONCAT($A269,"1"),ref_coordinates!$A:$C,2,FALSE)</f>
        <v>2886.55</v>
      </c>
      <c r="I269">
        <f>VLOOKUP(_xlfn.CONCAT($A269,"1"),ref_coordinates!$A:$C,3,FALSE)</f>
        <v>1477.3</v>
      </c>
      <c r="J269">
        <f>VLOOKUP(_xlfn.CONCAT($A269,"2"),ref_coordinates!$A:$C,2,FALSE)</f>
        <v>3048.51</v>
      </c>
      <c r="K269">
        <f>VLOOKUP(_xlfn.CONCAT($A269,"2"),ref_coordinates!$A:$C,3,FALSE)</f>
        <v>2150.11</v>
      </c>
      <c r="L269">
        <f>VLOOKUP($A269,lines!W:AC,7)</f>
        <v>31.482120905306299</v>
      </c>
      <c r="M269">
        <f>RADIANS(VLOOKUP($B269, image_data!A:G,7,FALSE))</f>
        <v>1.9981771740358154</v>
      </c>
      <c r="N269">
        <f>VLOOKUP($A269,lines!W:AD,8,FALSE)</f>
        <v>2.171480861852856</v>
      </c>
      <c r="O269">
        <f t="shared" si="30"/>
        <v>0.17330368781704064</v>
      </c>
      <c r="P269">
        <f>VLOOKUP($B269,image_data!A:F,6,FALSE)</f>
        <v>1.873610123992</v>
      </c>
      <c r="Q269">
        <f>VLOOKUP($B269,image_data!$A:$Q,12,FALSE)</f>
        <v>0.47462657870470998</v>
      </c>
      <c r="R269">
        <f>VLOOKUP($B269,image_data!$A:$Q,13,FALSE)</f>
        <v>-0.20159019564071001</v>
      </c>
      <c r="S269">
        <f>VLOOKUP($B269,image_data!$A:$Q,14,FALSE)</f>
        <v>3.1874472136884997E-2</v>
      </c>
      <c r="T269">
        <f>VLOOKUP($B269,image_data!$A:$K,9,FALSE)</f>
        <v>0.77397761452342995</v>
      </c>
      <c r="U269">
        <f>VLOOKUP($B269,image_data!$A:$K,10,FALSE)</f>
        <v>-1.4648964759353</v>
      </c>
      <c r="V269">
        <f>VLOOKUP($B269,image_data!$A:$K,11,FALSE)</f>
        <v>1.4492921212628</v>
      </c>
      <c r="W269">
        <f>VLOOKUP(B269,image_data!A:R,18,FALSE)</f>
        <v>1.0000722581964001</v>
      </c>
      <c r="X269">
        <f>VLOOKUP(_xlfn.CONCAT(A269,1),ref_coordinates!A:D,4,FALSE)</f>
        <v>11.7</v>
      </c>
      <c r="Y269" t="str">
        <f>VLOOKUP(INT(LEFT(A269,3)),image_data!A:H,8,FALSE)</f>
        <v>perspective</v>
      </c>
      <c r="Z269" t="str">
        <f>VLOOKUP(B269,image_data!A:V,22,TRUE)</f>
        <v>stefanhrt: GoPro HERO9 Black</v>
      </c>
    </row>
    <row r="270" spans="1:26" x14ac:dyDescent="0.3">
      <c r="A270" t="s">
        <v>948</v>
      </c>
      <c r="B270">
        <f t="shared" si="27"/>
        <v>58</v>
      </c>
      <c r="C270">
        <f>VLOOKUP($B270,image_data!$A:$P,16,FALSE)</f>
        <v>5184</v>
      </c>
      <c r="D270">
        <f>VLOOKUP($B270,image_data!$A:$P,15,FALSE)</f>
        <v>3888</v>
      </c>
      <c r="E270">
        <f t="shared" si="28"/>
        <v>228.76999999999998</v>
      </c>
      <c r="F270">
        <f t="shared" si="29"/>
        <v>883.15000000000009</v>
      </c>
      <c r="G270">
        <f t="shared" si="26"/>
        <v>912.2990931706554</v>
      </c>
      <c r="H270">
        <f>VLOOKUP(_xlfn.CONCAT($A270,"1"),ref_coordinates!$A:$C,2,FALSE)</f>
        <v>3129.87</v>
      </c>
      <c r="I270">
        <f>VLOOKUP(_xlfn.CONCAT($A270,"1"),ref_coordinates!$A:$C,3,FALSE)</f>
        <v>1213.94</v>
      </c>
      <c r="J270">
        <f>VLOOKUP(_xlfn.CONCAT($A270,"2"),ref_coordinates!$A:$C,2,FALSE)</f>
        <v>3358.64</v>
      </c>
      <c r="K270">
        <f>VLOOKUP(_xlfn.CONCAT($A270,"2"),ref_coordinates!$A:$C,3,FALSE)</f>
        <v>2097.09</v>
      </c>
      <c r="L270">
        <f>VLOOKUP($A270,lines!W:AC,7)</f>
        <v>23.10658673856484</v>
      </c>
      <c r="M270">
        <f>RADIANS(VLOOKUP($B270, image_data!A:G,7,FALSE))</f>
        <v>1.9981771740358154</v>
      </c>
      <c r="N270">
        <f>VLOOKUP($A270,lines!W:AD,8,FALSE)</f>
        <v>2.344159218957417</v>
      </c>
      <c r="O270">
        <f t="shared" si="30"/>
        <v>0.34598204492160156</v>
      </c>
      <c r="P270">
        <f>VLOOKUP($B270,image_data!A:F,6,FALSE)</f>
        <v>1.873610123992</v>
      </c>
      <c r="Q270">
        <f>VLOOKUP($B270,image_data!$A:$Q,12,FALSE)</f>
        <v>0.47462657870470998</v>
      </c>
      <c r="R270">
        <f>VLOOKUP($B270,image_data!$A:$Q,13,FALSE)</f>
        <v>-0.20159019564071001</v>
      </c>
      <c r="S270">
        <f>VLOOKUP($B270,image_data!$A:$Q,14,FALSE)</f>
        <v>3.1874472136884997E-2</v>
      </c>
      <c r="T270">
        <f>VLOOKUP($B270,image_data!$A:$K,9,FALSE)</f>
        <v>0.77397761452342995</v>
      </c>
      <c r="U270">
        <f>VLOOKUP($B270,image_data!$A:$K,10,FALSE)</f>
        <v>-1.4648964759353</v>
      </c>
      <c r="V270">
        <f>VLOOKUP($B270,image_data!$A:$K,11,FALSE)</f>
        <v>1.4492921212628</v>
      </c>
      <c r="W270">
        <f>VLOOKUP(B270,image_data!A:R,18,FALSE)</f>
        <v>1.0000722581964001</v>
      </c>
      <c r="X270">
        <f>VLOOKUP(_xlfn.CONCAT(A270,1),ref_coordinates!A:D,4,FALSE)</f>
        <v>11.7</v>
      </c>
      <c r="Y270" t="str">
        <f>VLOOKUP(INT(LEFT(A270,3)),image_data!A:H,8,FALSE)</f>
        <v>perspective</v>
      </c>
      <c r="Z270" t="str">
        <f>VLOOKUP(B270,image_data!A:V,22,TRUE)</f>
        <v>stefanhrt: GoPro HERO9 Black</v>
      </c>
    </row>
    <row r="271" spans="1:26" x14ac:dyDescent="0.3">
      <c r="A271" t="s">
        <v>949</v>
      </c>
      <c r="B271">
        <f t="shared" si="27"/>
        <v>58</v>
      </c>
      <c r="C271">
        <f>VLOOKUP($B271,image_data!$A:$P,16,FALSE)</f>
        <v>5184</v>
      </c>
      <c r="D271">
        <f>VLOOKUP($B271,image_data!$A:$P,15,FALSE)</f>
        <v>3888</v>
      </c>
      <c r="E271">
        <f t="shared" si="28"/>
        <v>218.38000000000011</v>
      </c>
      <c r="F271">
        <f t="shared" si="29"/>
        <v>796.8599999999999</v>
      </c>
      <c r="G271">
        <f t="shared" si="26"/>
        <v>826.24190404505623</v>
      </c>
      <c r="H271">
        <f>VLOOKUP(_xlfn.CONCAT($A271,"1"),ref_coordinates!$A:$C,2,FALSE)</f>
        <v>3701.45</v>
      </c>
      <c r="I271">
        <f>VLOOKUP(_xlfn.CONCAT($A271,"1"),ref_coordinates!$A:$C,3,FALSE)</f>
        <v>1180.23</v>
      </c>
      <c r="J271">
        <f>VLOOKUP(_xlfn.CONCAT($A271,"2"),ref_coordinates!$A:$C,2,FALSE)</f>
        <v>3919.83</v>
      </c>
      <c r="K271">
        <f>VLOOKUP(_xlfn.CONCAT($A271,"2"),ref_coordinates!$A:$C,3,FALSE)</f>
        <v>1977.09</v>
      </c>
      <c r="L271">
        <f>VLOOKUP($A271,lines!W:AC,7)</f>
        <v>26.95657537136951</v>
      </c>
      <c r="M271">
        <f>RADIANS(VLOOKUP($B271, image_data!A:G,7,FALSE))</f>
        <v>1.9981771740358154</v>
      </c>
      <c r="N271">
        <f>VLOOKUP($A271,lines!W:AD,8,FALSE)</f>
        <v>2.537732984068656</v>
      </c>
      <c r="O271">
        <f t="shared" si="30"/>
        <v>0.53955581003284059</v>
      </c>
      <c r="P271">
        <f>VLOOKUP($B271,image_data!A:F,6,FALSE)</f>
        <v>1.873610123992</v>
      </c>
      <c r="Q271">
        <f>VLOOKUP($B271,image_data!$A:$Q,12,FALSE)</f>
        <v>0.47462657870470998</v>
      </c>
      <c r="R271">
        <f>VLOOKUP($B271,image_data!$A:$Q,13,FALSE)</f>
        <v>-0.20159019564071001</v>
      </c>
      <c r="S271">
        <f>VLOOKUP($B271,image_data!$A:$Q,14,FALSE)</f>
        <v>3.1874472136884997E-2</v>
      </c>
      <c r="T271">
        <f>VLOOKUP($B271,image_data!$A:$K,9,FALSE)</f>
        <v>0.77397761452342995</v>
      </c>
      <c r="U271">
        <f>VLOOKUP($B271,image_data!$A:$K,10,FALSE)</f>
        <v>-1.4648964759353</v>
      </c>
      <c r="V271">
        <f>VLOOKUP($B271,image_data!$A:$K,11,FALSE)</f>
        <v>1.4492921212628</v>
      </c>
      <c r="W271">
        <f>VLOOKUP(B271,image_data!A:R,18,FALSE)</f>
        <v>1.0000722581964001</v>
      </c>
      <c r="X271">
        <f>VLOOKUP(_xlfn.CONCAT(A271,1),ref_coordinates!A:D,4,FALSE)</f>
        <v>11.7</v>
      </c>
      <c r="Y271" t="str">
        <f>VLOOKUP(INT(LEFT(A271,3)),image_data!A:H,8,FALSE)</f>
        <v>perspective</v>
      </c>
      <c r="Z271" t="str">
        <f>VLOOKUP(B271,image_data!A:V,22,TRUE)</f>
        <v>stefanhrt: GoPro HERO9 Black</v>
      </c>
    </row>
    <row r="272" spans="1:26" x14ac:dyDescent="0.3">
      <c r="A272" t="s">
        <v>951</v>
      </c>
      <c r="B272">
        <f t="shared" si="27"/>
        <v>59</v>
      </c>
      <c r="C272">
        <f>VLOOKUP($B272,image_data!$A:$P,16,FALSE)</f>
        <v>4000</v>
      </c>
      <c r="D272">
        <f>VLOOKUP($B272,image_data!$A:$P,15,FALSE)</f>
        <v>3000</v>
      </c>
      <c r="E272">
        <f t="shared" si="28"/>
        <v>-144.76</v>
      </c>
      <c r="F272">
        <f t="shared" si="29"/>
        <v>1201.02</v>
      </c>
      <c r="G272">
        <f t="shared" si="26"/>
        <v>1209.7125683400996</v>
      </c>
      <c r="H272">
        <f>VLOOKUP(_xlfn.CONCAT($A272,"1"),ref_coordinates!$A:$C,2,FALSE)</f>
        <v>297.19</v>
      </c>
      <c r="I272">
        <f>VLOOKUP(_xlfn.CONCAT($A272,"1"),ref_coordinates!$A:$C,3,FALSE)</f>
        <v>244.36</v>
      </c>
      <c r="J272">
        <f>VLOOKUP(_xlfn.CONCAT($A272,"2"),ref_coordinates!$A:$C,2,FALSE)</f>
        <v>152.43</v>
      </c>
      <c r="K272">
        <f>VLOOKUP(_xlfn.CONCAT($A272,"2"),ref_coordinates!$A:$C,3,FALSE)</f>
        <v>1445.38</v>
      </c>
      <c r="L272">
        <f>VLOOKUP($A272,lines!W:AC,7)</f>
        <v>62.069012174311737</v>
      </c>
      <c r="M272">
        <f>RADIANS(VLOOKUP($B272, image_data!A:G,7,FALSE))</f>
        <v>4.8743807466855698</v>
      </c>
      <c r="N272">
        <f>VLOOKUP($A272,lines!W:AD,8,FALSE)</f>
        <v>4.1442420296239542</v>
      </c>
      <c r="O272">
        <f t="shared" si="30"/>
        <v>-0.73013871706161559</v>
      </c>
      <c r="P272">
        <f>VLOOKUP($B272,image_data!A:F,6,FALSE)</f>
        <v>1.9180843178183</v>
      </c>
      <c r="Q272">
        <f>VLOOKUP($B272,image_data!$A:$Q,12,FALSE)</f>
        <v>0.38387887529467002</v>
      </c>
      <c r="R272">
        <f>VLOOKUP($B272,image_data!$A:$Q,13,FALSE)</f>
        <v>-6.7381144590027003E-3</v>
      </c>
      <c r="S272">
        <f>VLOOKUP($B272,image_data!$A:$Q,14,FALSE)</f>
        <v>-1.5787813050648001E-2</v>
      </c>
      <c r="T272">
        <f>VLOOKUP($B272,image_data!$A:$K,9,FALSE)</f>
        <v>1.301112767215</v>
      </c>
      <c r="U272">
        <f>VLOOKUP($B272,image_data!$A:$K,10,FALSE)</f>
        <v>1.1400359273117999</v>
      </c>
      <c r="V272">
        <f>VLOOKUP($B272,image_data!$A:$K,11,FALSE)</f>
        <v>-1.0449366732231999</v>
      </c>
      <c r="W272">
        <f>VLOOKUP(B272,image_data!A:R,18,FALSE)</f>
        <v>0.99567598647059996</v>
      </c>
      <c r="X272">
        <f>VLOOKUP(_xlfn.CONCAT(A272,1),ref_coordinates!A:D,4,FALSE)</f>
        <v>20.3</v>
      </c>
      <c r="Y272" t="str">
        <f>VLOOKUP(INT(LEFT(A272,3)),image_data!A:H,8,FALSE)</f>
        <v>perspective</v>
      </c>
      <c r="Z272" t="str">
        <f>VLOOKUP(B272,image_data!A:V,22,TRUE)</f>
        <v>stefanhrt: Garmin VIRB Ultra 30</v>
      </c>
    </row>
    <row r="273" spans="1:26" x14ac:dyDescent="0.3">
      <c r="A273" t="s">
        <v>952</v>
      </c>
      <c r="B273">
        <f t="shared" si="27"/>
        <v>59</v>
      </c>
      <c r="C273">
        <f>VLOOKUP($B273,image_data!$A:$P,16,FALSE)</f>
        <v>4000</v>
      </c>
      <c r="D273">
        <f>VLOOKUP($B273,image_data!$A:$P,15,FALSE)</f>
        <v>3000</v>
      </c>
      <c r="E273">
        <f t="shared" si="28"/>
        <v>-88.089999999999918</v>
      </c>
      <c r="F273">
        <f t="shared" si="29"/>
        <v>901.74</v>
      </c>
      <c r="G273">
        <f t="shared" si="26"/>
        <v>906.03249152555225</v>
      </c>
      <c r="H273">
        <f>VLOOKUP(_xlfn.CONCAT($A273,"1"),ref_coordinates!$A:$C,2,FALSE)</f>
        <v>719.66</v>
      </c>
      <c r="I273">
        <f>VLOOKUP(_xlfn.CONCAT($A273,"1"),ref_coordinates!$A:$C,3,FALSE)</f>
        <v>508.83</v>
      </c>
      <c r="J273">
        <f>VLOOKUP(_xlfn.CONCAT($A273,"2"),ref_coordinates!$A:$C,2,FALSE)</f>
        <v>631.57000000000005</v>
      </c>
      <c r="K273">
        <f>VLOOKUP(_xlfn.CONCAT($A273,"2"),ref_coordinates!$A:$C,3,FALSE)</f>
        <v>1410.57</v>
      </c>
      <c r="L273">
        <f>VLOOKUP($A273,lines!W:AC,7)</f>
        <v>71.096700100251638</v>
      </c>
      <c r="M273">
        <f>RADIANS(VLOOKUP($B273, image_data!A:G,7,FALSE))</f>
        <v>4.8743807466855698</v>
      </c>
      <c r="N273">
        <f>VLOOKUP($A273,lines!W:AD,8,FALSE)</f>
        <v>4.2597548835474051</v>
      </c>
      <c r="O273">
        <f t="shared" si="30"/>
        <v>-0.6146258631381647</v>
      </c>
      <c r="P273">
        <f>VLOOKUP($B273,image_data!A:F,6,FALSE)</f>
        <v>1.9180843178183</v>
      </c>
      <c r="Q273">
        <f>VLOOKUP($B273,image_data!$A:$Q,12,FALSE)</f>
        <v>0.38387887529467002</v>
      </c>
      <c r="R273">
        <f>VLOOKUP($B273,image_data!$A:$Q,13,FALSE)</f>
        <v>-6.7381144590027003E-3</v>
      </c>
      <c r="S273">
        <f>VLOOKUP($B273,image_data!$A:$Q,14,FALSE)</f>
        <v>-1.5787813050648001E-2</v>
      </c>
      <c r="T273">
        <f>VLOOKUP($B273,image_data!$A:$K,9,FALSE)</f>
        <v>1.301112767215</v>
      </c>
      <c r="U273">
        <f>VLOOKUP($B273,image_data!$A:$K,10,FALSE)</f>
        <v>1.1400359273117999</v>
      </c>
      <c r="V273">
        <f>VLOOKUP($B273,image_data!$A:$K,11,FALSE)</f>
        <v>-1.0449366732231999</v>
      </c>
      <c r="W273">
        <f>VLOOKUP(B273,image_data!A:R,18,FALSE)</f>
        <v>0.99567598647059996</v>
      </c>
      <c r="X273">
        <f>VLOOKUP(_xlfn.CONCAT(A273,1),ref_coordinates!A:D,4,FALSE)</f>
        <v>20.3</v>
      </c>
      <c r="Y273" t="str">
        <f>VLOOKUP(INT(LEFT(A273,3)),image_data!A:H,8,FALSE)</f>
        <v>perspective</v>
      </c>
      <c r="Z273" t="str">
        <f>VLOOKUP(B273,image_data!A:V,22,TRUE)</f>
        <v>stefanhrt: Garmin VIRB Ultra 30</v>
      </c>
    </row>
    <row r="274" spans="1:26" x14ac:dyDescent="0.3">
      <c r="A274" t="s">
        <v>953</v>
      </c>
      <c r="B274">
        <f t="shared" si="27"/>
        <v>59</v>
      </c>
      <c r="C274">
        <f>VLOOKUP($B274,image_data!$A:$P,16,FALSE)</f>
        <v>4000</v>
      </c>
      <c r="D274">
        <f>VLOOKUP($B274,image_data!$A:$P,15,FALSE)</f>
        <v>3000</v>
      </c>
      <c r="E274">
        <f t="shared" si="28"/>
        <v>-101.71000000000004</v>
      </c>
      <c r="F274">
        <f t="shared" si="29"/>
        <v>812.71999999999991</v>
      </c>
      <c r="G274">
        <f t="shared" si="26"/>
        <v>819.05965747312928</v>
      </c>
      <c r="H274">
        <f>VLOOKUP(_xlfn.CONCAT($A274,"1"),ref_coordinates!$A:$C,2,FALSE)</f>
        <v>856.09</v>
      </c>
      <c r="I274">
        <f>VLOOKUP(_xlfn.CONCAT($A274,"1"),ref_coordinates!$A:$C,3,FALSE)</f>
        <v>593.13</v>
      </c>
      <c r="J274">
        <f>VLOOKUP(_xlfn.CONCAT($A274,"2"),ref_coordinates!$A:$C,2,FALSE)</f>
        <v>754.38</v>
      </c>
      <c r="K274">
        <f>VLOOKUP(_xlfn.CONCAT($A274,"2"),ref_coordinates!$A:$C,3,FALSE)</f>
        <v>1405.85</v>
      </c>
      <c r="L274">
        <f>VLOOKUP($A274,lines!W:AC,7)</f>
        <v>74.555258849285309</v>
      </c>
      <c r="M274">
        <f>RADIANS(VLOOKUP($B274, image_data!A:G,7,FALSE))</f>
        <v>4.8743807466855698</v>
      </c>
      <c r="N274">
        <f>VLOOKUP($A274,lines!W:AD,8,FALSE)</f>
        <v>4.2956446054165216</v>
      </c>
      <c r="O274">
        <f t="shared" si="30"/>
        <v>-0.57873614126904815</v>
      </c>
      <c r="P274">
        <f>VLOOKUP($B274,image_data!A:F,6,FALSE)</f>
        <v>1.9180843178183</v>
      </c>
      <c r="Q274">
        <f>VLOOKUP($B274,image_data!$A:$Q,12,FALSE)</f>
        <v>0.38387887529467002</v>
      </c>
      <c r="R274">
        <f>VLOOKUP($B274,image_data!$A:$Q,13,FALSE)</f>
        <v>-6.7381144590027003E-3</v>
      </c>
      <c r="S274">
        <f>VLOOKUP($B274,image_data!$A:$Q,14,FALSE)</f>
        <v>-1.5787813050648001E-2</v>
      </c>
      <c r="T274">
        <f>VLOOKUP($B274,image_data!$A:$K,9,FALSE)</f>
        <v>1.301112767215</v>
      </c>
      <c r="U274">
        <f>VLOOKUP($B274,image_data!$A:$K,10,FALSE)</f>
        <v>1.1400359273117999</v>
      </c>
      <c r="V274">
        <f>VLOOKUP($B274,image_data!$A:$K,11,FALSE)</f>
        <v>-1.0449366732231999</v>
      </c>
      <c r="W274">
        <f>VLOOKUP(B274,image_data!A:R,18,FALSE)</f>
        <v>0.99567598647059996</v>
      </c>
      <c r="X274">
        <f>VLOOKUP(_xlfn.CONCAT(A274,1),ref_coordinates!A:D,4,FALSE)</f>
        <v>20.3</v>
      </c>
      <c r="Y274" t="str">
        <f>VLOOKUP(INT(LEFT(A274,3)),image_data!A:H,8,FALSE)</f>
        <v>perspective</v>
      </c>
      <c r="Z274" t="str">
        <f>VLOOKUP(B274,image_data!A:V,22,TRUE)</f>
        <v>stefanhrt: Garmin VIRB Ultra 30</v>
      </c>
    </row>
    <row r="275" spans="1:26" x14ac:dyDescent="0.3">
      <c r="A275" t="s">
        <v>954</v>
      </c>
      <c r="B275">
        <f t="shared" si="27"/>
        <v>59</v>
      </c>
      <c r="C275">
        <f>VLOOKUP($B275,image_data!$A:$P,16,FALSE)</f>
        <v>4000</v>
      </c>
      <c r="D275">
        <f>VLOOKUP($B275,image_data!$A:$P,15,FALSE)</f>
        <v>3000</v>
      </c>
      <c r="E275">
        <f t="shared" si="28"/>
        <v>-109.29999999999995</v>
      </c>
      <c r="F275">
        <f t="shared" si="29"/>
        <v>753.96</v>
      </c>
      <c r="G275">
        <f t="shared" ref="G275:G338" si="31">SQRT(POWER(E275,2)+POWER(F275,2))</f>
        <v>761.841303422176</v>
      </c>
      <c r="H275">
        <f>VLOOKUP(_xlfn.CONCAT($A275,"1"),ref_coordinates!$A:$C,2,FALSE)</f>
        <v>942.13</v>
      </c>
      <c r="I275">
        <f>VLOOKUP(_xlfn.CONCAT($A275,"1"),ref_coordinates!$A:$C,3,FALSE)</f>
        <v>649.04</v>
      </c>
      <c r="J275">
        <f>VLOOKUP(_xlfn.CONCAT($A275,"2"),ref_coordinates!$A:$C,2,FALSE)</f>
        <v>832.83</v>
      </c>
      <c r="K275">
        <f>VLOOKUP(_xlfn.CONCAT($A275,"2"),ref_coordinates!$A:$C,3,FALSE)</f>
        <v>1403</v>
      </c>
      <c r="L275">
        <f>VLOOKUP($A275,lines!W:AC,7)</f>
        <v>77.68109206407992</v>
      </c>
      <c r="M275">
        <f>RADIANS(VLOOKUP($B275, image_data!A:G,7,FALSE))</f>
        <v>4.8743807466855698</v>
      </c>
      <c r="N275">
        <f>VLOOKUP($A275,lines!W:AD,8,FALSE)</f>
        <v>4.3237093191943963</v>
      </c>
      <c r="O275">
        <f t="shared" si="30"/>
        <v>-0.55067142749117348</v>
      </c>
      <c r="P275">
        <f>VLOOKUP($B275,image_data!A:F,6,FALSE)</f>
        <v>1.9180843178183</v>
      </c>
      <c r="Q275">
        <f>VLOOKUP($B275,image_data!$A:$Q,12,FALSE)</f>
        <v>0.38387887529467002</v>
      </c>
      <c r="R275">
        <f>VLOOKUP($B275,image_data!$A:$Q,13,FALSE)</f>
        <v>-6.7381144590027003E-3</v>
      </c>
      <c r="S275">
        <f>VLOOKUP($B275,image_data!$A:$Q,14,FALSE)</f>
        <v>-1.5787813050648001E-2</v>
      </c>
      <c r="T275">
        <f>VLOOKUP($B275,image_data!$A:$K,9,FALSE)</f>
        <v>1.301112767215</v>
      </c>
      <c r="U275">
        <f>VLOOKUP($B275,image_data!$A:$K,10,FALSE)</f>
        <v>1.1400359273117999</v>
      </c>
      <c r="V275">
        <f>VLOOKUP($B275,image_data!$A:$K,11,FALSE)</f>
        <v>-1.0449366732231999</v>
      </c>
      <c r="W275">
        <f>VLOOKUP(B275,image_data!A:R,18,FALSE)</f>
        <v>0.99567598647059996</v>
      </c>
      <c r="X275">
        <f>VLOOKUP(_xlfn.CONCAT(A275,1),ref_coordinates!A:D,4,FALSE)</f>
        <v>20.3</v>
      </c>
      <c r="Y275" t="str">
        <f>VLOOKUP(INT(LEFT(A275,3)),image_data!A:H,8,FALSE)</f>
        <v>perspective</v>
      </c>
      <c r="Z275" t="str">
        <f>VLOOKUP(B275,image_data!A:V,22,TRUE)</f>
        <v>stefanhrt: Garmin VIRB Ultra 30</v>
      </c>
    </row>
    <row r="276" spans="1:26" x14ac:dyDescent="0.3">
      <c r="A276" t="s">
        <v>955</v>
      </c>
      <c r="B276">
        <f t="shared" si="27"/>
        <v>59</v>
      </c>
      <c r="C276">
        <f>VLOOKUP($B276,image_data!$A:$P,16,FALSE)</f>
        <v>4000</v>
      </c>
      <c r="D276">
        <f>VLOOKUP($B276,image_data!$A:$P,15,FALSE)</f>
        <v>3000</v>
      </c>
      <c r="E276">
        <f t="shared" si="28"/>
        <v>1.7900000000004184</v>
      </c>
      <c r="F276">
        <f t="shared" si="29"/>
        <v>185.37000000000012</v>
      </c>
      <c r="G276">
        <f t="shared" si="31"/>
        <v>185.37864224338261</v>
      </c>
      <c r="H276">
        <f>VLOOKUP(_xlfn.CONCAT($A276,"1"),ref_coordinates!$A:$C,2,FALSE)</f>
        <v>2590.4699999999998</v>
      </c>
      <c r="I276">
        <f>VLOOKUP(_xlfn.CONCAT($A276,"1"),ref_coordinates!$A:$C,3,FALSE)</f>
        <v>1262.06</v>
      </c>
      <c r="J276">
        <f>VLOOKUP(_xlfn.CONCAT($A276,"2"),ref_coordinates!$A:$C,2,FALSE)</f>
        <v>2592.2600000000002</v>
      </c>
      <c r="K276">
        <f>VLOOKUP(_xlfn.CONCAT($A276,"2"),ref_coordinates!$A:$C,3,FALSE)</f>
        <v>1447.43</v>
      </c>
      <c r="L276">
        <f>VLOOKUP($A276,lines!W:AC,7)</f>
        <v>114.5957024100581</v>
      </c>
      <c r="M276">
        <f>RADIANS(VLOOKUP($B276, image_data!A:G,7,FALSE))</f>
        <v>4.8743807466855698</v>
      </c>
      <c r="N276">
        <f>VLOOKUP($A276,lines!W:AD,8,FALSE)</f>
        <v>5.0337608534878227</v>
      </c>
      <c r="O276">
        <f t="shared" si="30"/>
        <v>0.1593801068022529</v>
      </c>
      <c r="P276">
        <f>VLOOKUP($B276,image_data!A:F,6,FALSE)</f>
        <v>1.9180843178183</v>
      </c>
      <c r="Q276">
        <f>VLOOKUP($B276,image_data!$A:$Q,12,FALSE)</f>
        <v>0.38387887529467002</v>
      </c>
      <c r="R276">
        <f>VLOOKUP($B276,image_data!$A:$Q,13,FALSE)</f>
        <v>-6.7381144590027003E-3</v>
      </c>
      <c r="S276">
        <f>VLOOKUP($B276,image_data!$A:$Q,14,FALSE)</f>
        <v>-1.5787813050648001E-2</v>
      </c>
      <c r="T276">
        <f>VLOOKUP($B276,image_data!$A:$K,9,FALSE)</f>
        <v>1.301112767215</v>
      </c>
      <c r="U276">
        <f>VLOOKUP($B276,image_data!$A:$K,10,FALSE)</f>
        <v>1.1400359273117999</v>
      </c>
      <c r="V276">
        <f>VLOOKUP($B276,image_data!$A:$K,11,FALSE)</f>
        <v>-1.0449366732231999</v>
      </c>
      <c r="W276">
        <f>VLOOKUP(B276,image_data!A:R,18,FALSE)</f>
        <v>0.99567598647059996</v>
      </c>
      <c r="X276">
        <f>VLOOKUP(_xlfn.CONCAT(A276,1),ref_coordinates!A:D,4,FALSE)</f>
        <v>8.9</v>
      </c>
      <c r="Y276" t="str">
        <f>VLOOKUP(INT(LEFT(A276,3)),image_data!A:H,8,FALSE)</f>
        <v>perspective</v>
      </c>
      <c r="Z276" t="str">
        <f>VLOOKUP(B276,image_data!A:V,22,TRUE)</f>
        <v>stefanhrt: Garmin VIRB Ultra 30</v>
      </c>
    </row>
    <row r="277" spans="1:26" x14ac:dyDescent="0.3">
      <c r="A277" t="s">
        <v>956</v>
      </c>
      <c r="B277">
        <f t="shared" si="27"/>
        <v>59</v>
      </c>
      <c r="C277">
        <f>VLOOKUP($B277,image_data!$A:$P,16,FALSE)</f>
        <v>4000</v>
      </c>
      <c r="D277">
        <f>VLOOKUP($B277,image_data!$A:$P,15,FALSE)</f>
        <v>3000</v>
      </c>
      <c r="E277">
        <f t="shared" si="28"/>
        <v>0</v>
      </c>
      <c r="F277">
        <f t="shared" si="29"/>
        <v>172.09000000000015</v>
      </c>
      <c r="G277">
        <f t="shared" si="31"/>
        <v>172.09000000000015</v>
      </c>
      <c r="H277">
        <f>VLOOKUP(_xlfn.CONCAT($A277,"1"),ref_coordinates!$A:$C,2,FALSE)</f>
        <v>2959.91</v>
      </c>
      <c r="I277">
        <f>VLOOKUP(_xlfn.CONCAT($A277,"1"),ref_coordinates!$A:$C,3,FALSE)</f>
        <v>1288.3599999999999</v>
      </c>
      <c r="J277">
        <f>VLOOKUP(_xlfn.CONCAT($A277,"2"),ref_coordinates!$A:$C,2,FALSE)</f>
        <v>2959.91</v>
      </c>
      <c r="K277">
        <f>VLOOKUP(_xlfn.CONCAT($A277,"2"),ref_coordinates!$A:$C,3,FALSE)</f>
        <v>1460.45</v>
      </c>
      <c r="L277">
        <f>VLOOKUP($A277,lines!W:AC,7)</f>
        <v>117.19490497642261</v>
      </c>
      <c r="M277">
        <f>RADIANS(VLOOKUP($B277, image_data!A:G,7,FALSE))</f>
        <v>4.8743807466855698</v>
      </c>
      <c r="N277">
        <f>VLOOKUP($A277,lines!W:AD,8,FALSE)</f>
        <v>5.1490523674264619</v>
      </c>
      <c r="O277">
        <f t="shared" si="30"/>
        <v>0.27467162074089213</v>
      </c>
      <c r="P277">
        <f>VLOOKUP($B277,image_data!A:F,6,FALSE)</f>
        <v>1.9180843178183</v>
      </c>
      <c r="Q277">
        <f>VLOOKUP($B277,image_data!$A:$Q,12,FALSE)</f>
        <v>0.38387887529467002</v>
      </c>
      <c r="R277">
        <f>VLOOKUP($B277,image_data!$A:$Q,13,FALSE)</f>
        <v>-6.7381144590027003E-3</v>
      </c>
      <c r="S277">
        <f>VLOOKUP($B277,image_data!$A:$Q,14,FALSE)</f>
        <v>-1.5787813050648001E-2</v>
      </c>
      <c r="T277">
        <f>VLOOKUP($B277,image_data!$A:$K,9,FALSE)</f>
        <v>1.301112767215</v>
      </c>
      <c r="U277">
        <f>VLOOKUP($B277,image_data!$A:$K,10,FALSE)</f>
        <v>1.1400359273117999</v>
      </c>
      <c r="V277">
        <f>VLOOKUP($B277,image_data!$A:$K,11,FALSE)</f>
        <v>-1.0449366732231999</v>
      </c>
      <c r="W277">
        <f>VLOOKUP(B277,image_data!A:R,18,FALSE)</f>
        <v>0.99567598647059996</v>
      </c>
      <c r="X277">
        <f>VLOOKUP(_xlfn.CONCAT(A277,1),ref_coordinates!A:D,4,FALSE)</f>
        <v>8.9</v>
      </c>
      <c r="Y277" t="str">
        <f>VLOOKUP(INT(LEFT(A277,3)),image_data!A:H,8,FALSE)</f>
        <v>perspective</v>
      </c>
      <c r="Z277" t="str">
        <f>VLOOKUP(B277,image_data!A:V,22,TRUE)</f>
        <v>stefanhrt: Garmin VIRB Ultra 30</v>
      </c>
    </row>
    <row r="278" spans="1:26" x14ac:dyDescent="0.3">
      <c r="A278" t="s">
        <v>957</v>
      </c>
      <c r="B278">
        <f t="shared" si="27"/>
        <v>59</v>
      </c>
      <c r="C278">
        <f>VLOOKUP($B278,image_data!$A:$P,16,FALSE)</f>
        <v>4000</v>
      </c>
      <c r="D278">
        <f>VLOOKUP($B278,image_data!$A:$P,15,FALSE)</f>
        <v>3000</v>
      </c>
      <c r="E278">
        <f t="shared" si="28"/>
        <v>0</v>
      </c>
      <c r="F278">
        <f t="shared" si="29"/>
        <v>112</v>
      </c>
      <c r="G278">
        <f t="shared" si="31"/>
        <v>112</v>
      </c>
      <c r="H278">
        <f>VLOOKUP(_xlfn.CONCAT($A278,"1"),ref_coordinates!$A:$C,2,FALSE)</f>
        <v>3174.13</v>
      </c>
      <c r="I278">
        <f>VLOOKUP(_xlfn.CONCAT($A278,"1"),ref_coordinates!$A:$C,3,FALSE)</f>
        <v>1366.7</v>
      </c>
      <c r="J278">
        <f>VLOOKUP(_xlfn.CONCAT($A278,"2"),ref_coordinates!$A:$C,2,FALSE)</f>
        <v>3174.13</v>
      </c>
      <c r="K278">
        <f>VLOOKUP(_xlfn.CONCAT($A278,"2"),ref_coordinates!$A:$C,3,FALSE)</f>
        <v>1478.7</v>
      </c>
      <c r="L278">
        <f>VLOOKUP($A278,lines!W:AC,7)</f>
        <v>65.211515388974206</v>
      </c>
      <c r="M278">
        <f>RADIANS(VLOOKUP($B278, image_data!A:G,7,FALSE))</f>
        <v>4.8743807466855698</v>
      </c>
      <c r="N278">
        <f>VLOOKUP($A278,lines!W:AD,8,FALSE)</f>
        <v>5.0890511654525001</v>
      </c>
      <c r="O278">
        <f t="shared" si="30"/>
        <v>0.21467041876693038</v>
      </c>
      <c r="P278">
        <f>VLOOKUP($B278,image_data!A:F,6,FALSE)</f>
        <v>1.9180843178183</v>
      </c>
      <c r="Q278">
        <f>VLOOKUP($B278,image_data!$A:$Q,12,FALSE)</f>
        <v>0.38387887529467002</v>
      </c>
      <c r="R278">
        <f>VLOOKUP($B278,image_data!$A:$Q,13,FALSE)</f>
        <v>-6.7381144590027003E-3</v>
      </c>
      <c r="S278">
        <f>VLOOKUP($B278,image_data!$A:$Q,14,FALSE)</f>
        <v>-1.5787813050648001E-2</v>
      </c>
      <c r="T278">
        <f>VLOOKUP($B278,image_data!$A:$K,9,FALSE)</f>
        <v>1.301112767215</v>
      </c>
      <c r="U278">
        <f>VLOOKUP($B278,image_data!$A:$K,10,FALSE)</f>
        <v>1.1400359273117999</v>
      </c>
      <c r="V278">
        <f>VLOOKUP($B278,image_data!$A:$K,11,FALSE)</f>
        <v>-1.0449366732231999</v>
      </c>
      <c r="W278">
        <f>VLOOKUP(B278,image_data!A:R,18,FALSE)</f>
        <v>0.99567598647059996</v>
      </c>
      <c r="X278">
        <f>VLOOKUP(_xlfn.CONCAT(A278,1),ref_coordinates!A:D,4,FALSE)</f>
        <v>3.1</v>
      </c>
      <c r="Y278" t="str">
        <f>VLOOKUP(INT(LEFT(A278,3)),image_data!A:H,8,FALSE)</f>
        <v>perspective</v>
      </c>
      <c r="Z278" t="str">
        <f>VLOOKUP(B278,image_data!A:V,22,TRUE)</f>
        <v>stefanhrt: Garmin VIRB Ultra 30</v>
      </c>
    </row>
    <row r="279" spans="1:26" x14ac:dyDescent="0.3">
      <c r="A279" t="s">
        <v>1190</v>
      </c>
      <c r="B279">
        <f t="shared" si="27"/>
        <v>59</v>
      </c>
      <c r="C279">
        <f>VLOOKUP($B279,image_data!$A:$P,16,FALSE)</f>
        <v>4000</v>
      </c>
      <c r="D279">
        <f>VLOOKUP($B279,image_data!$A:$P,15,FALSE)</f>
        <v>3000</v>
      </c>
      <c r="E279">
        <f t="shared" si="28"/>
        <v>-1.0300000000002001</v>
      </c>
      <c r="F279">
        <f t="shared" si="29"/>
        <v>134.28999999999996</v>
      </c>
      <c r="G279">
        <f t="shared" si="31"/>
        <v>134.29394997541769</v>
      </c>
      <c r="H279">
        <f>VLOOKUP(_xlfn.CONCAT($A279,"1"),ref_coordinates!$A:$C,2,FALSE)</f>
        <v>3308.26</v>
      </c>
      <c r="I279">
        <f>VLOOKUP(_xlfn.CONCAT($A279,"1"),ref_coordinates!$A:$C,3,FALSE)</f>
        <v>1359.48</v>
      </c>
      <c r="J279">
        <f>VLOOKUP(_xlfn.CONCAT($A279,"2"),ref_coordinates!$A:$C,2,FALSE)</f>
        <v>3307.23</v>
      </c>
      <c r="K279">
        <f>VLOOKUP(_xlfn.CONCAT($A279,"2"),ref_coordinates!$A:$C,3,FALSE)</f>
        <v>1493.77</v>
      </c>
      <c r="L279">
        <f>VLOOKUP($A279,lines!W:AC,7)</f>
        <v>59.632112945242582</v>
      </c>
      <c r="M279">
        <f>RADIANS(VLOOKUP($B279, image_data!A:G,7,FALSE))</f>
        <v>4.8743807466855698</v>
      </c>
      <c r="N279">
        <f>VLOOKUP($A279,lines!W:AD,8,FALSE)</f>
        <v>5.1044549779163839</v>
      </c>
      <c r="O279">
        <f t="shared" si="30"/>
        <v>0.23007423123081416</v>
      </c>
      <c r="P279">
        <f>VLOOKUP($B279,image_data!A:F,6,FALSE)</f>
        <v>1.9180843178183</v>
      </c>
      <c r="Q279">
        <f>VLOOKUP($B279,image_data!$A:$Q,12,FALSE)</f>
        <v>0.38387887529467002</v>
      </c>
      <c r="R279">
        <f>VLOOKUP($B279,image_data!$A:$Q,13,FALSE)</f>
        <v>-6.7381144590027003E-3</v>
      </c>
      <c r="S279">
        <f>VLOOKUP($B279,image_data!$A:$Q,14,FALSE)</f>
        <v>-1.5787813050648001E-2</v>
      </c>
      <c r="T279">
        <f>VLOOKUP($B279,image_data!$A:$K,9,FALSE)</f>
        <v>1.301112767215</v>
      </c>
      <c r="U279">
        <f>VLOOKUP($B279,image_data!$A:$K,10,FALSE)</f>
        <v>1.1400359273117999</v>
      </c>
      <c r="V279">
        <f>VLOOKUP($B279,image_data!$A:$K,11,FALSE)</f>
        <v>-1.0449366732231999</v>
      </c>
      <c r="W279">
        <f>VLOOKUP(B279,image_data!A:R,18,FALSE)</f>
        <v>0.99567598647059996</v>
      </c>
      <c r="X279">
        <f>VLOOKUP(_xlfn.CONCAT(A279,1),ref_coordinates!A:D,4,FALSE)</f>
        <v>3.1</v>
      </c>
      <c r="Y279" t="str">
        <f>VLOOKUP(INT(LEFT(A279,3)),image_data!A:H,8,FALSE)</f>
        <v>perspective</v>
      </c>
      <c r="Z279" t="str">
        <f>VLOOKUP(B279,image_data!A:V,22,TRUE)</f>
        <v>stefanhrt: Garmin VIRB Ultra 30</v>
      </c>
    </row>
    <row r="280" spans="1:26" x14ac:dyDescent="0.3">
      <c r="A280" t="s">
        <v>958</v>
      </c>
      <c r="B280">
        <f t="shared" si="27"/>
        <v>59</v>
      </c>
      <c r="C280">
        <f>VLOOKUP($B280,image_data!$A:$P,16,FALSE)</f>
        <v>4000</v>
      </c>
      <c r="D280">
        <f>VLOOKUP($B280,image_data!$A:$P,15,FALSE)</f>
        <v>3000</v>
      </c>
      <c r="E280">
        <f t="shared" si="28"/>
        <v>-6.6900000000000546</v>
      </c>
      <c r="F280">
        <f t="shared" si="29"/>
        <v>120.36000000000013</v>
      </c>
      <c r="G280">
        <f t="shared" si="31"/>
        <v>120.54578258902313</v>
      </c>
      <c r="H280">
        <f>VLOOKUP(_xlfn.CONCAT($A280,"1"),ref_coordinates!$A:$C,2,FALSE)</f>
        <v>3477.5</v>
      </c>
      <c r="I280">
        <f>VLOOKUP(_xlfn.CONCAT($A280,"1"),ref_coordinates!$A:$C,3,FALSE)</f>
        <v>1375.07</v>
      </c>
      <c r="J280">
        <f>VLOOKUP(_xlfn.CONCAT($A280,"2"),ref_coordinates!$A:$C,2,FALSE)</f>
        <v>3470.81</v>
      </c>
      <c r="K280">
        <f>VLOOKUP(_xlfn.CONCAT($A280,"2"),ref_coordinates!$A:$C,3,FALSE)</f>
        <v>1495.43</v>
      </c>
      <c r="L280">
        <f>VLOOKUP($A280,lines!W:AC,7)</f>
        <v>61.035753156818842</v>
      </c>
      <c r="M280">
        <f>RADIANS(VLOOKUP($B280, image_data!A:G,7,FALSE))</f>
        <v>4.8743807466855698</v>
      </c>
      <c r="N280">
        <f>VLOOKUP($A280,lines!W:AD,8,FALSE)</f>
        <v>5.1998218927666056</v>
      </c>
      <c r="O280">
        <f t="shared" si="30"/>
        <v>0.3254411460810358</v>
      </c>
      <c r="P280">
        <f>VLOOKUP($B280,image_data!A:F,6,FALSE)</f>
        <v>1.9180843178183</v>
      </c>
      <c r="Q280">
        <f>VLOOKUP($B280,image_data!$A:$Q,12,FALSE)</f>
        <v>0.38387887529467002</v>
      </c>
      <c r="R280">
        <f>VLOOKUP($B280,image_data!$A:$Q,13,FALSE)</f>
        <v>-6.7381144590027003E-3</v>
      </c>
      <c r="S280">
        <f>VLOOKUP($B280,image_data!$A:$Q,14,FALSE)</f>
        <v>-1.5787813050648001E-2</v>
      </c>
      <c r="T280">
        <f>VLOOKUP($B280,image_data!$A:$K,9,FALSE)</f>
        <v>1.301112767215</v>
      </c>
      <c r="U280">
        <f>VLOOKUP($B280,image_data!$A:$K,10,FALSE)</f>
        <v>1.1400359273117999</v>
      </c>
      <c r="V280">
        <f>VLOOKUP($B280,image_data!$A:$K,11,FALSE)</f>
        <v>-1.0449366732231999</v>
      </c>
      <c r="W280">
        <f>VLOOKUP(B280,image_data!A:R,18,FALSE)</f>
        <v>0.99567598647059996</v>
      </c>
      <c r="X280">
        <f>VLOOKUP(_xlfn.CONCAT(A280,1),ref_coordinates!A:D,4,FALSE)</f>
        <v>3.1</v>
      </c>
      <c r="Y280" t="str">
        <f>VLOOKUP(INT(LEFT(A280,3)),image_data!A:H,8,FALSE)</f>
        <v>perspective</v>
      </c>
      <c r="Z280" t="str">
        <f>VLOOKUP(B280,image_data!A:V,22,TRUE)</f>
        <v>stefanhrt: Garmin VIRB Ultra 30</v>
      </c>
    </row>
    <row r="281" spans="1:26" x14ac:dyDescent="0.3">
      <c r="A281" t="s">
        <v>959</v>
      </c>
      <c r="B281">
        <f t="shared" si="27"/>
        <v>59</v>
      </c>
      <c r="C281">
        <f>VLOOKUP($B281,image_data!$A:$P,16,FALSE)</f>
        <v>4000</v>
      </c>
      <c r="D281">
        <f>VLOOKUP($B281,image_data!$A:$P,15,FALSE)</f>
        <v>3000</v>
      </c>
      <c r="E281">
        <f t="shared" si="28"/>
        <v>-8.2399999999997817</v>
      </c>
      <c r="F281">
        <f t="shared" si="29"/>
        <v>418.70000000000005</v>
      </c>
      <c r="G281">
        <f t="shared" si="31"/>
        <v>418.78107359335144</v>
      </c>
      <c r="H281">
        <f>VLOOKUP(_xlfn.CONCAT($A281,"1"),ref_coordinates!$A:$C,2,FALSE)</f>
        <v>3567.39</v>
      </c>
      <c r="I281">
        <f>VLOOKUP(_xlfn.CONCAT($A281,"1"),ref_coordinates!$A:$C,3,FALSE)</f>
        <v>1118.21</v>
      </c>
      <c r="J281">
        <f>VLOOKUP(_xlfn.CONCAT($A281,"2"),ref_coordinates!$A:$C,2,FALSE)</f>
        <v>3559.15</v>
      </c>
      <c r="K281">
        <f>VLOOKUP(_xlfn.CONCAT($A281,"2"),ref_coordinates!$A:$C,3,FALSE)</f>
        <v>1536.91</v>
      </c>
      <c r="L281">
        <f>VLOOKUP($A281,lines!W:AC,7)</f>
        <v>46.700052710768631</v>
      </c>
      <c r="M281">
        <f>RADIANS(VLOOKUP($B281, image_data!A:G,7,FALSE))</f>
        <v>4.8743807466855698</v>
      </c>
      <c r="N281">
        <f>VLOOKUP($A281,lines!W:AD,8,FALSE)</f>
        <v>5.0484670097365747</v>
      </c>
      <c r="O281">
        <f t="shared" si="30"/>
        <v>0.17408626305100494</v>
      </c>
      <c r="P281">
        <f>VLOOKUP($B281,image_data!A:F,6,FALSE)</f>
        <v>1.9180843178183</v>
      </c>
      <c r="Q281">
        <f>VLOOKUP($B281,image_data!$A:$Q,12,FALSE)</f>
        <v>0.38387887529467002</v>
      </c>
      <c r="R281">
        <f>VLOOKUP($B281,image_data!$A:$Q,13,FALSE)</f>
        <v>-6.7381144590027003E-3</v>
      </c>
      <c r="S281">
        <f>VLOOKUP($B281,image_data!$A:$Q,14,FALSE)</f>
        <v>-1.5787813050648001E-2</v>
      </c>
      <c r="T281">
        <f>VLOOKUP($B281,image_data!$A:$K,9,FALSE)</f>
        <v>1.301112767215</v>
      </c>
      <c r="U281">
        <f>VLOOKUP($B281,image_data!$A:$K,10,FALSE)</f>
        <v>1.1400359273117999</v>
      </c>
      <c r="V281">
        <f>VLOOKUP($B281,image_data!$A:$K,11,FALSE)</f>
        <v>-1.0449366732231999</v>
      </c>
      <c r="W281">
        <f>VLOOKUP(B281,image_data!A:R,18,FALSE)</f>
        <v>0.99567598647059996</v>
      </c>
      <c r="X281">
        <f>VLOOKUP(_xlfn.CONCAT(A281,1),ref_coordinates!A:D,4,FALSE)</f>
        <v>6.4</v>
      </c>
      <c r="Y281" t="str">
        <f>VLOOKUP(INT(LEFT(A281,3)),image_data!A:H,8,FALSE)</f>
        <v>perspective</v>
      </c>
      <c r="Z281" t="str">
        <f>VLOOKUP(B281,image_data!A:V,22,TRUE)</f>
        <v>stefanhrt: Garmin VIRB Ultra 30</v>
      </c>
    </row>
    <row r="282" spans="1:26" x14ac:dyDescent="0.3">
      <c r="A282" t="s">
        <v>961</v>
      </c>
      <c r="B282">
        <f t="shared" si="27"/>
        <v>60</v>
      </c>
      <c r="C282">
        <f>VLOOKUP($B282,image_data!$A:$P,16,FALSE)</f>
        <v>5184</v>
      </c>
      <c r="D282">
        <f>VLOOKUP($B282,image_data!$A:$P,15,FALSE)</f>
        <v>3888</v>
      </c>
      <c r="E282">
        <f t="shared" si="28"/>
        <v>-65.889999999999986</v>
      </c>
      <c r="F282">
        <f t="shared" si="29"/>
        <v>381.04000000000019</v>
      </c>
      <c r="G282">
        <f t="shared" si="31"/>
        <v>386.69493622234069</v>
      </c>
      <c r="H282">
        <f>VLOOKUP(_xlfn.CONCAT($A282,"1"),ref_coordinates!$A:$C,2,FALSE)</f>
        <v>671.17</v>
      </c>
      <c r="I282">
        <f>VLOOKUP(_xlfn.CONCAT($A282,"1"),ref_coordinates!$A:$C,3,FALSE)</f>
        <v>1365.87</v>
      </c>
      <c r="J282">
        <f>VLOOKUP(_xlfn.CONCAT($A282,"2"),ref_coordinates!$A:$C,2,FALSE)</f>
        <v>605.28</v>
      </c>
      <c r="K282">
        <f>VLOOKUP(_xlfn.CONCAT($A282,"2"),ref_coordinates!$A:$C,3,FALSE)</f>
        <v>1746.91</v>
      </c>
      <c r="L282">
        <f>VLOOKUP($A282,lines!W:AC,7)</f>
        <v>223.91292618817079</v>
      </c>
      <c r="M282">
        <f>RADIANS(VLOOKUP($B282, image_data!A:G,7,FALSE))</f>
        <v>4.1788363249499225</v>
      </c>
      <c r="N282">
        <f>VLOOKUP($A282,lines!W:AD,8,FALSE)</f>
        <v>3.294624245395116</v>
      </c>
      <c r="O282">
        <f t="shared" si="30"/>
        <v>-0.88421207955480652</v>
      </c>
      <c r="P282">
        <f>VLOOKUP($B282,image_data!A:F,6,FALSE)</f>
        <v>1.6678830329329</v>
      </c>
      <c r="Q282">
        <f>VLOOKUP($B282,image_data!$A:$Q,12,FALSE)</f>
        <v>0.49518542413567002</v>
      </c>
      <c r="R282">
        <f>VLOOKUP($B282,image_data!$A:$Q,13,FALSE)</f>
        <v>-0.20928090121595</v>
      </c>
      <c r="S282">
        <f>VLOOKUP($B282,image_data!$A:$Q,14,FALSE)</f>
        <v>3.8095051415474999E-2</v>
      </c>
      <c r="T282">
        <f>VLOOKUP($B282,image_data!$A:$K,9,FALSE)</f>
        <v>0.76939827921562998</v>
      </c>
      <c r="U282">
        <f>VLOOKUP($B282,image_data!$A:$K,10,FALSE)</f>
        <v>1.56011866686</v>
      </c>
      <c r="V282">
        <f>VLOOKUP($B282,image_data!$A:$K,11,FALSE)</f>
        <v>-1.5404114525599999</v>
      </c>
      <c r="W282">
        <f>VLOOKUP(B282,image_data!A:R,18,FALSE)</f>
        <v>1.0062458568401</v>
      </c>
      <c r="X282">
        <f>VLOOKUP(_xlfn.CONCAT(A282,1),ref_coordinates!A:D,4,FALSE)</f>
        <v>33.1</v>
      </c>
      <c r="Y282" t="str">
        <f>VLOOKUP(INT(LEFT(A282,3)),image_data!A:H,8,FALSE)</f>
        <v>perspective</v>
      </c>
      <c r="Z282" t="str">
        <f>VLOOKUP(B282,image_data!A:V,22,TRUE)</f>
        <v>stefanhrt: GoPro HERO9 Black</v>
      </c>
    </row>
    <row r="283" spans="1:26" x14ac:dyDescent="0.3">
      <c r="A283" t="s">
        <v>962</v>
      </c>
      <c r="B283">
        <f t="shared" si="27"/>
        <v>60</v>
      </c>
      <c r="C283">
        <f>VLOOKUP($B283,image_data!$A:$P,16,FALSE)</f>
        <v>5184</v>
      </c>
      <c r="D283">
        <f>VLOOKUP($B283,image_data!$A:$P,15,FALSE)</f>
        <v>3888</v>
      </c>
      <c r="E283">
        <f t="shared" si="28"/>
        <v>-85.310000000000059</v>
      </c>
      <c r="F283">
        <f t="shared" si="29"/>
        <v>381.04999999999995</v>
      </c>
      <c r="G283">
        <f t="shared" si="31"/>
        <v>390.4829043633024</v>
      </c>
      <c r="H283">
        <f>VLOOKUP(_xlfn.CONCAT($A283,"1"),ref_coordinates!$A:$C,2,FALSE)</f>
        <v>828.94</v>
      </c>
      <c r="I283">
        <f>VLOOKUP(_xlfn.CONCAT($A283,"1"),ref_coordinates!$A:$C,3,FALSE)</f>
        <v>1397.05</v>
      </c>
      <c r="J283">
        <f>VLOOKUP(_xlfn.CONCAT($A283,"2"),ref_coordinates!$A:$C,2,FALSE)</f>
        <v>743.63</v>
      </c>
      <c r="K283">
        <f>VLOOKUP(_xlfn.CONCAT($A283,"2"),ref_coordinates!$A:$C,3,FALSE)</f>
        <v>1778.1</v>
      </c>
      <c r="L283">
        <f>VLOOKUP($A283,lines!W:AC,7)</f>
        <v>223.5379778916018</v>
      </c>
      <c r="M283">
        <f>RADIANS(VLOOKUP($B283, image_data!A:G,7,FALSE))</f>
        <v>4.1788363249499225</v>
      </c>
      <c r="N283">
        <f>VLOOKUP($A283,lines!W:AD,8,FALSE)</f>
        <v>3.3463489299873168</v>
      </c>
      <c r="O283">
        <f t="shared" si="30"/>
        <v>-0.83248739496260571</v>
      </c>
      <c r="P283">
        <f>VLOOKUP($B283,image_data!A:F,6,FALSE)</f>
        <v>1.6678830329329</v>
      </c>
      <c r="Q283">
        <f>VLOOKUP($B283,image_data!$A:$Q,12,FALSE)</f>
        <v>0.49518542413567002</v>
      </c>
      <c r="R283">
        <f>VLOOKUP($B283,image_data!$A:$Q,13,FALSE)</f>
        <v>-0.20928090121595</v>
      </c>
      <c r="S283">
        <f>VLOOKUP($B283,image_data!$A:$Q,14,FALSE)</f>
        <v>3.8095051415474999E-2</v>
      </c>
      <c r="T283">
        <f>VLOOKUP($B283,image_data!$A:$K,9,FALSE)</f>
        <v>0.76939827921562998</v>
      </c>
      <c r="U283">
        <f>VLOOKUP($B283,image_data!$A:$K,10,FALSE)</f>
        <v>1.56011866686</v>
      </c>
      <c r="V283">
        <f>VLOOKUP($B283,image_data!$A:$K,11,FALSE)</f>
        <v>-1.5404114525599999</v>
      </c>
      <c r="W283">
        <f>VLOOKUP(B283,image_data!A:R,18,FALSE)</f>
        <v>1.0062458568401</v>
      </c>
      <c r="X283">
        <f>VLOOKUP(_xlfn.CONCAT(A283,1),ref_coordinates!A:D,4,FALSE)</f>
        <v>33.1</v>
      </c>
      <c r="Y283" t="str">
        <f>VLOOKUP(INT(LEFT(A283,3)),image_data!A:H,8,FALSE)</f>
        <v>perspective</v>
      </c>
      <c r="Z283" t="str">
        <f>VLOOKUP(B283,image_data!A:V,22,TRUE)</f>
        <v>stefanhrt: GoPro HERO9 Black</v>
      </c>
    </row>
    <row r="284" spans="1:26" x14ac:dyDescent="0.3">
      <c r="A284" t="s">
        <v>963</v>
      </c>
      <c r="B284">
        <f t="shared" si="27"/>
        <v>60</v>
      </c>
      <c r="C284">
        <f>VLOOKUP($B284,image_data!$A:$P,16,FALSE)</f>
        <v>5184</v>
      </c>
      <c r="D284">
        <f>VLOOKUP($B284,image_data!$A:$P,15,FALSE)</f>
        <v>3888</v>
      </c>
      <c r="E284">
        <f t="shared" si="28"/>
        <v>-50.720000000000027</v>
      </c>
      <c r="F284">
        <f t="shared" si="29"/>
        <v>234.21000000000004</v>
      </c>
      <c r="G284">
        <f t="shared" si="31"/>
        <v>239.63898368170405</v>
      </c>
      <c r="H284">
        <f>VLOOKUP(_xlfn.CONCAT($A284,"1"),ref_coordinates!$A:$C,2,FALSE)</f>
        <v>1368.68</v>
      </c>
      <c r="I284">
        <f>VLOOKUP(_xlfn.CONCAT($A284,"1"),ref_coordinates!$A:$C,3,FALSE)</f>
        <v>1629.51</v>
      </c>
      <c r="J284">
        <f>VLOOKUP(_xlfn.CONCAT($A284,"2"),ref_coordinates!$A:$C,2,FALSE)</f>
        <v>1317.96</v>
      </c>
      <c r="K284">
        <f>VLOOKUP(_xlfn.CONCAT($A284,"2"),ref_coordinates!$A:$C,3,FALSE)</f>
        <v>1863.72</v>
      </c>
      <c r="L284">
        <f>VLOOKUP($A284,lines!W:AC,7)</f>
        <v>347.3348818755432</v>
      </c>
      <c r="M284">
        <f>RADIANS(VLOOKUP($B284, image_data!A:G,7,FALSE))</f>
        <v>4.1788363249499225</v>
      </c>
      <c r="N284">
        <f>VLOOKUP($A284,lines!W:AD,8,FALSE)</f>
        <v>3.594774116066747</v>
      </c>
      <c r="O284">
        <f t="shared" si="30"/>
        <v>-0.5840622088831755</v>
      </c>
      <c r="P284">
        <f>VLOOKUP($B284,image_data!A:F,6,FALSE)</f>
        <v>1.6678830329329</v>
      </c>
      <c r="Q284">
        <f>VLOOKUP($B284,image_data!$A:$Q,12,FALSE)</f>
        <v>0.49518542413567002</v>
      </c>
      <c r="R284">
        <f>VLOOKUP($B284,image_data!$A:$Q,13,FALSE)</f>
        <v>-0.20928090121595</v>
      </c>
      <c r="S284">
        <f>VLOOKUP($B284,image_data!$A:$Q,14,FALSE)</f>
        <v>3.8095051415474999E-2</v>
      </c>
      <c r="T284">
        <f>VLOOKUP($B284,image_data!$A:$K,9,FALSE)</f>
        <v>0.76939827921562998</v>
      </c>
      <c r="U284">
        <f>VLOOKUP($B284,image_data!$A:$K,10,FALSE)</f>
        <v>1.56011866686</v>
      </c>
      <c r="V284">
        <f>VLOOKUP($B284,image_data!$A:$K,11,FALSE)</f>
        <v>-1.5404114525599999</v>
      </c>
      <c r="W284">
        <f>VLOOKUP(B284,image_data!A:R,18,FALSE)</f>
        <v>1.0062458568401</v>
      </c>
      <c r="X284">
        <f>VLOOKUP(_xlfn.CONCAT(A284,1),ref_coordinates!A:D,4,FALSE)</f>
        <v>33.700000000000003</v>
      </c>
      <c r="Y284" t="str">
        <f>VLOOKUP(INT(LEFT(A284,3)),image_data!A:H,8,FALSE)</f>
        <v>perspective</v>
      </c>
      <c r="Z284" t="str">
        <f>VLOOKUP(B284,image_data!A:V,22,TRUE)</f>
        <v>stefanhrt: GoPro HERO9 Black</v>
      </c>
    </row>
    <row r="285" spans="1:26" x14ac:dyDescent="0.3">
      <c r="A285" t="s">
        <v>964</v>
      </c>
      <c r="B285">
        <f t="shared" si="27"/>
        <v>60</v>
      </c>
      <c r="C285">
        <f>VLOOKUP($B285,image_data!$A:$P,16,FALSE)</f>
        <v>5184</v>
      </c>
      <c r="D285">
        <f>VLOOKUP($B285,image_data!$A:$P,15,FALSE)</f>
        <v>3888</v>
      </c>
      <c r="E285">
        <f t="shared" si="28"/>
        <v>-50</v>
      </c>
      <c r="F285">
        <f t="shared" si="29"/>
        <v>230.31999999999994</v>
      </c>
      <c r="G285">
        <f t="shared" si="31"/>
        <v>235.68475215847116</v>
      </c>
      <c r="H285">
        <f>VLOOKUP(_xlfn.CONCAT($A285,"1"),ref_coordinates!$A:$C,2,FALSE)</f>
        <v>1446.17</v>
      </c>
      <c r="I285">
        <f>VLOOKUP(_xlfn.CONCAT($A285,"1"),ref_coordinates!$A:$C,3,FALSE)</f>
        <v>1647.53</v>
      </c>
      <c r="J285">
        <f>VLOOKUP(_xlfn.CONCAT($A285,"2"),ref_coordinates!$A:$C,2,FALSE)</f>
        <v>1396.17</v>
      </c>
      <c r="K285">
        <f>VLOOKUP(_xlfn.CONCAT($A285,"2"),ref_coordinates!$A:$C,3,FALSE)</f>
        <v>1877.85</v>
      </c>
      <c r="L285">
        <f>VLOOKUP($A285,lines!W:AC,7)</f>
        <v>345.06433621735943</v>
      </c>
      <c r="M285">
        <f>RADIANS(VLOOKUP($B285, image_data!A:G,7,FALSE))</f>
        <v>4.1788363249499225</v>
      </c>
      <c r="N285">
        <f>VLOOKUP($A285,lines!W:AD,8,FALSE)</f>
        <v>3.5664220491450771</v>
      </c>
      <c r="O285">
        <f t="shared" si="30"/>
        <v>-0.61241427580484542</v>
      </c>
      <c r="P285">
        <f>VLOOKUP($B285,image_data!A:F,6,FALSE)</f>
        <v>1.6678830329329</v>
      </c>
      <c r="Q285">
        <f>VLOOKUP($B285,image_data!$A:$Q,12,FALSE)</f>
        <v>0.49518542413567002</v>
      </c>
      <c r="R285">
        <f>VLOOKUP($B285,image_data!$A:$Q,13,FALSE)</f>
        <v>-0.20928090121595</v>
      </c>
      <c r="S285">
        <f>VLOOKUP($B285,image_data!$A:$Q,14,FALSE)</f>
        <v>3.8095051415474999E-2</v>
      </c>
      <c r="T285">
        <f>VLOOKUP($B285,image_data!$A:$K,9,FALSE)</f>
        <v>0.76939827921562998</v>
      </c>
      <c r="U285">
        <f>VLOOKUP($B285,image_data!$A:$K,10,FALSE)</f>
        <v>1.56011866686</v>
      </c>
      <c r="V285">
        <f>VLOOKUP($B285,image_data!$A:$K,11,FALSE)</f>
        <v>-1.5404114525599999</v>
      </c>
      <c r="W285">
        <f>VLOOKUP(B285,image_data!A:R,18,FALSE)</f>
        <v>1.0062458568401</v>
      </c>
      <c r="X285">
        <f>VLOOKUP(_xlfn.CONCAT(A285,1),ref_coordinates!A:D,4,FALSE)</f>
        <v>33.700000000000003</v>
      </c>
      <c r="Y285" t="str">
        <f>VLOOKUP(INT(LEFT(A285,3)),image_data!A:H,8,FALSE)</f>
        <v>perspective</v>
      </c>
      <c r="Z285" t="str">
        <f>VLOOKUP(B285,image_data!A:V,22,TRUE)</f>
        <v>stefanhrt: GoPro HERO9 Black</v>
      </c>
    </row>
    <row r="286" spans="1:26" x14ac:dyDescent="0.3">
      <c r="A286" t="s">
        <v>965</v>
      </c>
      <c r="B286">
        <f t="shared" si="27"/>
        <v>60</v>
      </c>
      <c r="C286">
        <f>VLOOKUP($B286,image_data!$A:$P,16,FALSE)</f>
        <v>5184</v>
      </c>
      <c r="D286">
        <f>VLOOKUP($B286,image_data!$A:$P,15,FALSE)</f>
        <v>3888</v>
      </c>
      <c r="E286">
        <f t="shared" si="28"/>
        <v>-74.549999999999955</v>
      </c>
      <c r="F286">
        <f t="shared" si="29"/>
        <v>438.37999999999988</v>
      </c>
      <c r="G286">
        <f t="shared" si="31"/>
        <v>444.67373084093902</v>
      </c>
      <c r="H286">
        <f>VLOOKUP(_xlfn.CONCAT($A286,"1"),ref_coordinates!$A:$C,2,FALSE)</f>
        <v>1803.23</v>
      </c>
      <c r="I286">
        <f>VLOOKUP(_xlfn.CONCAT($A286,"1"),ref_coordinates!$A:$C,3,FALSE)</f>
        <v>1507.94</v>
      </c>
      <c r="J286">
        <f>VLOOKUP(_xlfn.CONCAT($A286,"2"),ref_coordinates!$A:$C,2,FALSE)</f>
        <v>1728.68</v>
      </c>
      <c r="K286">
        <f>VLOOKUP(_xlfn.CONCAT($A286,"2"),ref_coordinates!$A:$C,3,FALSE)</f>
        <v>1946.32</v>
      </c>
      <c r="L286">
        <f>VLOOKUP($A286,lines!W:AC,7)</f>
        <v>186.42011521738101</v>
      </c>
      <c r="M286">
        <f>RADIANS(VLOOKUP($B286, image_data!A:G,7,FALSE))</f>
        <v>4.1788363249499225</v>
      </c>
      <c r="N286">
        <f>VLOOKUP($A286,lines!W:AD,8,FALSE)</f>
        <v>3.7395951532666132</v>
      </c>
      <c r="O286">
        <f t="shared" si="30"/>
        <v>-0.43924117168330934</v>
      </c>
      <c r="P286">
        <f>VLOOKUP($B286,image_data!A:F,6,FALSE)</f>
        <v>1.6678830329329</v>
      </c>
      <c r="Q286">
        <f>VLOOKUP($B286,image_data!$A:$Q,12,FALSE)</f>
        <v>0.49518542413567002</v>
      </c>
      <c r="R286">
        <f>VLOOKUP($B286,image_data!$A:$Q,13,FALSE)</f>
        <v>-0.20928090121595</v>
      </c>
      <c r="S286">
        <f>VLOOKUP($B286,image_data!$A:$Q,14,FALSE)</f>
        <v>3.8095051415474999E-2</v>
      </c>
      <c r="T286">
        <f>VLOOKUP($B286,image_data!$A:$K,9,FALSE)</f>
        <v>0.76939827921562998</v>
      </c>
      <c r="U286">
        <f>VLOOKUP($B286,image_data!$A:$K,10,FALSE)</f>
        <v>1.56011866686</v>
      </c>
      <c r="V286">
        <f>VLOOKUP($B286,image_data!$A:$K,11,FALSE)</f>
        <v>-1.5404114525599999</v>
      </c>
      <c r="W286">
        <f>VLOOKUP(B286,image_data!A:R,18,FALSE)</f>
        <v>1.0062458568401</v>
      </c>
      <c r="X286">
        <f>VLOOKUP(_xlfn.CONCAT(A286,1),ref_coordinates!A:D,4,FALSE)</f>
        <v>33.799999999999997</v>
      </c>
      <c r="Y286" t="str">
        <f>VLOOKUP(INT(LEFT(A286,3)),image_data!A:H,8,FALSE)</f>
        <v>perspective</v>
      </c>
      <c r="Z286" t="str">
        <f>VLOOKUP(B286,image_data!A:V,22,TRUE)</f>
        <v>stefanhrt: GoPro HERO9 Black</v>
      </c>
    </row>
    <row r="287" spans="1:26" x14ac:dyDescent="0.3">
      <c r="A287" t="s">
        <v>966</v>
      </c>
      <c r="B287">
        <f t="shared" si="27"/>
        <v>60</v>
      </c>
      <c r="C287">
        <f>VLOOKUP($B287,image_data!$A:$P,16,FALSE)</f>
        <v>5184</v>
      </c>
      <c r="D287">
        <f>VLOOKUP($B287,image_data!$A:$P,15,FALSE)</f>
        <v>3888</v>
      </c>
      <c r="E287">
        <f t="shared" si="28"/>
        <v>-77.620000000000118</v>
      </c>
      <c r="F287">
        <f t="shared" si="29"/>
        <v>419.27</v>
      </c>
      <c r="G287">
        <f t="shared" si="31"/>
        <v>426.39441518387645</v>
      </c>
      <c r="H287">
        <f>VLOOKUP(_xlfn.CONCAT($A287,"1"),ref_coordinates!$A:$C,2,FALSE)</f>
        <v>1931.15</v>
      </c>
      <c r="I287">
        <f>VLOOKUP(_xlfn.CONCAT($A287,"1"),ref_coordinates!$A:$C,3,FALSE)</f>
        <v>1540.9</v>
      </c>
      <c r="J287">
        <f>VLOOKUP(_xlfn.CONCAT($A287,"2"),ref_coordinates!$A:$C,2,FALSE)</f>
        <v>1853.53</v>
      </c>
      <c r="K287">
        <f>VLOOKUP(_xlfn.CONCAT($A287,"2"),ref_coordinates!$A:$C,3,FALSE)</f>
        <v>1960.17</v>
      </c>
      <c r="L287">
        <f>VLOOKUP($A287,lines!W:AC,7)</f>
        <v>191.03048301232101</v>
      </c>
      <c r="M287">
        <f>RADIANS(VLOOKUP($B287, image_data!A:G,7,FALSE))</f>
        <v>4.1788363249499225</v>
      </c>
      <c r="N287">
        <f>VLOOKUP($A287,lines!W:AD,8,FALSE)</f>
        <v>3.7963946268295352</v>
      </c>
      <c r="O287">
        <f t="shared" si="30"/>
        <v>-0.38244169812038731</v>
      </c>
      <c r="P287">
        <f>VLOOKUP($B287,image_data!A:F,6,FALSE)</f>
        <v>1.6678830329329</v>
      </c>
      <c r="Q287">
        <f>VLOOKUP($B287,image_data!$A:$Q,12,FALSE)</f>
        <v>0.49518542413567002</v>
      </c>
      <c r="R287">
        <f>VLOOKUP($B287,image_data!$A:$Q,13,FALSE)</f>
        <v>-0.20928090121595</v>
      </c>
      <c r="S287">
        <f>VLOOKUP($B287,image_data!$A:$Q,14,FALSE)</f>
        <v>3.8095051415474999E-2</v>
      </c>
      <c r="T287">
        <f>VLOOKUP($B287,image_data!$A:$K,9,FALSE)</f>
        <v>0.76939827921562998</v>
      </c>
      <c r="U287">
        <f>VLOOKUP($B287,image_data!$A:$K,10,FALSE)</f>
        <v>1.56011866686</v>
      </c>
      <c r="V287">
        <f>VLOOKUP($B287,image_data!$A:$K,11,FALSE)</f>
        <v>-1.5404114525599999</v>
      </c>
      <c r="W287">
        <f>VLOOKUP(B287,image_data!A:R,18,FALSE)</f>
        <v>1.0062458568401</v>
      </c>
      <c r="X287">
        <f>VLOOKUP(_xlfn.CONCAT(A287,1),ref_coordinates!A:D,4,FALSE)</f>
        <v>33.799999999999997</v>
      </c>
      <c r="Y287" t="str">
        <f>VLOOKUP(INT(LEFT(A287,3)),image_data!A:H,8,FALSE)</f>
        <v>perspective</v>
      </c>
      <c r="Z287" t="str">
        <f>VLOOKUP(B287,image_data!A:V,22,TRUE)</f>
        <v>stefanhrt: GoPro HERO9 Black</v>
      </c>
    </row>
    <row r="288" spans="1:26" x14ac:dyDescent="0.3">
      <c r="A288" t="s">
        <v>967</v>
      </c>
      <c r="B288">
        <f t="shared" si="27"/>
        <v>60</v>
      </c>
      <c r="C288">
        <f>VLOOKUP($B288,image_data!$A:$P,16,FALSE)</f>
        <v>5184</v>
      </c>
      <c r="D288">
        <f>VLOOKUP($B288,image_data!$A:$P,15,FALSE)</f>
        <v>3888</v>
      </c>
      <c r="E288">
        <f t="shared" si="28"/>
        <v>-69.069999999999936</v>
      </c>
      <c r="F288">
        <f t="shared" si="29"/>
        <v>438.07999999999993</v>
      </c>
      <c r="G288">
        <f t="shared" si="31"/>
        <v>443.49154591716848</v>
      </c>
      <c r="H288">
        <f>VLOOKUP(_xlfn.CONCAT($A288,"1"),ref_coordinates!$A:$C,2,FALSE)</f>
        <v>2006.6</v>
      </c>
      <c r="I288">
        <f>VLOOKUP(_xlfn.CONCAT($A288,"1"),ref_coordinates!$A:$C,3,FALSE)</f>
        <v>1533.28</v>
      </c>
      <c r="J288">
        <f>VLOOKUP(_xlfn.CONCAT($A288,"2"),ref_coordinates!$A:$C,2,FALSE)</f>
        <v>1937.53</v>
      </c>
      <c r="K288">
        <f>VLOOKUP(_xlfn.CONCAT($A288,"2"),ref_coordinates!$A:$C,3,FALSE)</f>
        <v>1971.36</v>
      </c>
      <c r="L288">
        <f>VLOOKUP($A288,lines!W:AC,7)</f>
        <v>180.03239592920389</v>
      </c>
      <c r="M288">
        <f>RADIANS(VLOOKUP($B288, image_data!A:G,7,FALSE))</f>
        <v>4.1788363249499225</v>
      </c>
      <c r="N288">
        <f>VLOOKUP($A288,lines!W:AD,8,FALSE)</f>
        <v>3.8275672115075752</v>
      </c>
      <c r="O288">
        <f t="shared" si="30"/>
        <v>-0.35126911344234735</v>
      </c>
      <c r="P288">
        <f>VLOOKUP($B288,image_data!A:F,6,FALSE)</f>
        <v>1.6678830329329</v>
      </c>
      <c r="Q288">
        <f>VLOOKUP($B288,image_data!$A:$Q,12,FALSE)</f>
        <v>0.49518542413567002</v>
      </c>
      <c r="R288">
        <f>VLOOKUP($B288,image_data!$A:$Q,13,FALSE)</f>
        <v>-0.20928090121595</v>
      </c>
      <c r="S288">
        <f>VLOOKUP($B288,image_data!$A:$Q,14,FALSE)</f>
        <v>3.8095051415474999E-2</v>
      </c>
      <c r="T288">
        <f>VLOOKUP($B288,image_data!$A:$K,9,FALSE)</f>
        <v>0.76939827921562998</v>
      </c>
      <c r="U288">
        <f>VLOOKUP($B288,image_data!$A:$K,10,FALSE)</f>
        <v>1.56011866686</v>
      </c>
      <c r="V288">
        <f>VLOOKUP($B288,image_data!$A:$K,11,FALSE)</f>
        <v>-1.5404114525599999</v>
      </c>
      <c r="W288">
        <f>VLOOKUP(B288,image_data!A:R,18,FALSE)</f>
        <v>1.0062458568401</v>
      </c>
      <c r="X288">
        <f>VLOOKUP(_xlfn.CONCAT(A288,1),ref_coordinates!A:D,4,FALSE)</f>
        <v>33.799999999999997</v>
      </c>
      <c r="Y288" t="str">
        <f>VLOOKUP(INT(LEFT(A288,3)),image_data!A:H,8,FALSE)</f>
        <v>perspective</v>
      </c>
      <c r="Z288" t="str">
        <f>VLOOKUP(B288,image_data!A:V,22,TRUE)</f>
        <v>stefanhrt: GoPro HERO9 Black</v>
      </c>
    </row>
    <row r="289" spans="1:26" x14ac:dyDescent="0.3">
      <c r="A289" t="s">
        <v>968</v>
      </c>
      <c r="B289">
        <f t="shared" si="27"/>
        <v>60</v>
      </c>
      <c r="C289">
        <f>VLOOKUP($B289,image_data!$A:$P,16,FALSE)</f>
        <v>5184</v>
      </c>
      <c r="D289">
        <f>VLOOKUP($B289,image_data!$A:$P,15,FALSE)</f>
        <v>3888</v>
      </c>
      <c r="E289">
        <f t="shared" ref="E289:E352" si="32">J289-H289</f>
        <v>-55.059999999999945</v>
      </c>
      <c r="F289">
        <f t="shared" ref="F289:F352" si="33">K289-I289</f>
        <v>319.02000000000021</v>
      </c>
      <c r="G289">
        <f t="shared" si="31"/>
        <v>323.73656574443379</v>
      </c>
      <c r="H289">
        <f>VLOOKUP(_xlfn.CONCAT($A289,"1"),ref_coordinates!$A:$C,2,FALSE)</f>
        <v>2351.4</v>
      </c>
      <c r="I289">
        <f>VLOOKUP(_xlfn.CONCAT($A289,"1"),ref_coordinates!$A:$C,3,FALSE)</f>
        <v>1763.26</v>
      </c>
      <c r="J289">
        <f>VLOOKUP(_xlfn.CONCAT($A289,"2"),ref_coordinates!$A:$C,2,FALSE)</f>
        <v>2296.34</v>
      </c>
      <c r="K289">
        <f>VLOOKUP(_xlfn.CONCAT($A289,"2"),ref_coordinates!$A:$C,3,FALSE)</f>
        <v>2082.2800000000002</v>
      </c>
      <c r="L289">
        <f>VLOOKUP($A289,lines!W:AC,7)</f>
        <v>52.111979249679109</v>
      </c>
      <c r="M289">
        <f>RADIANS(VLOOKUP($B289, image_data!A:G,7,FALSE))</f>
        <v>4.1788363249499225</v>
      </c>
      <c r="N289">
        <f>VLOOKUP($A289,lines!W:AD,8,FALSE)</f>
        <v>4.0294716914164397</v>
      </c>
      <c r="O289">
        <f t="shared" ref="O289:O352" si="34">N289-M289</f>
        <v>-0.14936463353348284</v>
      </c>
      <c r="P289">
        <f>VLOOKUP($B289,image_data!A:F,6,FALSE)</f>
        <v>1.6678830329329</v>
      </c>
      <c r="Q289">
        <f>VLOOKUP($B289,image_data!$A:$Q,12,FALSE)</f>
        <v>0.49518542413567002</v>
      </c>
      <c r="R289">
        <f>VLOOKUP($B289,image_data!$A:$Q,13,FALSE)</f>
        <v>-0.20928090121595</v>
      </c>
      <c r="S289">
        <f>VLOOKUP($B289,image_data!$A:$Q,14,FALSE)</f>
        <v>3.8095051415474999E-2</v>
      </c>
      <c r="T289">
        <f>VLOOKUP($B289,image_data!$A:$K,9,FALSE)</f>
        <v>0.76939827921562998</v>
      </c>
      <c r="U289">
        <f>VLOOKUP($B289,image_data!$A:$K,10,FALSE)</f>
        <v>1.56011866686</v>
      </c>
      <c r="V289">
        <f>VLOOKUP($B289,image_data!$A:$K,11,FALSE)</f>
        <v>-1.5404114525599999</v>
      </c>
      <c r="W289">
        <f>VLOOKUP(B289,image_data!A:R,18,FALSE)</f>
        <v>1.0062458568401</v>
      </c>
      <c r="X289">
        <f>VLOOKUP(_xlfn.CONCAT(A289,1),ref_coordinates!A:D,4,FALSE)</f>
        <v>5.0999999999999996</v>
      </c>
      <c r="Y289" t="str">
        <f>VLOOKUP(INT(LEFT(A289,3)),image_data!A:H,8,FALSE)</f>
        <v>perspective</v>
      </c>
      <c r="Z289" t="str">
        <f>VLOOKUP(B289,image_data!A:V,22,TRUE)</f>
        <v>stefanhrt: GoPro HERO9 Black</v>
      </c>
    </row>
    <row r="290" spans="1:26" x14ac:dyDescent="0.3">
      <c r="A290" t="s">
        <v>969</v>
      </c>
      <c r="B290">
        <f t="shared" si="27"/>
        <v>60</v>
      </c>
      <c r="C290">
        <f>VLOOKUP($B290,image_data!$A:$P,16,FALSE)</f>
        <v>5184</v>
      </c>
      <c r="D290">
        <f>VLOOKUP($B290,image_data!$A:$P,15,FALSE)</f>
        <v>3888</v>
      </c>
      <c r="E290">
        <f t="shared" si="32"/>
        <v>-52.079999999999927</v>
      </c>
      <c r="F290">
        <f t="shared" si="33"/>
        <v>361.03</v>
      </c>
      <c r="G290">
        <f t="shared" si="31"/>
        <v>364.76703154205148</v>
      </c>
      <c r="H290">
        <f>VLOOKUP(_xlfn.CONCAT($A290,"1"),ref_coordinates!$A:$C,2,FALSE)</f>
        <v>2962.89</v>
      </c>
      <c r="I290">
        <f>VLOOKUP(_xlfn.CONCAT($A290,"1"),ref_coordinates!$A:$C,3,FALSE)</f>
        <v>1816.74</v>
      </c>
      <c r="J290">
        <f>VLOOKUP(_xlfn.CONCAT($A290,"2"),ref_coordinates!$A:$C,2,FALSE)</f>
        <v>2910.81</v>
      </c>
      <c r="K290">
        <f>VLOOKUP(_xlfn.CONCAT($A290,"2"),ref_coordinates!$A:$C,3,FALSE)</f>
        <v>2177.77</v>
      </c>
      <c r="L290">
        <f>VLOOKUP($A290,lines!W:AC,7)</f>
        <v>46.65706074855779</v>
      </c>
      <c r="M290">
        <f>RADIANS(VLOOKUP($B290, image_data!A:G,7,FALSE))</f>
        <v>4.1788363249499225</v>
      </c>
      <c r="N290">
        <f>VLOOKUP($A290,lines!W:AD,8,FALSE)</f>
        <v>4.2435310760208953</v>
      </c>
      <c r="O290">
        <f t="shared" si="34"/>
        <v>6.4694751070972778E-2</v>
      </c>
      <c r="P290">
        <f>VLOOKUP($B290,image_data!A:F,6,FALSE)</f>
        <v>1.6678830329329</v>
      </c>
      <c r="Q290">
        <f>VLOOKUP($B290,image_data!$A:$Q,12,FALSE)</f>
        <v>0.49518542413567002</v>
      </c>
      <c r="R290">
        <f>VLOOKUP($B290,image_data!$A:$Q,13,FALSE)</f>
        <v>-0.20928090121595</v>
      </c>
      <c r="S290">
        <f>VLOOKUP($B290,image_data!$A:$Q,14,FALSE)</f>
        <v>3.8095051415474999E-2</v>
      </c>
      <c r="T290">
        <f>VLOOKUP($B290,image_data!$A:$K,9,FALSE)</f>
        <v>0.76939827921562998</v>
      </c>
      <c r="U290">
        <f>VLOOKUP($B290,image_data!$A:$K,10,FALSE)</f>
        <v>1.56011866686</v>
      </c>
      <c r="V290">
        <f>VLOOKUP($B290,image_data!$A:$K,11,FALSE)</f>
        <v>-1.5404114525599999</v>
      </c>
      <c r="W290">
        <f>VLOOKUP(B290,image_data!A:R,18,FALSE)</f>
        <v>1.0062458568401</v>
      </c>
      <c r="X290">
        <f>VLOOKUP(_xlfn.CONCAT(A290,1),ref_coordinates!A:D,4,FALSE)</f>
        <v>5.0999999999999996</v>
      </c>
      <c r="Y290" t="str">
        <f>VLOOKUP(INT(LEFT(A290,3)),image_data!A:H,8,FALSE)</f>
        <v>perspective</v>
      </c>
      <c r="Z290" t="str">
        <f>VLOOKUP(B290,image_data!A:V,22,TRUE)</f>
        <v>stefanhrt: GoPro HERO9 Black</v>
      </c>
    </row>
    <row r="291" spans="1:26" x14ac:dyDescent="0.3">
      <c r="A291" t="s">
        <v>970</v>
      </c>
      <c r="B291">
        <f t="shared" si="27"/>
        <v>60</v>
      </c>
      <c r="C291">
        <f>VLOOKUP($B291,image_data!$A:$P,16,FALSE)</f>
        <v>5184</v>
      </c>
      <c r="D291">
        <f>VLOOKUP($B291,image_data!$A:$P,15,FALSE)</f>
        <v>3888</v>
      </c>
      <c r="E291">
        <f t="shared" si="32"/>
        <v>-92.929999999999836</v>
      </c>
      <c r="F291">
        <f t="shared" si="33"/>
        <v>1129.0200000000002</v>
      </c>
      <c r="G291">
        <f t="shared" si="31"/>
        <v>1132.8380931536512</v>
      </c>
      <c r="H291">
        <f>VLOOKUP(_xlfn.CONCAT($A291,"1"),ref_coordinates!$A:$C,2,FALSE)</f>
        <v>4185.87</v>
      </c>
      <c r="I291">
        <f>VLOOKUP(_xlfn.CONCAT($A291,"1"),ref_coordinates!$A:$C,3,FALSE)</f>
        <v>1221.3399999999999</v>
      </c>
      <c r="J291">
        <f>VLOOKUP(_xlfn.CONCAT($A291,"2"),ref_coordinates!$A:$C,2,FALSE)</f>
        <v>4092.94</v>
      </c>
      <c r="K291">
        <f>VLOOKUP(_xlfn.CONCAT($A291,"2"),ref_coordinates!$A:$C,3,FALSE)</f>
        <v>2350.36</v>
      </c>
      <c r="L291">
        <f>VLOOKUP($A291,lines!W:AC,7)</f>
        <v>26.120011104871409</v>
      </c>
      <c r="M291">
        <f>RADIANS(VLOOKUP($B291, image_data!A:G,7,FALSE))</f>
        <v>4.1788363249499225</v>
      </c>
      <c r="N291">
        <f>VLOOKUP($A291,lines!W:AD,8,FALSE)</f>
        <v>4.5675205667796526</v>
      </c>
      <c r="O291">
        <f t="shared" si="34"/>
        <v>0.38868424182973005</v>
      </c>
      <c r="P291">
        <f>VLOOKUP($B291,image_data!A:F,6,FALSE)</f>
        <v>1.6678830329329</v>
      </c>
      <c r="Q291">
        <f>VLOOKUP($B291,image_data!$A:$Q,12,FALSE)</f>
        <v>0.49518542413567002</v>
      </c>
      <c r="R291">
        <f>VLOOKUP($B291,image_data!$A:$Q,13,FALSE)</f>
        <v>-0.20928090121595</v>
      </c>
      <c r="S291">
        <f>VLOOKUP($B291,image_data!$A:$Q,14,FALSE)</f>
        <v>3.8095051415474999E-2</v>
      </c>
      <c r="T291">
        <f>VLOOKUP($B291,image_data!$A:$K,9,FALSE)</f>
        <v>0.76939827921562998</v>
      </c>
      <c r="U291">
        <f>VLOOKUP($B291,image_data!$A:$K,10,FALSE)</f>
        <v>1.56011866686</v>
      </c>
      <c r="V291">
        <f>VLOOKUP($B291,image_data!$A:$K,11,FALSE)</f>
        <v>-1.5404114525599999</v>
      </c>
      <c r="W291">
        <f>VLOOKUP(B291,image_data!A:R,18,FALSE)</f>
        <v>1.0062458568401</v>
      </c>
      <c r="X291">
        <f>VLOOKUP(_xlfn.CONCAT(A291,1),ref_coordinates!A:D,4,FALSE)</f>
        <v>8.5</v>
      </c>
      <c r="Y291" t="str">
        <f>VLOOKUP(INT(LEFT(A291,3)),image_data!A:H,8,FALSE)</f>
        <v>perspective</v>
      </c>
      <c r="Z291" t="str">
        <f>VLOOKUP(B291,image_data!A:V,22,TRUE)</f>
        <v>stefanhrt: GoPro HERO9 Black</v>
      </c>
    </row>
    <row r="292" spans="1:26" x14ac:dyDescent="0.3">
      <c r="A292" t="s">
        <v>972</v>
      </c>
      <c r="B292">
        <f t="shared" si="27"/>
        <v>61</v>
      </c>
      <c r="C292">
        <f>VLOOKUP($B292,image_data!$A:$P,16,FALSE)</f>
        <v>5184</v>
      </c>
      <c r="D292">
        <f>VLOOKUP($B292,image_data!$A:$P,15,FALSE)</f>
        <v>3888</v>
      </c>
      <c r="E292">
        <f t="shared" si="32"/>
        <v>-182.81999999999996</v>
      </c>
      <c r="F292">
        <f t="shared" si="33"/>
        <v>1143.9400000000003</v>
      </c>
      <c r="G292">
        <f t="shared" si="31"/>
        <v>1158.4566785167242</v>
      </c>
      <c r="H292">
        <f>VLOOKUP(_xlfn.CONCAT($A292,"1"),ref_coordinates!$A:$C,2,FALSE)</f>
        <v>388.78</v>
      </c>
      <c r="I292">
        <f>VLOOKUP(_xlfn.CONCAT($A292,"1"),ref_coordinates!$A:$C,3,FALSE)</f>
        <v>1111.57</v>
      </c>
      <c r="J292">
        <f>VLOOKUP(_xlfn.CONCAT($A292,"2"),ref_coordinates!$A:$C,2,FALSE)</f>
        <v>205.96</v>
      </c>
      <c r="K292">
        <f>VLOOKUP(_xlfn.CONCAT($A292,"2"),ref_coordinates!$A:$C,3,FALSE)</f>
        <v>2255.5100000000002</v>
      </c>
      <c r="L292">
        <f>VLOOKUP($A292,lines!W:AC,7)</f>
        <v>27.327939748148399</v>
      </c>
      <c r="M292">
        <f>RADIANS(VLOOKUP($B292, image_data!A:G,7,FALSE))</f>
        <v>4.3930782174894462E-2</v>
      </c>
      <c r="N292">
        <f>VLOOKUP($A292,lines!W:AD,8,FALSE)</f>
        <v>5.6432288506524717</v>
      </c>
      <c r="O292">
        <f t="shared" si="34"/>
        <v>5.5992980684775775</v>
      </c>
      <c r="P292">
        <f>VLOOKUP($B292,image_data!A:F,6,FALSE)</f>
        <v>1.8369533522054999</v>
      </c>
      <c r="Q292">
        <f>VLOOKUP($B292,image_data!$A:$Q,12,FALSE)</f>
        <v>0.47841097327505</v>
      </c>
      <c r="R292">
        <f>VLOOKUP($B292,image_data!$A:$Q,13,FALSE)</f>
        <v>-0.20361963784594</v>
      </c>
      <c r="S292">
        <f>VLOOKUP($B292,image_data!$A:$Q,14,FALSE)</f>
        <v>3.4416142358979003E-2</v>
      </c>
      <c r="T292">
        <f>VLOOKUP($B292,image_data!$A:$K,9,FALSE)</f>
        <v>1.4585013681884</v>
      </c>
      <c r="U292">
        <f>VLOOKUP($B292,image_data!$A:$K,10,FALSE)</f>
        <v>-5.4130029378344997E-2</v>
      </c>
      <c r="V292">
        <f>VLOOKUP($B292,image_data!$A:$K,11,FALSE)</f>
        <v>1.1151591669348E-2</v>
      </c>
      <c r="W292">
        <f>VLOOKUP(B292,image_data!A:R,18,FALSE)</f>
        <v>1.0384130844385</v>
      </c>
      <c r="X292">
        <f>VLOOKUP(_xlfn.CONCAT(A292,1),ref_coordinates!A:D,4,FALSE)</f>
        <v>9</v>
      </c>
      <c r="Y292" t="str">
        <f>VLOOKUP(INT(LEFT(A292,3)),image_data!A:H,8,FALSE)</f>
        <v>perspective</v>
      </c>
      <c r="Z292" t="str">
        <f>VLOOKUP(B292,image_data!A:V,22,TRUE)</f>
        <v>stefanhrt: GoPro HERO9 Black</v>
      </c>
    </row>
    <row r="293" spans="1:26" x14ac:dyDescent="0.3">
      <c r="A293" t="s">
        <v>973</v>
      </c>
      <c r="B293">
        <f t="shared" si="27"/>
        <v>61</v>
      </c>
      <c r="C293">
        <f>VLOOKUP($B293,image_data!$A:$P,16,FALSE)</f>
        <v>5184</v>
      </c>
      <c r="D293">
        <f>VLOOKUP($B293,image_data!$A:$P,15,FALSE)</f>
        <v>3888</v>
      </c>
      <c r="E293">
        <f t="shared" si="32"/>
        <v>-38.300000000000182</v>
      </c>
      <c r="F293">
        <f t="shared" si="33"/>
        <v>790.48</v>
      </c>
      <c r="G293">
        <f t="shared" si="31"/>
        <v>791.40730373177632</v>
      </c>
      <c r="H293">
        <f>VLOOKUP(_xlfn.CONCAT($A293,"1"),ref_coordinates!$A:$C,2,FALSE)</f>
        <v>1203.4000000000001</v>
      </c>
      <c r="I293">
        <f>VLOOKUP(_xlfn.CONCAT($A293,"1"),ref_coordinates!$A:$C,3,FALSE)</f>
        <v>1524.06</v>
      </c>
      <c r="J293">
        <f>VLOOKUP(_xlfn.CONCAT($A293,"2"),ref_coordinates!$A:$C,2,FALSE)</f>
        <v>1165.0999999999999</v>
      </c>
      <c r="K293">
        <f>VLOOKUP(_xlfn.CONCAT($A293,"2"),ref_coordinates!$A:$C,3,FALSE)</f>
        <v>2314.54</v>
      </c>
      <c r="L293">
        <f>VLOOKUP($A293,lines!W:AC,7)</f>
        <v>38.372433561121859</v>
      </c>
      <c r="M293">
        <f>RADIANS(VLOOKUP($B293, image_data!A:G,7,FALSE))</f>
        <v>4.3930782174894462E-2</v>
      </c>
      <c r="N293">
        <f>VLOOKUP($A293,lines!W:AD,8,FALSE)</f>
        <v>5.9084253431014204</v>
      </c>
      <c r="O293">
        <f t="shared" si="34"/>
        <v>5.8644945609265262</v>
      </c>
      <c r="P293">
        <f>VLOOKUP($B293,image_data!A:F,6,FALSE)</f>
        <v>1.8369533522054999</v>
      </c>
      <c r="Q293">
        <f>VLOOKUP($B293,image_data!$A:$Q,12,FALSE)</f>
        <v>0.47841097327505</v>
      </c>
      <c r="R293">
        <f>VLOOKUP($B293,image_data!$A:$Q,13,FALSE)</f>
        <v>-0.20361963784594</v>
      </c>
      <c r="S293">
        <f>VLOOKUP($B293,image_data!$A:$Q,14,FALSE)</f>
        <v>3.4416142358979003E-2</v>
      </c>
      <c r="T293">
        <f>VLOOKUP($B293,image_data!$A:$K,9,FALSE)</f>
        <v>1.4585013681884</v>
      </c>
      <c r="U293">
        <f>VLOOKUP($B293,image_data!$A:$K,10,FALSE)</f>
        <v>-5.4130029378344997E-2</v>
      </c>
      <c r="V293">
        <f>VLOOKUP($B293,image_data!$A:$K,11,FALSE)</f>
        <v>1.1151591669348E-2</v>
      </c>
      <c r="W293">
        <f>VLOOKUP(B293,image_data!A:R,18,FALSE)</f>
        <v>1.0384130844385</v>
      </c>
      <c r="X293">
        <f>VLOOKUP(_xlfn.CONCAT(A293,1),ref_coordinates!A:D,4,FALSE)</f>
        <v>9</v>
      </c>
      <c r="Y293" t="str">
        <f>VLOOKUP(INT(LEFT(A293,3)),image_data!A:H,8,FALSE)</f>
        <v>perspective</v>
      </c>
      <c r="Z293" t="str">
        <f>VLOOKUP(B293,image_data!A:V,22,TRUE)</f>
        <v>stefanhrt: GoPro HERO9 Black</v>
      </c>
    </row>
    <row r="294" spans="1:26" x14ac:dyDescent="0.3">
      <c r="A294" t="s">
        <v>974</v>
      </c>
      <c r="B294">
        <f t="shared" si="27"/>
        <v>61</v>
      </c>
      <c r="C294">
        <f>VLOOKUP($B294,image_data!$A:$P,16,FALSE)</f>
        <v>5184</v>
      </c>
      <c r="D294">
        <f>VLOOKUP($B294,image_data!$A:$P,15,FALSE)</f>
        <v>3888</v>
      </c>
      <c r="E294">
        <f t="shared" si="32"/>
        <v>77.360000000000127</v>
      </c>
      <c r="F294">
        <f t="shared" si="33"/>
        <v>1441.53</v>
      </c>
      <c r="G294">
        <f t="shared" si="31"/>
        <v>1443.6042776675331</v>
      </c>
      <c r="H294">
        <f>VLOOKUP(_xlfn.CONCAT($A294,"1"),ref_coordinates!$A:$C,2,FALSE)</f>
        <v>2962.64</v>
      </c>
      <c r="I294">
        <f>VLOOKUP(_xlfn.CONCAT($A294,"1"),ref_coordinates!$A:$C,3,FALSE)</f>
        <v>852.28</v>
      </c>
      <c r="J294">
        <f>VLOOKUP(_xlfn.CONCAT($A294,"2"),ref_coordinates!$A:$C,2,FALSE)</f>
        <v>3040</v>
      </c>
      <c r="K294">
        <f>VLOOKUP(_xlfn.CONCAT($A294,"2"),ref_coordinates!$A:$C,3,FALSE)</f>
        <v>2293.81</v>
      </c>
      <c r="L294">
        <f>VLOOKUP($A294,lines!W:AC,7)</f>
        <v>35.106766351805717</v>
      </c>
      <c r="M294">
        <f>RADIANS(VLOOKUP($B294, image_data!A:G,7,FALSE))</f>
        <v>4.3930782174894462E-2</v>
      </c>
      <c r="N294">
        <f>VLOOKUP($A294,lines!W:AD,8,FALSE)</f>
        <v>0.27032185206834292</v>
      </c>
      <c r="O294">
        <f t="shared" si="34"/>
        <v>0.22639106989344845</v>
      </c>
      <c r="P294">
        <f>VLOOKUP($B294,image_data!A:F,6,FALSE)</f>
        <v>1.8369533522054999</v>
      </c>
      <c r="Q294">
        <f>VLOOKUP($B294,image_data!$A:$Q,12,FALSE)</f>
        <v>0.47841097327505</v>
      </c>
      <c r="R294">
        <f>VLOOKUP($B294,image_data!$A:$Q,13,FALSE)</f>
        <v>-0.20361963784594</v>
      </c>
      <c r="S294">
        <f>VLOOKUP($B294,image_data!$A:$Q,14,FALSE)</f>
        <v>3.4416142358979003E-2</v>
      </c>
      <c r="T294">
        <f>VLOOKUP($B294,image_data!$A:$K,9,FALSE)</f>
        <v>1.4585013681884</v>
      </c>
      <c r="U294">
        <f>VLOOKUP($B294,image_data!$A:$K,10,FALSE)</f>
        <v>-5.4130029378344997E-2</v>
      </c>
      <c r="V294">
        <f>VLOOKUP($B294,image_data!$A:$K,11,FALSE)</f>
        <v>1.1151591669348E-2</v>
      </c>
      <c r="W294">
        <f>VLOOKUP(B294,image_data!A:R,18,FALSE)</f>
        <v>1.0384130844385</v>
      </c>
      <c r="X294">
        <f>VLOOKUP(_xlfn.CONCAT(A294,1),ref_coordinates!A:D,4,FALSE)</f>
        <v>20.399999999999999</v>
      </c>
      <c r="Y294" t="str">
        <f>VLOOKUP(INT(LEFT(A294,3)),image_data!A:H,8,FALSE)</f>
        <v>perspective</v>
      </c>
      <c r="Z294" t="str">
        <f>VLOOKUP(B294,image_data!A:V,22,TRUE)</f>
        <v>stefanhrt: GoPro HERO9 Black</v>
      </c>
    </row>
    <row r="295" spans="1:26" x14ac:dyDescent="0.3">
      <c r="A295" t="s">
        <v>975</v>
      </c>
      <c r="B295">
        <f t="shared" si="27"/>
        <v>61</v>
      </c>
      <c r="C295">
        <f>VLOOKUP($B295,image_data!$A:$P,16,FALSE)</f>
        <v>5184</v>
      </c>
      <c r="D295">
        <f>VLOOKUP($B295,image_data!$A:$P,15,FALSE)</f>
        <v>3888</v>
      </c>
      <c r="E295">
        <f t="shared" si="32"/>
        <v>220.84999999999991</v>
      </c>
      <c r="F295">
        <f t="shared" si="33"/>
        <v>2232.77</v>
      </c>
      <c r="G295">
        <f t="shared" si="31"/>
        <v>2243.6658831920586</v>
      </c>
      <c r="H295">
        <f>VLOOKUP(_xlfn.CONCAT($A295,"1"),ref_coordinates!$A:$C,2,FALSE)</f>
        <v>3046.64</v>
      </c>
      <c r="I295">
        <f>VLOOKUP(_xlfn.CONCAT($A295,"1"),ref_coordinates!$A:$C,3,FALSE)</f>
        <v>113.38</v>
      </c>
      <c r="J295">
        <f>VLOOKUP(_xlfn.CONCAT($A295,"2"),ref_coordinates!$A:$C,2,FALSE)</f>
        <v>3267.49</v>
      </c>
      <c r="K295">
        <f>VLOOKUP(_xlfn.CONCAT($A295,"2"),ref_coordinates!$A:$C,3,FALSE)</f>
        <v>2346.15</v>
      </c>
      <c r="L295">
        <f>VLOOKUP($A295,lines!W:AC,7)</f>
        <v>22.89383328554246</v>
      </c>
      <c r="M295">
        <f>RADIANS(VLOOKUP($B295, image_data!A:G,7,FALSE))</f>
        <v>4.3930782174894462E-2</v>
      </c>
      <c r="N295">
        <f>VLOOKUP($A295,lines!W:AD,8,FALSE)</f>
        <v>0.32589660470604742</v>
      </c>
      <c r="O295">
        <f t="shared" si="34"/>
        <v>0.28196582253115299</v>
      </c>
      <c r="P295">
        <f>VLOOKUP($B295,image_data!A:F,6,FALSE)</f>
        <v>1.8369533522054999</v>
      </c>
      <c r="Q295">
        <f>VLOOKUP($B295,image_data!$A:$Q,12,FALSE)</f>
        <v>0.47841097327505</v>
      </c>
      <c r="R295">
        <f>VLOOKUP($B295,image_data!$A:$Q,13,FALSE)</f>
        <v>-0.20361963784594</v>
      </c>
      <c r="S295">
        <f>VLOOKUP($B295,image_data!$A:$Q,14,FALSE)</f>
        <v>3.4416142358979003E-2</v>
      </c>
      <c r="T295">
        <f>VLOOKUP($B295,image_data!$A:$K,9,FALSE)</f>
        <v>1.4585013681884</v>
      </c>
      <c r="U295">
        <f>VLOOKUP($B295,image_data!$A:$K,10,FALSE)</f>
        <v>-5.4130029378344997E-2</v>
      </c>
      <c r="V295">
        <f>VLOOKUP($B295,image_data!$A:$K,11,FALSE)</f>
        <v>1.1151591669348E-2</v>
      </c>
      <c r="W295">
        <f>VLOOKUP(B295,image_data!A:R,18,FALSE)</f>
        <v>1.0384130844385</v>
      </c>
      <c r="X295">
        <f>VLOOKUP(_xlfn.CONCAT(A295,1),ref_coordinates!A:D,4,FALSE)</f>
        <v>20.399999999999999</v>
      </c>
      <c r="Y295" t="str">
        <f>VLOOKUP(INT(LEFT(A295,3)),image_data!A:H,8,FALSE)</f>
        <v>perspective</v>
      </c>
      <c r="Z295" t="str">
        <f>VLOOKUP(B295,image_data!A:V,22,TRUE)</f>
        <v>stefanhrt: GoPro HERO9 Black</v>
      </c>
    </row>
    <row r="296" spans="1:26" x14ac:dyDescent="0.3">
      <c r="A296" t="s">
        <v>976</v>
      </c>
      <c r="B296">
        <f t="shared" si="27"/>
        <v>61</v>
      </c>
      <c r="C296">
        <f>VLOOKUP($B296,image_data!$A:$P,16,FALSE)</f>
        <v>5184</v>
      </c>
      <c r="D296">
        <f>VLOOKUP($B296,image_data!$A:$P,15,FALSE)</f>
        <v>3888</v>
      </c>
      <c r="E296">
        <f t="shared" si="32"/>
        <v>318.95000000000027</v>
      </c>
      <c r="F296">
        <f t="shared" si="33"/>
        <v>2144.75</v>
      </c>
      <c r="G296">
        <f t="shared" si="31"/>
        <v>2168.3361512920455</v>
      </c>
      <c r="H296">
        <f>VLOOKUP(_xlfn.CONCAT($A296,"1"),ref_coordinates!$A:$C,2,FALSE)</f>
        <v>3770.85</v>
      </c>
      <c r="I296">
        <f>VLOOKUP(_xlfn.CONCAT($A296,"1"),ref_coordinates!$A:$C,3,FALSE)</f>
        <v>149.06</v>
      </c>
      <c r="J296">
        <f>VLOOKUP(_xlfn.CONCAT($A296,"2"),ref_coordinates!$A:$C,2,FALSE)</f>
        <v>4089.8</v>
      </c>
      <c r="K296">
        <f>VLOOKUP(_xlfn.CONCAT($A296,"2"),ref_coordinates!$A:$C,3,FALSE)</f>
        <v>2293.81</v>
      </c>
      <c r="L296">
        <f>VLOOKUP($A296,lines!W:AC,7)</f>
        <v>24.443385498142359</v>
      </c>
      <c r="M296">
        <f>RADIANS(VLOOKUP($B296, image_data!A:G,7,FALSE))</f>
        <v>4.3930782174894462E-2</v>
      </c>
      <c r="N296">
        <f>VLOOKUP($A296,lines!W:AD,8,FALSE)</f>
        <v>0.57746685999948966</v>
      </c>
      <c r="O296">
        <f t="shared" si="34"/>
        <v>0.53353607782459522</v>
      </c>
      <c r="P296">
        <f>VLOOKUP($B296,image_data!A:F,6,FALSE)</f>
        <v>1.8369533522054999</v>
      </c>
      <c r="Q296">
        <f>VLOOKUP($B296,image_data!$A:$Q,12,FALSE)</f>
        <v>0.47841097327505</v>
      </c>
      <c r="R296">
        <f>VLOOKUP($B296,image_data!$A:$Q,13,FALSE)</f>
        <v>-0.20361963784594</v>
      </c>
      <c r="S296">
        <f>VLOOKUP($B296,image_data!$A:$Q,14,FALSE)</f>
        <v>3.4416142358979003E-2</v>
      </c>
      <c r="T296">
        <f>VLOOKUP($B296,image_data!$A:$K,9,FALSE)</f>
        <v>1.4585013681884</v>
      </c>
      <c r="U296">
        <f>VLOOKUP($B296,image_data!$A:$K,10,FALSE)</f>
        <v>-5.4130029378344997E-2</v>
      </c>
      <c r="V296">
        <f>VLOOKUP($B296,image_data!$A:$K,11,FALSE)</f>
        <v>1.1151591669348E-2</v>
      </c>
      <c r="W296">
        <f>VLOOKUP(B296,image_data!A:R,18,FALSE)</f>
        <v>1.0384130844385</v>
      </c>
      <c r="X296">
        <f>VLOOKUP(_xlfn.CONCAT(A296,1),ref_coordinates!A:D,4,FALSE)</f>
        <v>20.399999999999999</v>
      </c>
      <c r="Y296" t="str">
        <f>VLOOKUP(INT(LEFT(A296,3)),image_data!A:H,8,FALSE)</f>
        <v>perspective</v>
      </c>
      <c r="Z296" t="str">
        <f>VLOOKUP(B296,image_data!A:V,22,TRUE)</f>
        <v>stefanhrt: GoPro HERO9 Black</v>
      </c>
    </row>
    <row r="297" spans="1:26" x14ac:dyDescent="0.3">
      <c r="A297" t="s">
        <v>977</v>
      </c>
      <c r="B297">
        <f t="shared" si="27"/>
        <v>61</v>
      </c>
      <c r="C297">
        <f>VLOOKUP($B297,image_data!$A:$P,16,FALSE)</f>
        <v>5184</v>
      </c>
      <c r="D297">
        <f>VLOOKUP($B297,image_data!$A:$P,15,FALSE)</f>
        <v>3888</v>
      </c>
      <c r="E297">
        <f t="shared" si="32"/>
        <v>426.88999999999942</v>
      </c>
      <c r="F297">
        <f t="shared" si="33"/>
        <v>2081.2600000000002</v>
      </c>
      <c r="G297">
        <f t="shared" si="31"/>
        <v>2124.5889625289878</v>
      </c>
      <c r="H297">
        <f>VLOOKUP(_xlfn.CONCAT($A297,"1"),ref_coordinates!$A:$C,2,FALSE)</f>
        <v>3928.51</v>
      </c>
      <c r="I297">
        <f>VLOOKUP(_xlfn.CONCAT($A297,"1"),ref_coordinates!$A:$C,3,FALSE)</f>
        <v>196.66</v>
      </c>
      <c r="J297">
        <f>VLOOKUP(_xlfn.CONCAT($A297,"2"),ref_coordinates!$A:$C,2,FALSE)</f>
        <v>4355.3999999999996</v>
      </c>
      <c r="K297">
        <f>VLOOKUP(_xlfn.CONCAT($A297,"2"),ref_coordinates!$A:$C,3,FALSE)</f>
        <v>2277.92</v>
      </c>
      <c r="L297">
        <f>VLOOKUP($A297,lines!W:AC,7)</f>
        <v>25.783895018794539</v>
      </c>
      <c r="M297">
        <f>RADIANS(VLOOKUP($B297, image_data!A:G,7,FALSE))</f>
        <v>4.3930782174894462E-2</v>
      </c>
      <c r="N297">
        <f>VLOOKUP($A297,lines!W:AD,8,FALSE)</f>
        <v>0.68265552343367186</v>
      </c>
      <c r="O297">
        <f t="shared" si="34"/>
        <v>0.63872474125877743</v>
      </c>
      <c r="P297">
        <f>VLOOKUP($B297,image_data!A:F,6,FALSE)</f>
        <v>1.8369533522054999</v>
      </c>
      <c r="Q297">
        <f>VLOOKUP($B297,image_data!$A:$Q,12,FALSE)</f>
        <v>0.47841097327505</v>
      </c>
      <c r="R297">
        <f>VLOOKUP($B297,image_data!$A:$Q,13,FALSE)</f>
        <v>-0.20361963784594</v>
      </c>
      <c r="S297">
        <f>VLOOKUP($B297,image_data!$A:$Q,14,FALSE)</f>
        <v>3.4416142358979003E-2</v>
      </c>
      <c r="T297">
        <f>VLOOKUP($B297,image_data!$A:$K,9,FALSE)</f>
        <v>1.4585013681884</v>
      </c>
      <c r="U297">
        <f>VLOOKUP($B297,image_data!$A:$K,10,FALSE)</f>
        <v>-5.4130029378344997E-2</v>
      </c>
      <c r="V297">
        <f>VLOOKUP($B297,image_data!$A:$K,11,FALSE)</f>
        <v>1.1151591669348E-2</v>
      </c>
      <c r="W297">
        <f>VLOOKUP(B297,image_data!A:R,18,FALSE)</f>
        <v>1.0384130844385</v>
      </c>
      <c r="X297">
        <f>VLOOKUP(_xlfn.CONCAT(A297,1),ref_coordinates!A:D,4,FALSE)</f>
        <v>20.399999999999999</v>
      </c>
      <c r="Y297" t="str">
        <f>VLOOKUP(INT(LEFT(A297,3)),image_data!A:H,8,FALSE)</f>
        <v>perspective</v>
      </c>
      <c r="Z297" t="str">
        <f>VLOOKUP(B297,image_data!A:V,22,TRUE)</f>
        <v>stefanhrt: GoPro HERO9 Black</v>
      </c>
    </row>
    <row r="298" spans="1:26" x14ac:dyDescent="0.3">
      <c r="A298" t="s">
        <v>979</v>
      </c>
      <c r="B298">
        <f t="shared" si="27"/>
        <v>62</v>
      </c>
      <c r="C298">
        <f>VLOOKUP($B298,image_data!$A:$P,16,FALSE)</f>
        <v>5184</v>
      </c>
      <c r="D298">
        <f>VLOOKUP($B298,image_data!$A:$P,15,FALSE)</f>
        <v>3888</v>
      </c>
      <c r="E298">
        <f t="shared" si="32"/>
        <v>9.6000000000000085</v>
      </c>
      <c r="F298">
        <f t="shared" si="33"/>
        <v>1315.3000000000002</v>
      </c>
      <c r="G298">
        <f t="shared" si="31"/>
        <v>1315.3350333660244</v>
      </c>
      <c r="H298">
        <f>VLOOKUP(_xlfn.CONCAT($A298,"1"),ref_coordinates!$A:$C,2,FALSE)</f>
        <v>64.27</v>
      </c>
      <c r="I298">
        <f>VLOOKUP(_xlfn.CONCAT($A298,"1"),ref_coordinates!$A:$C,3,FALSE)</f>
        <v>1279.06</v>
      </c>
      <c r="J298">
        <f>VLOOKUP(_xlfn.CONCAT($A298,"2"),ref_coordinates!$A:$C,2,FALSE)</f>
        <v>73.87</v>
      </c>
      <c r="K298">
        <f>VLOOKUP(_xlfn.CONCAT($A298,"2"),ref_coordinates!$A:$C,3,FALSE)</f>
        <v>2594.36</v>
      </c>
      <c r="L298">
        <f>VLOOKUP($A298,lines!W:AC,7)</f>
        <v>43.916994476312453</v>
      </c>
      <c r="M298">
        <f>RADIANS(VLOOKUP($B298, image_data!A:G,7,FALSE))</f>
        <v>0.48031024662904576</v>
      </c>
      <c r="N298">
        <f>VLOOKUP($A298,lines!W:AD,8,FALSE)</f>
        <v>5.6483280829137641</v>
      </c>
      <c r="O298">
        <f t="shared" si="34"/>
        <v>5.1680178362847187</v>
      </c>
      <c r="P298">
        <f>VLOOKUP($B298,image_data!A:F,6,FALSE)</f>
        <v>2.2202407354489</v>
      </c>
      <c r="Q298">
        <f>VLOOKUP($B298,image_data!$A:$Q,12,FALSE)</f>
        <v>0.48775279201789001</v>
      </c>
      <c r="R298">
        <f>VLOOKUP($B298,image_data!$A:$Q,13,FALSE)</f>
        <v>-0.21587944900101</v>
      </c>
      <c r="S298">
        <f>VLOOKUP($B298,image_data!$A:$Q,14,FALSE)</f>
        <v>4.06910886114E-2</v>
      </c>
      <c r="T298">
        <f>VLOOKUP($B298,image_data!$A:$K,9,FALSE)</f>
        <v>1.4423710101524001</v>
      </c>
      <c r="U298">
        <f>VLOOKUP($B298,image_data!$A:$K,10,FALSE)</f>
        <v>-0.51206030829016003</v>
      </c>
      <c r="V298">
        <f>VLOOKUP($B298,image_data!$A:$K,11,FALSE)</f>
        <v>0.22195947417861001</v>
      </c>
      <c r="W298">
        <f>VLOOKUP(B298,image_data!A:R,18,FALSE)</f>
        <v>0.98555356501199998</v>
      </c>
      <c r="X298">
        <f>VLOOKUP(_xlfn.CONCAT(A298,1),ref_coordinates!A:D,4,FALSE)</f>
        <v>20.9</v>
      </c>
      <c r="Y298" t="str">
        <f>VLOOKUP(INT(LEFT(A298,3)),image_data!A:H,8,FALSE)</f>
        <v>perspective</v>
      </c>
      <c r="Z298" t="str">
        <f>VLOOKUP(B298,image_data!A:V,22,TRUE)</f>
        <v>stefanhrt: GoPro HERO9 Black</v>
      </c>
    </row>
    <row r="299" spans="1:26" x14ac:dyDescent="0.3">
      <c r="A299" t="s">
        <v>980</v>
      </c>
      <c r="B299">
        <f t="shared" si="27"/>
        <v>62</v>
      </c>
      <c r="C299">
        <f>VLOOKUP($B299,image_data!$A:$P,16,FALSE)</f>
        <v>5184</v>
      </c>
      <c r="D299">
        <f>VLOOKUP($B299,image_data!$A:$P,15,FALSE)</f>
        <v>3888</v>
      </c>
      <c r="E299">
        <f t="shared" si="32"/>
        <v>18.039999999999992</v>
      </c>
      <c r="F299">
        <f t="shared" si="33"/>
        <v>1341.7900000000002</v>
      </c>
      <c r="G299">
        <f t="shared" si="31"/>
        <v>1341.9112659561365</v>
      </c>
      <c r="H299">
        <f>VLOOKUP(_xlfn.CONCAT($A299,"1"),ref_coordinates!$A:$C,2,FALSE)</f>
        <v>125.28</v>
      </c>
      <c r="I299">
        <f>VLOOKUP(_xlfn.CONCAT($A299,"1"),ref_coordinates!$A:$C,3,FALSE)</f>
        <v>1263.47</v>
      </c>
      <c r="J299">
        <f>VLOOKUP(_xlfn.CONCAT($A299,"2"),ref_coordinates!$A:$C,2,FALSE)</f>
        <v>143.32</v>
      </c>
      <c r="K299">
        <f>VLOOKUP(_xlfn.CONCAT($A299,"2"),ref_coordinates!$A:$C,3,FALSE)</f>
        <v>2605.2600000000002</v>
      </c>
      <c r="L299">
        <f>VLOOKUP($A299,lines!W:AC,7)</f>
        <v>43.178009345429743</v>
      </c>
      <c r="M299">
        <f>RADIANS(VLOOKUP($B299, image_data!A:G,7,FALSE))</f>
        <v>0.48031024662904576</v>
      </c>
      <c r="N299">
        <f>VLOOKUP($A299,lines!W:AD,8,FALSE)</f>
        <v>5.668806261676858</v>
      </c>
      <c r="O299">
        <f t="shared" si="34"/>
        <v>5.1884960150478125</v>
      </c>
      <c r="P299">
        <f>VLOOKUP($B299,image_data!A:F,6,FALSE)</f>
        <v>2.2202407354489</v>
      </c>
      <c r="Q299">
        <f>VLOOKUP($B299,image_data!$A:$Q,12,FALSE)</f>
        <v>0.48775279201789001</v>
      </c>
      <c r="R299">
        <f>VLOOKUP($B299,image_data!$A:$Q,13,FALSE)</f>
        <v>-0.21587944900101</v>
      </c>
      <c r="S299">
        <f>VLOOKUP($B299,image_data!$A:$Q,14,FALSE)</f>
        <v>4.06910886114E-2</v>
      </c>
      <c r="T299">
        <f>VLOOKUP($B299,image_data!$A:$K,9,FALSE)</f>
        <v>1.4423710101524001</v>
      </c>
      <c r="U299">
        <f>VLOOKUP($B299,image_data!$A:$K,10,FALSE)</f>
        <v>-0.51206030829016003</v>
      </c>
      <c r="V299">
        <f>VLOOKUP($B299,image_data!$A:$K,11,FALSE)</f>
        <v>0.22195947417861001</v>
      </c>
      <c r="W299">
        <f>VLOOKUP(B299,image_data!A:R,18,FALSE)</f>
        <v>0.98555356501199998</v>
      </c>
      <c r="X299">
        <f>VLOOKUP(_xlfn.CONCAT(A299,1),ref_coordinates!A:D,4,FALSE)</f>
        <v>20.9</v>
      </c>
      <c r="Y299" t="str">
        <f>VLOOKUP(INT(LEFT(A299,3)),image_data!A:H,8,FALSE)</f>
        <v>perspective</v>
      </c>
      <c r="Z299" t="str">
        <f>VLOOKUP(B299,image_data!A:V,22,TRUE)</f>
        <v>stefanhrt: GoPro HERO9 Black</v>
      </c>
    </row>
    <row r="300" spans="1:26" x14ac:dyDescent="0.3">
      <c r="A300" t="s">
        <v>981</v>
      </c>
      <c r="B300">
        <f t="shared" si="27"/>
        <v>62</v>
      </c>
      <c r="C300">
        <f>VLOOKUP($B300,image_data!$A:$P,16,FALSE)</f>
        <v>5184</v>
      </c>
      <c r="D300">
        <f>VLOOKUP($B300,image_data!$A:$P,15,FALSE)</f>
        <v>3888</v>
      </c>
      <c r="E300">
        <f t="shared" si="32"/>
        <v>74.549999999999955</v>
      </c>
      <c r="F300">
        <f t="shared" si="33"/>
        <v>1069.0199999999998</v>
      </c>
      <c r="G300">
        <f t="shared" si="31"/>
        <v>1071.6162852905882</v>
      </c>
      <c r="H300">
        <f>VLOOKUP(_xlfn.CONCAT($A300,"1"),ref_coordinates!$A:$C,2,FALSE)</f>
        <v>549.11</v>
      </c>
      <c r="I300">
        <f>VLOOKUP(_xlfn.CONCAT($A300,"1"),ref_coordinates!$A:$C,3,FALSE)</f>
        <v>1454.45</v>
      </c>
      <c r="J300">
        <f>VLOOKUP(_xlfn.CONCAT($A300,"2"),ref_coordinates!$A:$C,2,FALSE)</f>
        <v>623.66</v>
      </c>
      <c r="K300">
        <f>VLOOKUP(_xlfn.CONCAT($A300,"2"),ref_coordinates!$A:$C,3,FALSE)</f>
        <v>2523.4699999999998</v>
      </c>
      <c r="L300">
        <f>VLOOKUP($A300,lines!W:AC,7)</f>
        <v>52.568241582075153</v>
      </c>
      <c r="M300">
        <f>RADIANS(VLOOKUP($B300, image_data!A:G,7,FALSE))</f>
        <v>0.48031024662904576</v>
      </c>
      <c r="N300">
        <f>VLOOKUP($A300,lines!W:AD,8,FALSE)</f>
        <v>5.8425596556612884</v>
      </c>
      <c r="O300">
        <f t="shared" si="34"/>
        <v>5.362249409032243</v>
      </c>
      <c r="P300">
        <f>VLOOKUP($B300,image_data!A:F,6,FALSE)</f>
        <v>2.2202407354489</v>
      </c>
      <c r="Q300">
        <f>VLOOKUP($B300,image_data!$A:$Q,12,FALSE)</f>
        <v>0.48775279201789001</v>
      </c>
      <c r="R300">
        <f>VLOOKUP($B300,image_data!$A:$Q,13,FALSE)</f>
        <v>-0.21587944900101</v>
      </c>
      <c r="S300">
        <f>VLOOKUP($B300,image_data!$A:$Q,14,FALSE)</f>
        <v>4.06910886114E-2</v>
      </c>
      <c r="T300">
        <f>VLOOKUP($B300,image_data!$A:$K,9,FALSE)</f>
        <v>1.4423710101524001</v>
      </c>
      <c r="U300">
        <f>VLOOKUP($B300,image_data!$A:$K,10,FALSE)</f>
        <v>-0.51206030829016003</v>
      </c>
      <c r="V300">
        <f>VLOOKUP($B300,image_data!$A:$K,11,FALSE)</f>
        <v>0.22195947417861001</v>
      </c>
      <c r="W300">
        <f>VLOOKUP(B300,image_data!A:R,18,FALSE)</f>
        <v>0.98555356501199998</v>
      </c>
      <c r="X300">
        <f>VLOOKUP(_xlfn.CONCAT(A300,1),ref_coordinates!A:D,4,FALSE)</f>
        <v>20.9</v>
      </c>
      <c r="Y300" t="str">
        <f>VLOOKUP(INT(LEFT(A300,3)),image_data!A:H,8,FALSE)</f>
        <v>perspective</v>
      </c>
      <c r="Z300" t="str">
        <f>VLOOKUP(B300,image_data!A:V,22,TRUE)</f>
        <v>stefanhrt: GoPro HERO9 Black</v>
      </c>
    </row>
    <row r="301" spans="1:26" x14ac:dyDescent="0.3">
      <c r="A301" t="s">
        <v>982</v>
      </c>
      <c r="B301">
        <f t="shared" si="27"/>
        <v>62</v>
      </c>
      <c r="C301">
        <f>VLOOKUP($B301,image_data!$A:$P,16,FALSE)</f>
        <v>5184</v>
      </c>
      <c r="D301">
        <f>VLOOKUP($B301,image_data!$A:$P,15,FALSE)</f>
        <v>3888</v>
      </c>
      <c r="E301">
        <f t="shared" si="32"/>
        <v>24.509999999999764</v>
      </c>
      <c r="F301">
        <f t="shared" si="33"/>
        <v>151.82999999999993</v>
      </c>
      <c r="G301">
        <f t="shared" si="31"/>
        <v>153.79560786966567</v>
      </c>
      <c r="H301">
        <f>VLOOKUP(_xlfn.CONCAT($A301,"1"),ref_coordinates!$A:$C,2,FALSE)</f>
        <v>2089.5300000000002</v>
      </c>
      <c r="I301">
        <f>VLOOKUP(_xlfn.CONCAT($A301,"1"),ref_coordinates!$A:$C,3,FALSE)</f>
        <v>2071.89</v>
      </c>
      <c r="J301">
        <f>VLOOKUP(_xlfn.CONCAT($A301,"2"),ref_coordinates!$A:$C,2,FALSE)</f>
        <v>2114.04</v>
      </c>
      <c r="K301">
        <f>VLOOKUP(_xlfn.CONCAT($A301,"2"),ref_coordinates!$A:$C,3,FALSE)</f>
        <v>2223.7199999999998</v>
      </c>
      <c r="L301">
        <f>VLOOKUP($A301,lines!W:AC,7)</f>
        <v>282.86489672479053</v>
      </c>
      <c r="M301">
        <f>RADIANS(VLOOKUP($B301, image_data!A:G,7,FALSE))</f>
        <v>0.48031024662904576</v>
      </c>
      <c r="N301">
        <f>VLOOKUP($A301,lines!W:AD,8,FALSE)</f>
        <v>0.1144206409802844</v>
      </c>
      <c r="O301">
        <f t="shared" si="34"/>
        <v>-0.36588960564876138</v>
      </c>
      <c r="P301">
        <f>VLOOKUP($B301,image_data!A:F,6,FALSE)</f>
        <v>2.2202407354489</v>
      </c>
      <c r="Q301">
        <f>VLOOKUP($B301,image_data!$A:$Q,12,FALSE)</f>
        <v>0.48775279201789001</v>
      </c>
      <c r="R301">
        <f>VLOOKUP($B301,image_data!$A:$Q,13,FALSE)</f>
        <v>-0.21587944900101</v>
      </c>
      <c r="S301">
        <f>VLOOKUP($B301,image_data!$A:$Q,14,FALSE)</f>
        <v>4.06910886114E-2</v>
      </c>
      <c r="T301">
        <f>VLOOKUP($B301,image_data!$A:$K,9,FALSE)</f>
        <v>1.4423710101524001</v>
      </c>
      <c r="U301">
        <f>VLOOKUP($B301,image_data!$A:$K,10,FALSE)</f>
        <v>-0.51206030829016003</v>
      </c>
      <c r="V301">
        <f>VLOOKUP($B301,image_data!$A:$K,11,FALSE)</f>
        <v>0.22195947417861001</v>
      </c>
      <c r="W301">
        <f>VLOOKUP(B301,image_data!A:R,18,FALSE)</f>
        <v>0.98555356501199998</v>
      </c>
      <c r="X301">
        <f>VLOOKUP(_xlfn.CONCAT(A301,1),ref_coordinates!A:D,4,FALSE)</f>
        <v>20</v>
      </c>
      <c r="Y301" t="str">
        <f>VLOOKUP(INT(LEFT(A301,3)),image_data!A:H,8,FALSE)</f>
        <v>perspective</v>
      </c>
      <c r="Z301" t="str">
        <f>VLOOKUP(B301,image_data!A:V,22,TRUE)</f>
        <v>stefanhrt: GoPro HERO9 Black</v>
      </c>
    </row>
    <row r="302" spans="1:26" x14ac:dyDescent="0.3">
      <c r="A302" t="s">
        <v>983</v>
      </c>
      <c r="B302">
        <f t="shared" si="27"/>
        <v>62</v>
      </c>
      <c r="C302">
        <f>VLOOKUP($B302,image_data!$A:$P,16,FALSE)</f>
        <v>5184</v>
      </c>
      <c r="D302">
        <f>VLOOKUP($B302,image_data!$A:$P,15,FALSE)</f>
        <v>3888</v>
      </c>
      <c r="E302">
        <f t="shared" si="32"/>
        <v>177.0300000000002</v>
      </c>
      <c r="F302">
        <f t="shared" si="33"/>
        <v>890.75999999999976</v>
      </c>
      <c r="G302">
        <f t="shared" si="31"/>
        <v>908.18114850507641</v>
      </c>
      <c r="H302">
        <f>VLOOKUP(_xlfn.CONCAT($A302,"1"),ref_coordinates!$A:$C,2,FALSE)</f>
        <v>2443.23</v>
      </c>
      <c r="I302">
        <f>VLOOKUP(_xlfn.CONCAT($A302,"1"),ref_coordinates!$A:$C,3,FALSE)</f>
        <v>1239.1300000000001</v>
      </c>
      <c r="J302">
        <f>VLOOKUP(_xlfn.CONCAT($A302,"2"),ref_coordinates!$A:$C,2,FALSE)</f>
        <v>2620.2600000000002</v>
      </c>
      <c r="K302">
        <f>VLOOKUP(_xlfn.CONCAT($A302,"2"),ref_coordinates!$A:$C,3,FALSE)</f>
        <v>2129.89</v>
      </c>
      <c r="L302">
        <f>VLOOKUP($A302,lines!W:AC,7)</f>
        <v>83.90159748097976</v>
      </c>
      <c r="M302">
        <f>RADIANS(VLOOKUP($B302, image_data!A:G,7,FALSE))</f>
        <v>0.48031024662904576</v>
      </c>
      <c r="N302">
        <f>VLOOKUP($A302,lines!W:AD,8,FALSE)</f>
        <v>0.37467538267468797</v>
      </c>
      <c r="O302">
        <f t="shared" si="34"/>
        <v>-0.10563486395435778</v>
      </c>
      <c r="P302">
        <f>VLOOKUP($B302,image_data!A:F,6,FALSE)</f>
        <v>2.2202407354489</v>
      </c>
      <c r="Q302">
        <f>VLOOKUP($B302,image_data!$A:$Q,12,FALSE)</f>
        <v>0.48775279201789001</v>
      </c>
      <c r="R302">
        <f>VLOOKUP($B302,image_data!$A:$Q,13,FALSE)</f>
        <v>-0.21587944900101</v>
      </c>
      <c r="S302">
        <f>VLOOKUP($B302,image_data!$A:$Q,14,FALSE)</f>
        <v>4.06910886114E-2</v>
      </c>
      <c r="T302">
        <f>VLOOKUP($B302,image_data!$A:$K,9,FALSE)</f>
        <v>1.4423710101524001</v>
      </c>
      <c r="U302">
        <f>VLOOKUP($B302,image_data!$A:$K,10,FALSE)</f>
        <v>-0.51206030829016003</v>
      </c>
      <c r="V302">
        <f>VLOOKUP($B302,image_data!$A:$K,11,FALSE)</f>
        <v>0.22195947417861001</v>
      </c>
      <c r="W302">
        <f>VLOOKUP(B302,image_data!A:R,18,FALSE)</f>
        <v>0.98555356501199998</v>
      </c>
      <c r="X302">
        <f>VLOOKUP(_xlfn.CONCAT(A302,1),ref_coordinates!A:D,4,FALSE)</f>
        <v>34.5</v>
      </c>
      <c r="Y302" t="str">
        <f>VLOOKUP(INT(LEFT(A302,3)),image_data!A:H,8,FALSE)</f>
        <v>perspective</v>
      </c>
      <c r="Z302" t="str">
        <f>VLOOKUP(B302,image_data!A:V,22,TRUE)</f>
        <v>stefanhrt: GoPro HERO9 Black</v>
      </c>
    </row>
    <row r="303" spans="1:26" x14ac:dyDescent="0.3">
      <c r="A303" t="s">
        <v>984</v>
      </c>
      <c r="B303">
        <f t="shared" si="27"/>
        <v>62</v>
      </c>
      <c r="C303">
        <f>VLOOKUP($B303,image_data!$A:$P,16,FALSE)</f>
        <v>5184</v>
      </c>
      <c r="D303">
        <f>VLOOKUP($B303,image_data!$A:$P,15,FALSE)</f>
        <v>3888</v>
      </c>
      <c r="E303">
        <f t="shared" si="32"/>
        <v>261.19000000000005</v>
      </c>
      <c r="F303">
        <f t="shared" si="33"/>
        <v>1217.1100000000001</v>
      </c>
      <c r="G303">
        <f t="shared" si="31"/>
        <v>1244.8200545460377</v>
      </c>
      <c r="H303">
        <f>VLOOKUP(_xlfn.CONCAT($A303,"1"),ref_coordinates!$A:$C,2,FALSE)</f>
        <v>2556.4299999999998</v>
      </c>
      <c r="I303">
        <f>VLOOKUP(_xlfn.CONCAT($A303,"1"),ref_coordinates!$A:$C,3,FALSE)</f>
        <v>891.85</v>
      </c>
      <c r="J303">
        <f>VLOOKUP(_xlfn.CONCAT($A303,"2"),ref_coordinates!$A:$C,2,FALSE)</f>
        <v>2817.62</v>
      </c>
      <c r="K303">
        <f>VLOOKUP(_xlfn.CONCAT($A303,"2"),ref_coordinates!$A:$C,3,FALSE)</f>
        <v>2108.96</v>
      </c>
      <c r="L303">
        <f>VLOOKUP($A303,lines!W:AC,7)</f>
        <v>60.213492708412133</v>
      </c>
      <c r="M303">
        <f>RADIANS(VLOOKUP($B303, image_data!A:G,7,FALSE))</f>
        <v>0.48031024662904576</v>
      </c>
      <c r="N303">
        <f>VLOOKUP($A303,lines!W:AD,8,FALSE)</f>
        <v>0.4536507515542838</v>
      </c>
      <c r="O303">
        <f t="shared" si="34"/>
        <v>-2.6659495074761952E-2</v>
      </c>
      <c r="P303">
        <f>VLOOKUP($B303,image_data!A:F,6,FALSE)</f>
        <v>2.2202407354489</v>
      </c>
      <c r="Q303">
        <f>VLOOKUP($B303,image_data!$A:$Q,12,FALSE)</f>
        <v>0.48775279201789001</v>
      </c>
      <c r="R303">
        <f>VLOOKUP($B303,image_data!$A:$Q,13,FALSE)</f>
        <v>-0.21587944900101</v>
      </c>
      <c r="S303">
        <f>VLOOKUP($B303,image_data!$A:$Q,14,FALSE)</f>
        <v>4.06910886114E-2</v>
      </c>
      <c r="T303">
        <f>VLOOKUP($B303,image_data!$A:$K,9,FALSE)</f>
        <v>1.4423710101524001</v>
      </c>
      <c r="U303">
        <f>VLOOKUP($B303,image_data!$A:$K,10,FALSE)</f>
        <v>-0.51206030829016003</v>
      </c>
      <c r="V303">
        <f>VLOOKUP($B303,image_data!$A:$K,11,FALSE)</f>
        <v>0.22195947417861001</v>
      </c>
      <c r="W303">
        <f>VLOOKUP(B303,image_data!A:R,18,FALSE)</f>
        <v>0.98555356501199998</v>
      </c>
      <c r="X303">
        <f>VLOOKUP(_xlfn.CONCAT(A303,1),ref_coordinates!A:D,4,FALSE)</f>
        <v>34.5</v>
      </c>
      <c r="Y303" t="str">
        <f>VLOOKUP(INT(LEFT(A303,3)),image_data!A:H,8,FALSE)</f>
        <v>perspective</v>
      </c>
      <c r="Z303" t="str">
        <f>VLOOKUP(B303,image_data!A:V,22,TRUE)</f>
        <v>stefanhrt: GoPro HERO9 Black</v>
      </c>
    </row>
    <row r="304" spans="1:26" x14ac:dyDescent="0.3">
      <c r="A304" t="s">
        <v>985</v>
      </c>
      <c r="B304">
        <f t="shared" si="27"/>
        <v>62</v>
      </c>
      <c r="C304">
        <f>VLOOKUP($B304,image_data!$A:$P,16,FALSE)</f>
        <v>5184</v>
      </c>
      <c r="D304">
        <f>VLOOKUP($B304,image_data!$A:$P,15,FALSE)</f>
        <v>3888</v>
      </c>
      <c r="E304">
        <f t="shared" si="32"/>
        <v>358.13000000000011</v>
      </c>
      <c r="F304">
        <f t="shared" si="33"/>
        <v>1445.1</v>
      </c>
      <c r="G304">
        <f t="shared" si="31"/>
        <v>1488.8153367358896</v>
      </c>
      <c r="H304">
        <f>VLOOKUP(_xlfn.CONCAT($A304,"1"),ref_coordinates!$A:$C,2,FALSE)</f>
        <v>2647.83</v>
      </c>
      <c r="I304">
        <f>VLOOKUP(_xlfn.CONCAT($A304,"1"),ref_coordinates!$A:$C,3,FALSE)</f>
        <v>629.77</v>
      </c>
      <c r="J304">
        <f>VLOOKUP(_xlfn.CONCAT($A304,"2"),ref_coordinates!$A:$C,2,FALSE)</f>
        <v>3005.96</v>
      </c>
      <c r="K304">
        <f>VLOOKUP(_xlfn.CONCAT($A304,"2"),ref_coordinates!$A:$C,3,FALSE)</f>
        <v>2074.87</v>
      </c>
      <c r="L304">
        <f>VLOOKUP($A304,lines!W:AC,7)</f>
        <v>48.786846252333604</v>
      </c>
      <c r="M304">
        <f>RADIANS(VLOOKUP($B304, image_data!A:G,7,FALSE))</f>
        <v>0.48031024662904576</v>
      </c>
      <c r="N304">
        <f>VLOOKUP($A304,lines!W:AD,8,FALSE)</f>
        <v>0.51474985388023231</v>
      </c>
      <c r="O304">
        <f t="shared" si="34"/>
        <v>3.4439607251186555E-2</v>
      </c>
      <c r="P304">
        <f>VLOOKUP($B304,image_data!A:F,6,FALSE)</f>
        <v>2.2202407354489</v>
      </c>
      <c r="Q304">
        <f>VLOOKUP($B304,image_data!$A:$Q,12,FALSE)</f>
        <v>0.48775279201789001</v>
      </c>
      <c r="R304">
        <f>VLOOKUP($B304,image_data!$A:$Q,13,FALSE)</f>
        <v>-0.21587944900101</v>
      </c>
      <c r="S304">
        <f>VLOOKUP($B304,image_data!$A:$Q,14,FALSE)</f>
        <v>4.06910886114E-2</v>
      </c>
      <c r="T304">
        <f>VLOOKUP($B304,image_data!$A:$K,9,FALSE)</f>
        <v>1.4423710101524001</v>
      </c>
      <c r="U304">
        <f>VLOOKUP($B304,image_data!$A:$K,10,FALSE)</f>
        <v>-0.51206030829016003</v>
      </c>
      <c r="V304">
        <f>VLOOKUP($B304,image_data!$A:$K,11,FALSE)</f>
        <v>0.22195947417861001</v>
      </c>
      <c r="W304">
        <f>VLOOKUP(B304,image_data!A:R,18,FALSE)</f>
        <v>0.98555356501199998</v>
      </c>
      <c r="X304">
        <f>VLOOKUP(_xlfn.CONCAT(A304,1),ref_coordinates!A:D,4,FALSE)</f>
        <v>34.5</v>
      </c>
      <c r="Y304" t="str">
        <f>VLOOKUP(INT(LEFT(A304,3)),image_data!A:H,8,FALSE)</f>
        <v>perspective</v>
      </c>
      <c r="Z304" t="str">
        <f>VLOOKUP(B304,image_data!A:V,22,TRUE)</f>
        <v>stefanhrt: GoPro HERO9 Black</v>
      </c>
    </row>
    <row r="305" spans="1:26" x14ac:dyDescent="0.3">
      <c r="A305" t="s">
        <v>986</v>
      </c>
      <c r="B305">
        <f t="shared" si="27"/>
        <v>62</v>
      </c>
      <c r="C305">
        <f>VLOOKUP($B305,image_data!$A:$P,16,FALSE)</f>
        <v>5184</v>
      </c>
      <c r="D305">
        <f>VLOOKUP($B305,image_data!$A:$P,15,FALSE)</f>
        <v>3888</v>
      </c>
      <c r="E305">
        <f t="shared" si="32"/>
        <v>366.98</v>
      </c>
      <c r="F305">
        <f t="shared" si="33"/>
        <v>1338.77</v>
      </c>
      <c r="G305">
        <f t="shared" si="31"/>
        <v>1388.1568475139977</v>
      </c>
      <c r="H305">
        <f>VLOOKUP(_xlfn.CONCAT($A305,"1"),ref_coordinates!$A:$C,2,FALSE)</f>
        <v>3071.32</v>
      </c>
      <c r="I305">
        <f>VLOOKUP(_xlfn.CONCAT($A305,"1"),ref_coordinates!$A:$C,3,FALSE)</f>
        <v>627.72</v>
      </c>
      <c r="J305">
        <f>VLOOKUP(_xlfn.CONCAT($A305,"2"),ref_coordinates!$A:$C,2,FALSE)</f>
        <v>3438.3</v>
      </c>
      <c r="K305">
        <f>VLOOKUP(_xlfn.CONCAT($A305,"2"),ref_coordinates!$A:$C,3,FALSE)</f>
        <v>1966.49</v>
      </c>
      <c r="L305">
        <f>VLOOKUP($A305,lines!W:AC,7)</f>
        <v>53.484186048802009</v>
      </c>
      <c r="M305">
        <f>RADIANS(VLOOKUP($B305, image_data!A:G,7,FALSE))</f>
        <v>0.48031024662904576</v>
      </c>
      <c r="N305">
        <f>VLOOKUP($A305,lines!W:AD,8,FALSE)</f>
        <v>0.71198205807353754</v>
      </c>
      <c r="O305">
        <f t="shared" si="34"/>
        <v>0.23167181144449178</v>
      </c>
      <c r="P305">
        <f>VLOOKUP($B305,image_data!A:F,6,FALSE)</f>
        <v>2.2202407354489</v>
      </c>
      <c r="Q305">
        <f>VLOOKUP($B305,image_data!$A:$Q,12,FALSE)</f>
        <v>0.48775279201789001</v>
      </c>
      <c r="R305">
        <f>VLOOKUP($B305,image_data!$A:$Q,13,FALSE)</f>
        <v>-0.21587944900101</v>
      </c>
      <c r="S305">
        <f>VLOOKUP($B305,image_data!$A:$Q,14,FALSE)</f>
        <v>4.06910886114E-2</v>
      </c>
      <c r="T305">
        <f>VLOOKUP($B305,image_data!$A:$K,9,FALSE)</f>
        <v>1.4423710101524001</v>
      </c>
      <c r="U305">
        <f>VLOOKUP($B305,image_data!$A:$K,10,FALSE)</f>
        <v>-0.51206030829016003</v>
      </c>
      <c r="V305">
        <f>VLOOKUP($B305,image_data!$A:$K,11,FALSE)</f>
        <v>0.22195947417861001</v>
      </c>
      <c r="W305">
        <f>VLOOKUP(B305,image_data!A:R,18,FALSE)</f>
        <v>0.98555356501199998</v>
      </c>
      <c r="X305">
        <f>VLOOKUP(_xlfn.CONCAT(A305,1),ref_coordinates!A:D,4,FALSE)</f>
        <v>34.5</v>
      </c>
      <c r="Y305" t="str">
        <f>VLOOKUP(INT(LEFT(A305,3)),image_data!A:H,8,FALSE)</f>
        <v>perspective</v>
      </c>
      <c r="Z305" t="str">
        <f>VLOOKUP(B305,image_data!A:V,22,TRUE)</f>
        <v>stefanhrt: GoPro HERO9 Black</v>
      </c>
    </row>
    <row r="306" spans="1:26" x14ac:dyDescent="0.3">
      <c r="A306" t="s">
        <v>988</v>
      </c>
      <c r="B306">
        <f t="shared" si="27"/>
        <v>63</v>
      </c>
      <c r="C306">
        <f>VLOOKUP($B306,image_data!$A:$P,16,FALSE)</f>
        <v>5184</v>
      </c>
      <c r="D306">
        <f>VLOOKUP($B306,image_data!$A:$P,15,FALSE)</f>
        <v>3888</v>
      </c>
      <c r="E306">
        <f t="shared" si="32"/>
        <v>-405.72</v>
      </c>
      <c r="F306">
        <f t="shared" si="33"/>
        <v>1792.4699999999998</v>
      </c>
      <c r="G306">
        <f t="shared" si="31"/>
        <v>1837.8132166517901</v>
      </c>
      <c r="H306">
        <f>VLOOKUP(_xlfn.CONCAT($A306,"1"),ref_coordinates!$A:$C,2,FALSE)</f>
        <v>679.08</v>
      </c>
      <c r="I306">
        <f>VLOOKUP(_xlfn.CONCAT($A306,"1"),ref_coordinates!$A:$C,3,FALSE)</f>
        <v>347.38</v>
      </c>
      <c r="J306">
        <f>VLOOKUP(_xlfn.CONCAT($A306,"2"),ref_coordinates!$A:$C,2,FALSE)</f>
        <v>273.36</v>
      </c>
      <c r="K306">
        <f>VLOOKUP(_xlfn.CONCAT($A306,"2"),ref_coordinates!$A:$C,3,FALSE)</f>
        <v>2139.85</v>
      </c>
      <c r="L306">
        <f>VLOOKUP($A306,lines!W:AC,7)</f>
        <v>43.882358217160501</v>
      </c>
      <c r="M306">
        <f>RADIANS(VLOOKUP($B306, image_data!A:G,7,FALSE))</f>
        <v>0.18401896816695906</v>
      </c>
      <c r="N306">
        <f>VLOOKUP($A306,lines!W:AD,8,FALSE)</f>
        <v>5.5363207958936469</v>
      </c>
      <c r="O306">
        <f t="shared" si="34"/>
        <v>5.3523018277266878</v>
      </c>
      <c r="P306">
        <f>VLOOKUP($B306,image_data!A:F,6,FALSE)</f>
        <v>1.4351261146367</v>
      </c>
      <c r="Q306">
        <f>VLOOKUP($B306,image_data!$A:$Q,12,FALSE)</f>
        <v>0.52262255278734004</v>
      </c>
      <c r="R306">
        <f>VLOOKUP($B306,image_data!$A:$Q,13,FALSE)</f>
        <v>-0.18828057678883001</v>
      </c>
      <c r="S306">
        <f>VLOOKUP($B306,image_data!$A:$Q,14,FALSE)</f>
        <v>2.8114732610249001E-2</v>
      </c>
      <c r="T306">
        <f>VLOOKUP($B306,image_data!$A:$K,9,FALSE)</f>
        <v>1.4790713561689</v>
      </c>
      <c r="U306">
        <f>VLOOKUP($B306,image_data!$A:$K,10,FALSE)</f>
        <v>-0.10799790904886999</v>
      </c>
      <c r="V306">
        <f>VLOOKUP($B306,image_data!$A:$K,11,FALSE)</f>
        <v>0.18004391534771999</v>
      </c>
      <c r="W306">
        <f>VLOOKUP(B306,image_data!A:R,18,FALSE)</f>
        <v>0.99803870734649003</v>
      </c>
      <c r="X306">
        <f>VLOOKUP(_xlfn.CONCAT(A306,1),ref_coordinates!A:D,4,FALSE)</f>
        <v>34</v>
      </c>
      <c r="Y306" t="str">
        <f>VLOOKUP(INT(LEFT(A306,3)),image_data!A:H,8,FALSE)</f>
        <v>perspective</v>
      </c>
      <c r="Z306" t="str">
        <f>VLOOKUP(B306,image_data!A:V,22,TRUE)</f>
        <v>stefanhrt: GoPro HERO9 Black</v>
      </c>
    </row>
    <row r="307" spans="1:26" x14ac:dyDescent="0.3">
      <c r="A307" t="s">
        <v>989</v>
      </c>
      <c r="B307">
        <f t="shared" si="27"/>
        <v>63</v>
      </c>
      <c r="C307">
        <f>VLOOKUP($B307,image_data!$A:$P,16,FALSE)</f>
        <v>5184</v>
      </c>
      <c r="D307">
        <f>VLOOKUP($B307,image_data!$A:$P,15,FALSE)</f>
        <v>3888</v>
      </c>
      <c r="E307">
        <f t="shared" si="32"/>
        <v>-210.38</v>
      </c>
      <c r="F307">
        <f t="shared" si="33"/>
        <v>1546.9099999999999</v>
      </c>
      <c r="G307">
        <f t="shared" si="31"/>
        <v>1561.1503106683865</v>
      </c>
      <c r="H307">
        <f>VLOOKUP(_xlfn.CONCAT($A307,"1"),ref_coordinates!$A:$C,2,FALSE)</f>
        <v>1134.81</v>
      </c>
      <c r="I307">
        <f>VLOOKUP(_xlfn.CONCAT($A307,"1"),ref_coordinates!$A:$C,3,FALSE)</f>
        <v>645.15</v>
      </c>
      <c r="J307">
        <f>VLOOKUP(_xlfn.CONCAT($A307,"2"),ref_coordinates!$A:$C,2,FALSE)</f>
        <v>924.43</v>
      </c>
      <c r="K307">
        <f>VLOOKUP(_xlfn.CONCAT($A307,"2"),ref_coordinates!$A:$C,3,FALSE)</f>
        <v>2192.06</v>
      </c>
      <c r="L307">
        <f>VLOOKUP($A307,lines!W:AC,7)</f>
        <v>49.334689917770653</v>
      </c>
      <c r="M307">
        <f>RADIANS(VLOOKUP($B307, image_data!A:G,7,FALSE))</f>
        <v>0.18401896816695906</v>
      </c>
      <c r="N307">
        <f>VLOOKUP($A307,lines!W:AD,8,FALSE)</f>
        <v>5.7706966837694917</v>
      </c>
      <c r="O307">
        <f t="shared" si="34"/>
        <v>5.5866777156025327</v>
      </c>
      <c r="P307">
        <f>VLOOKUP($B307,image_data!A:F,6,FALSE)</f>
        <v>1.4351261146367</v>
      </c>
      <c r="Q307">
        <f>VLOOKUP($B307,image_data!$A:$Q,12,FALSE)</f>
        <v>0.52262255278734004</v>
      </c>
      <c r="R307">
        <f>VLOOKUP($B307,image_data!$A:$Q,13,FALSE)</f>
        <v>-0.18828057678883001</v>
      </c>
      <c r="S307">
        <f>VLOOKUP($B307,image_data!$A:$Q,14,FALSE)</f>
        <v>2.8114732610249001E-2</v>
      </c>
      <c r="T307">
        <f>VLOOKUP($B307,image_data!$A:$K,9,FALSE)</f>
        <v>1.4790713561689</v>
      </c>
      <c r="U307">
        <f>VLOOKUP($B307,image_data!$A:$K,10,FALSE)</f>
        <v>-0.10799790904886999</v>
      </c>
      <c r="V307">
        <f>VLOOKUP($B307,image_data!$A:$K,11,FALSE)</f>
        <v>0.18004391534771999</v>
      </c>
      <c r="W307">
        <f>VLOOKUP(B307,image_data!A:R,18,FALSE)</f>
        <v>0.99803870734649003</v>
      </c>
      <c r="X307">
        <f>VLOOKUP(_xlfn.CONCAT(A307,1),ref_coordinates!A:D,4,FALSE)</f>
        <v>34</v>
      </c>
      <c r="Y307" t="str">
        <f>VLOOKUP(INT(LEFT(A307,3)),image_data!A:H,8,FALSE)</f>
        <v>perspective</v>
      </c>
      <c r="Z307" t="str">
        <f>VLOOKUP(B307,image_data!A:V,22,TRUE)</f>
        <v>stefanhrt: GoPro HERO9 Black</v>
      </c>
    </row>
    <row r="308" spans="1:26" x14ac:dyDescent="0.3">
      <c r="A308" t="s">
        <v>990</v>
      </c>
      <c r="B308">
        <f t="shared" si="27"/>
        <v>63</v>
      </c>
      <c r="C308">
        <f>VLOOKUP($B308,image_data!$A:$P,16,FALSE)</f>
        <v>5184</v>
      </c>
      <c r="D308">
        <f>VLOOKUP($B308,image_data!$A:$P,15,FALSE)</f>
        <v>3888</v>
      </c>
      <c r="E308">
        <f t="shared" si="32"/>
        <v>-17.3599999999999</v>
      </c>
      <c r="F308">
        <f t="shared" si="33"/>
        <v>648.98</v>
      </c>
      <c r="G308">
        <f t="shared" si="31"/>
        <v>649.2121456041931</v>
      </c>
      <c r="H308">
        <f>VLOOKUP(_xlfn.CONCAT($A308,"1"),ref_coordinates!$A:$C,2,FALSE)</f>
        <v>1889.02</v>
      </c>
      <c r="I308">
        <f>VLOOKUP(_xlfn.CONCAT($A308,"1"),ref_coordinates!$A:$C,3,FALSE)</f>
        <v>1528.15</v>
      </c>
      <c r="J308">
        <f>VLOOKUP(_xlfn.CONCAT($A308,"2"),ref_coordinates!$A:$C,2,FALSE)</f>
        <v>1871.66</v>
      </c>
      <c r="K308">
        <f>VLOOKUP(_xlfn.CONCAT($A308,"2"),ref_coordinates!$A:$C,3,FALSE)</f>
        <v>2177.13</v>
      </c>
      <c r="L308">
        <f>VLOOKUP($A308,lines!W:AC,7)</f>
        <v>119.51343098286431</v>
      </c>
      <c r="M308">
        <f>RADIANS(VLOOKUP($B308, image_data!A:G,7,FALSE))</f>
        <v>0.18401896816695906</v>
      </c>
      <c r="N308">
        <f>VLOOKUP($A308,lines!W:AD,8,FALSE)</f>
        <v>6.1709799440121706</v>
      </c>
      <c r="O308">
        <f t="shared" si="34"/>
        <v>5.9869609758452116</v>
      </c>
      <c r="P308">
        <f>VLOOKUP($B308,image_data!A:F,6,FALSE)</f>
        <v>1.4351261146367</v>
      </c>
      <c r="Q308">
        <f>VLOOKUP($B308,image_data!$A:$Q,12,FALSE)</f>
        <v>0.52262255278734004</v>
      </c>
      <c r="R308">
        <f>VLOOKUP($B308,image_data!$A:$Q,13,FALSE)</f>
        <v>-0.18828057678883001</v>
      </c>
      <c r="S308">
        <f>VLOOKUP($B308,image_data!$A:$Q,14,FALSE)</f>
        <v>2.8114732610249001E-2</v>
      </c>
      <c r="T308">
        <f>VLOOKUP($B308,image_data!$A:$K,9,FALSE)</f>
        <v>1.4790713561689</v>
      </c>
      <c r="U308">
        <f>VLOOKUP($B308,image_data!$A:$K,10,FALSE)</f>
        <v>-0.10799790904886999</v>
      </c>
      <c r="V308">
        <f>VLOOKUP($B308,image_data!$A:$K,11,FALSE)</f>
        <v>0.18004391534771999</v>
      </c>
      <c r="W308">
        <f>VLOOKUP(B308,image_data!A:R,18,FALSE)</f>
        <v>0.99803870734649003</v>
      </c>
      <c r="X308">
        <f>VLOOKUP(_xlfn.CONCAT(A308,1),ref_coordinates!A:D,4,FALSE)</f>
        <v>34.4</v>
      </c>
      <c r="Y308" t="str">
        <f>VLOOKUP(INT(LEFT(A308,3)),image_data!A:H,8,FALSE)</f>
        <v>perspective</v>
      </c>
      <c r="Z308" t="str">
        <f>VLOOKUP(B308,image_data!A:V,22,TRUE)</f>
        <v>stefanhrt: GoPro HERO9 Black</v>
      </c>
    </row>
    <row r="309" spans="1:26" x14ac:dyDescent="0.3">
      <c r="A309" t="s">
        <v>991</v>
      </c>
      <c r="B309">
        <f t="shared" si="27"/>
        <v>63</v>
      </c>
      <c r="C309">
        <f>VLOOKUP($B309,image_data!$A:$P,16,FALSE)</f>
        <v>5184</v>
      </c>
      <c r="D309">
        <f>VLOOKUP($B309,image_data!$A:$P,15,FALSE)</f>
        <v>3888</v>
      </c>
      <c r="E309">
        <f t="shared" si="32"/>
        <v>-12.599999999999909</v>
      </c>
      <c r="F309">
        <f t="shared" si="33"/>
        <v>594.34000000000015</v>
      </c>
      <c r="G309">
        <f t="shared" si="31"/>
        <v>594.47354491179851</v>
      </c>
      <c r="H309">
        <f>VLOOKUP(_xlfn.CONCAT($A309,"1"),ref_coordinates!$A:$C,2,FALSE)</f>
        <v>2020.09</v>
      </c>
      <c r="I309">
        <f>VLOOKUP(_xlfn.CONCAT($A309,"1"),ref_coordinates!$A:$C,3,FALSE)</f>
        <v>1578.19</v>
      </c>
      <c r="J309">
        <f>VLOOKUP(_xlfn.CONCAT($A309,"2"),ref_coordinates!$A:$C,2,FALSE)</f>
        <v>2007.49</v>
      </c>
      <c r="K309">
        <f>VLOOKUP(_xlfn.CONCAT($A309,"2"),ref_coordinates!$A:$C,3,FALSE)</f>
        <v>2172.5300000000002</v>
      </c>
      <c r="L309">
        <f>VLOOKUP($A309,lines!W:AC,7)</f>
        <v>129.7047077037449</v>
      </c>
      <c r="M309">
        <f>RADIANS(VLOOKUP($B309, image_data!A:G,7,FALSE))</f>
        <v>0.18401896816695906</v>
      </c>
      <c r="N309">
        <f>VLOOKUP($A309,lines!W:AD,8,FALSE)</f>
        <v>6.2233446471316647</v>
      </c>
      <c r="O309">
        <f t="shared" si="34"/>
        <v>6.0393256789647056</v>
      </c>
      <c r="P309">
        <f>VLOOKUP($B309,image_data!A:F,6,FALSE)</f>
        <v>1.4351261146367</v>
      </c>
      <c r="Q309">
        <f>VLOOKUP($B309,image_data!$A:$Q,12,FALSE)</f>
        <v>0.52262255278734004</v>
      </c>
      <c r="R309">
        <f>VLOOKUP($B309,image_data!$A:$Q,13,FALSE)</f>
        <v>-0.18828057678883001</v>
      </c>
      <c r="S309">
        <f>VLOOKUP($B309,image_data!$A:$Q,14,FALSE)</f>
        <v>2.8114732610249001E-2</v>
      </c>
      <c r="T309">
        <f>VLOOKUP($B309,image_data!$A:$K,9,FALSE)</f>
        <v>1.4790713561689</v>
      </c>
      <c r="U309">
        <f>VLOOKUP($B309,image_data!$A:$K,10,FALSE)</f>
        <v>-0.10799790904886999</v>
      </c>
      <c r="V309">
        <f>VLOOKUP($B309,image_data!$A:$K,11,FALSE)</f>
        <v>0.18004391534771999</v>
      </c>
      <c r="W309">
        <f>VLOOKUP(B309,image_data!A:R,18,FALSE)</f>
        <v>0.99803870734649003</v>
      </c>
      <c r="X309">
        <f>VLOOKUP(_xlfn.CONCAT(A309,1),ref_coordinates!A:D,4,FALSE)</f>
        <v>34.4</v>
      </c>
      <c r="Y309" t="str">
        <f>VLOOKUP(INT(LEFT(A309,3)),image_data!A:H,8,FALSE)</f>
        <v>perspective</v>
      </c>
      <c r="Z309" t="str">
        <f>VLOOKUP(B309,image_data!A:V,22,TRUE)</f>
        <v>stefanhrt: GoPro HERO9 Black</v>
      </c>
    </row>
    <row r="310" spans="1:26" x14ac:dyDescent="0.3">
      <c r="A310" t="s">
        <v>992</v>
      </c>
      <c r="B310">
        <f t="shared" si="27"/>
        <v>63</v>
      </c>
      <c r="C310">
        <f>VLOOKUP($B310,image_data!$A:$P,16,FALSE)</f>
        <v>5184</v>
      </c>
      <c r="D310">
        <f>VLOOKUP($B310,image_data!$A:$P,15,FALSE)</f>
        <v>3888</v>
      </c>
      <c r="E310">
        <f t="shared" si="32"/>
        <v>214.72000000000025</v>
      </c>
      <c r="F310">
        <f t="shared" si="33"/>
        <v>1839.07</v>
      </c>
      <c r="G310">
        <f t="shared" si="31"/>
        <v>1851.5623519881797</v>
      </c>
      <c r="H310">
        <f>VLOOKUP(_xlfn.CONCAT($A310,"1"),ref_coordinates!$A:$C,2,FALSE)</f>
        <v>3301.45</v>
      </c>
      <c r="I310">
        <f>VLOOKUP(_xlfn.CONCAT($A310,"1"),ref_coordinates!$A:$C,3,FALSE)</f>
        <v>373.55</v>
      </c>
      <c r="J310">
        <f>VLOOKUP(_xlfn.CONCAT($A310,"2"),ref_coordinates!$A:$C,2,FALSE)</f>
        <v>3516.17</v>
      </c>
      <c r="K310">
        <f>VLOOKUP(_xlfn.CONCAT($A310,"2"),ref_coordinates!$A:$C,3,FALSE)</f>
        <v>2212.62</v>
      </c>
      <c r="L310">
        <f>VLOOKUP($A310,lines!W:AC,7)</f>
        <v>36.59903726360821</v>
      </c>
      <c r="M310">
        <f>RADIANS(VLOOKUP($B310, image_data!A:G,7,FALSE))</f>
        <v>0.18401896816695906</v>
      </c>
      <c r="N310">
        <f>VLOOKUP($A310,lines!W:AD,8,FALSE)</f>
        <v>0.60823999876658563</v>
      </c>
      <c r="O310">
        <f t="shared" si="34"/>
        <v>0.42422103059962657</v>
      </c>
      <c r="P310">
        <f>VLOOKUP($B310,image_data!A:F,6,FALSE)</f>
        <v>1.4351261146367</v>
      </c>
      <c r="Q310">
        <f>VLOOKUP($B310,image_data!$A:$Q,12,FALSE)</f>
        <v>0.52262255278734004</v>
      </c>
      <c r="R310">
        <f>VLOOKUP($B310,image_data!$A:$Q,13,FALSE)</f>
        <v>-0.18828057678883001</v>
      </c>
      <c r="S310">
        <f>VLOOKUP($B310,image_data!$A:$Q,14,FALSE)</f>
        <v>2.8114732610249001E-2</v>
      </c>
      <c r="T310">
        <f>VLOOKUP($B310,image_data!$A:$K,9,FALSE)</f>
        <v>1.4790713561689</v>
      </c>
      <c r="U310">
        <f>VLOOKUP($B310,image_data!$A:$K,10,FALSE)</f>
        <v>-0.10799790904886999</v>
      </c>
      <c r="V310">
        <f>VLOOKUP($B310,image_data!$A:$K,11,FALSE)</f>
        <v>0.18004391534771999</v>
      </c>
      <c r="W310">
        <f>VLOOKUP(B310,image_data!A:R,18,FALSE)</f>
        <v>0.99803870734649003</v>
      </c>
      <c r="X310">
        <f>VLOOKUP(_xlfn.CONCAT(A310,1),ref_coordinates!A:D,4,FALSE)</f>
        <v>34.200000000000003</v>
      </c>
      <c r="Y310" t="str">
        <f>VLOOKUP(INT(LEFT(A310,3)),image_data!A:H,8,FALSE)</f>
        <v>perspective</v>
      </c>
      <c r="Z310" t="str">
        <f>VLOOKUP(B310,image_data!A:V,22,TRUE)</f>
        <v>stefanhrt: GoPro HERO9 Black</v>
      </c>
    </row>
    <row r="311" spans="1:26" x14ac:dyDescent="0.3">
      <c r="A311" t="s">
        <v>993</v>
      </c>
      <c r="B311">
        <f t="shared" si="27"/>
        <v>63</v>
      </c>
      <c r="C311">
        <f>VLOOKUP($B311,image_data!$A:$P,16,FALSE)</f>
        <v>5184</v>
      </c>
      <c r="D311">
        <f>VLOOKUP($B311,image_data!$A:$P,15,FALSE)</f>
        <v>3888</v>
      </c>
      <c r="E311">
        <f t="shared" si="32"/>
        <v>292.11999999999989</v>
      </c>
      <c r="F311">
        <f t="shared" si="33"/>
        <v>1618.3400000000001</v>
      </c>
      <c r="G311">
        <f t="shared" si="31"/>
        <v>1644.4933718321884</v>
      </c>
      <c r="H311">
        <f>VLOOKUP(_xlfn.CONCAT($A311,"1"),ref_coordinates!$A:$C,2,FALSE)</f>
        <v>4102.13</v>
      </c>
      <c r="I311">
        <f>VLOOKUP(_xlfn.CONCAT($A311,"1"),ref_coordinates!$A:$C,3,FALSE)</f>
        <v>497.64</v>
      </c>
      <c r="J311">
        <f>VLOOKUP(_xlfn.CONCAT($A311,"2"),ref_coordinates!$A:$C,2,FALSE)</f>
        <v>4394.25</v>
      </c>
      <c r="K311">
        <f>VLOOKUP(_xlfn.CONCAT($A311,"2"),ref_coordinates!$A:$C,3,FALSE)</f>
        <v>2115.98</v>
      </c>
      <c r="L311">
        <f>VLOOKUP($A311,lines!W:AC,7)</f>
        <v>46.867263516712939</v>
      </c>
      <c r="M311">
        <f>RADIANS(VLOOKUP($B311, image_data!A:G,7,FALSE))</f>
        <v>0.18401896816695906</v>
      </c>
      <c r="N311">
        <f>VLOOKUP($A311,lines!W:AD,8,FALSE)</f>
        <v>0.96834730975257832</v>
      </c>
      <c r="O311">
        <f t="shared" si="34"/>
        <v>0.78432834158561926</v>
      </c>
      <c r="P311">
        <f>VLOOKUP($B311,image_data!A:F,6,FALSE)</f>
        <v>1.4351261146367</v>
      </c>
      <c r="Q311">
        <f>VLOOKUP($B311,image_data!$A:$Q,12,FALSE)</f>
        <v>0.52262255278734004</v>
      </c>
      <c r="R311">
        <f>VLOOKUP($B311,image_data!$A:$Q,13,FALSE)</f>
        <v>-0.18828057678883001</v>
      </c>
      <c r="S311">
        <f>VLOOKUP($B311,image_data!$A:$Q,14,FALSE)</f>
        <v>2.8114732610249001E-2</v>
      </c>
      <c r="T311">
        <f>VLOOKUP($B311,image_data!$A:$K,9,FALSE)</f>
        <v>1.4790713561689</v>
      </c>
      <c r="U311">
        <f>VLOOKUP($B311,image_data!$A:$K,10,FALSE)</f>
        <v>-0.10799790904886999</v>
      </c>
      <c r="V311">
        <f>VLOOKUP($B311,image_data!$A:$K,11,FALSE)</f>
        <v>0.18004391534771999</v>
      </c>
      <c r="W311">
        <f>VLOOKUP(B311,image_data!A:R,18,FALSE)</f>
        <v>0.99803870734649003</v>
      </c>
      <c r="X311">
        <f>VLOOKUP(_xlfn.CONCAT(A311,1),ref_coordinates!A:D,4,FALSE)</f>
        <v>34.1</v>
      </c>
      <c r="Y311" t="str">
        <f>VLOOKUP(INT(LEFT(A311,3)),image_data!A:H,8,FALSE)</f>
        <v>perspective</v>
      </c>
      <c r="Z311" t="str">
        <f>VLOOKUP(B311,image_data!A:V,22,TRUE)</f>
        <v>stefanhrt: GoPro HERO9 Black</v>
      </c>
    </row>
    <row r="312" spans="1:26" x14ac:dyDescent="0.3">
      <c r="A312" t="s">
        <v>994</v>
      </c>
      <c r="B312">
        <f t="shared" si="27"/>
        <v>63</v>
      </c>
      <c r="C312">
        <f>VLOOKUP($B312,image_data!$A:$P,16,FALSE)</f>
        <v>5184</v>
      </c>
      <c r="D312">
        <f>VLOOKUP($B312,image_data!$A:$P,15,FALSE)</f>
        <v>3888</v>
      </c>
      <c r="E312">
        <f t="shared" si="32"/>
        <v>515.40999999999985</v>
      </c>
      <c r="F312">
        <f t="shared" si="33"/>
        <v>2001.11</v>
      </c>
      <c r="G312">
        <f t="shared" si="31"/>
        <v>2066.4192943834028</v>
      </c>
      <c r="H312">
        <f>VLOOKUP(_xlfn.CONCAT($A312,"1"),ref_coordinates!$A:$C,2,FALSE)</f>
        <v>4426.21</v>
      </c>
      <c r="I312">
        <f>VLOOKUP(_xlfn.CONCAT($A312,"1"),ref_coordinates!$A:$C,3,FALSE)</f>
        <v>131.72</v>
      </c>
      <c r="J312">
        <f>VLOOKUP(_xlfn.CONCAT($A312,"2"),ref_coordinates!$A:$C,2,FALSE)</f>
        <v>4941.62</v>
      </c>
      <c r="K312">
        <f>VLOOKUP(_xlfn.CONCAT($A312,"2"),ref_coordinates!$A:$C,3,FALSE)</f>
        <v>2132.83</v>
      </c>
      <c r="L312">
        <f>VLOOKUP($A312,lines!W:AC,7)</f>
        <v>39.868624099140199</v>
      </c>
      <c r="M312">
        <f>RADIANS(VLOOKUP($B312, image_data!A:G,7,FALSE))</f>
        <v>0.18401896816695906</v>
      </c>
      <c r="N312">
        <f>VLOOKUP($A312,lines!W:AD,8,FALSE)</f>
        <v>1.1786609429494761</v>
      </c>
      <c r="O312">
        <f t="shared" si="34"/>
        <v>0.99464197478251704</v>
      </c>
      <c r="P312">
        <f>VLOOKUP($B312,image_data!A:F,6,FALSE)</f>
        <v>1.4351261146367</v>
      </c>
      <c r="Q312">
        <f>VLOOKUP($B312,image_data!$A:$Q,12,FALSE)</f>
        <v>0.52262255278734004</v>
      </c>
      <c r="R312">
        <f>VLOOKUP($B312,image_data!$A:$Q,13,FALSE)</f>
        <v>-0.18828057678883001</v>
      </c>
      <c r="S312">
        <f>VLOOKUP($B312,image_data!$A:$Q,14,FALSE)</f>
        <v>2.8114732610249001E-2</v>
      </c>
      <c r="T312">
        <f>VLOOKUP($B312,image_data!$A:$K,9,FALSE)</f>
        <v>1.4790713561689</v>
      </c>
      <c r="U312">
        <f>VLOOKUP($B312,image_data!$A:$K,10,FALSE)</f>
        <v>-0.10799790904886999</v>
      </c>
      <c r="V312">
        <f>VLOOKUP($B312,image_data!$A:$K,11,FALSE)</f>
        <v>0.18004391534771999</v>
      </c>
      <c r="W312">
        <f>VLOOKUP(B312,image_data!A:R,18,FALSE)</f>
        <v>0.99803870734649003</v>
      </c>
      <c r="X312">
        <f>VLOOKUP(_xlfn.CONCAT(A312,1),ref_coordinates!A:D,4,FALSE)</f>
        <v>34.1</v>
      </c>
      <c r="Y312" t="str">
        <f>VLOOKUP(INT(LEFT(A312,3)),image_data!A:H,8,FALSE)</f>
        <v>perspective</v>
      </c>
      <c r="Z312" t="str">
        <f>VLOOKUP(B312,image_data!A:V,22,TRUE)</f>
        <v>stefanhrt: GoPro HERO9 Black</v>
      </c>
    </row>
    <row r="313" spans="1:26" x14ac:dyDescent="0.3">
      <c r="A313" t="s">
        <v>1355</v>
      </c>
      <c r="B313">
        <f t="shared" ref="B313:B376" si="35">INT(LEFT(A313,3))</f>
        <v>64</v>
      </c>
      <c r="C313">
        <f>VLOOKUP($B313,image_data!$A:$P,16,FALSE)</f>
        <v>5184</v>
      </c>
      <c r="D313">
        <f>VLOOKUP($B313,image_data!$A:$P,15,FALSE)</f>
        <v>3888</v>
      </c>
      <c r="E313">
        <f t="shared" si="32"/>
        <v>-8.7799999999999727</v>
      </c>
      <c r="F313">
        <f t="shared" si="33"/>
        <v>250.36000000000013</v>
      </c>
      <c r="G313">
        <f t="shared" si="31"/>
        <v>250.51390779755135</v>
      </c>
      <c r="H313">
        <f>VLOOKUP(_xlfn.CONCAT($A313,"1"),ref_coordinates!$A:$C,2,FALSE)</f>
        <v>1993.8</v>
      </c>
      <c r="I313">
        <f>VLOOKUP(_xlfn.CONCAT($A313,"1"),ref_coordinates!$A:$C,3,FALSE)</f>
        <v>1944</v>
      </c>
      <c r="J313">
        <f>VLOOKUP(_xlfn.CONCAT($A313,"2"),ref_coordinates!$A:$C,2,FALSE)</f>
        <v>1985.02</v>
      </c>
      <c r="K313">
        <f>VLOOKUP(_xlfn.CONCAT($A313,"2"),ref_coordinates!$A:$C,3,FALSE)</f>
        <v>2194.36</v>
      </c>
      <c r="L313">
        <f>VLOOKUP($A313,lines!W:AC,7)</f>
        <v>42.136567288970198</v>
      </c>
      <c r="M313">
        <f>RADIANS(VLOOKUP($B313, image_data!A:G,7,FALSE))</f>
        <v>3.2748067190224357</v>
      </c>
      <c r="N313">
        <f>VLOOKUP($A313,lines!W:AD,8,FALSE)</f>
        <v>3.0059781423204708</v>
      </c>
      <c r="O313">
        <f t="shared" si="34"/>
        <v>-0.26882857670196492</v>
      </c>
      <c r="P313">
        <f>VLOOKUP($B313,image_data!A:F,6,FALSE)</f>
        <v>1.9800517400727</v>
      </c>
      <c r="Q313">
        <f>VLOOKUP($B313,image_data!$A:$Q,12,FALSE)</f>
        <v>0.48818189511586002</v>
      </c>
      <c r="R313">
        <f>VLOOKUP($B313,image_data!$A:$Q,13,FALSE)</f>
        <v>-0.20435145495619</v>
      </c>
      <c r="S313">
        <f>VLOOKUP($B313,image_data!$A:$Q,14,FALSE)</f>
        <v>3.3485143372599002E-2</v>
      </c>
      <c r="T313">
        <f>VLOOKUP($B313,image_data!$A:$K,9,FALSE)</f>
        <v>8.9146830284926995E-2</v>
      </c>
      <c r="U313">
        <f>VLOOKUP($B313,image_data!$A:$K,10,FALSE)</f>
        <v>2.0277401629066998</v>
      </c>
      <c r="V313">
        <f>VLOOKUP($B313,image_data!$A:$K,11,FALSE)</f>
        <v>-2.2221563413747001</v>
      </c>
      <c r="W313">
        <f>VLOOKUP(B313,image_data!A:R,18,FALSE)</f>
        <v>0.99403084999674995</v>
      </c>
      <c r="X313">
        <f>VLOOKUP(_xlfn.CONCAT(A313,1),ref_coordinates!A:D,4,FALSE)</f>
        <v>6.5</v>
      </c>
      <c r="Y313" t="str">
        <f>VLOOKUP(INT(LEFT(A313,3)),image_data!A:H,8,FALSE)</f>
        <v>perspective</v>
      </c>
      <c r="Z313" t="str">
        <f>VLOOKUP(B313,image_data!A:V,22,TRUE)</f>
        <v>stefanhrt: GoPro HERO9 Black</v>
      </c>
    </row>
    <row r="314" spans="1:26" x14ac:dyDescent="0.3">
      <c r="A314" t="s">
        <v>1356</v>
      </c>
      <c r="B314">
        <f t="shared" si="35"/>
        <v>64</v>
      </c>
      <c r="C314">
        <f>VLOOKUP($B314,image_data!$A:$P,16,FALSE)</f>
        <v>5184</v>
      </c>
      <c r="D314">
        <f>VLOOKUP($B314,image_data!$A:$P,15,FALSE)</f>
        <v>3888</v>
      </c>
      <c r="E314">
        <f t="shared" si="32"/>
        <v>38.269999999999982</v>
      </c>
      <c r="F314">
        <f t="shared" si="33"/>
        <v>626.01999999999975</v>
      </c>
      <c r="G314">
        <f t="shared" si="31"/>
        <v>627.18867440348413</v>
      </c>
      <c r="H314">
        <f>VLOOKUP(_xlfn.CONCAT($A314,"1"),ref_coordinates!$A:$C,2,FALSE)</f>
        <v>3312.17</v>
      </c>
      <c r="I314">
        <f>VLOOKUP(_xlfn.CONCAT($A314,"1"),ref_coordinates!$A:$C,3,FALSE)</f>
        <v>1633.43</v>
      </c>
      <c r="J314">
        <f>VLOOKUP(_xlfn.CONCAT($A314,"2"),ref_coordinates!$A:$C,2,FALSE)</f>
        <v>3350.44</v>
      </c>
      <c r="K314">
        <f>VLOOKUP(_xlfn.CONCAT($A314,"2"),ref_coordinates!$A:$C,3,FALSE)</f>
        <v>2259.4499999999998</v>
      </c>
      <c r="L314">
        <f>VLOOKUP($A314,lines!W:AC,7)</f>
        <v>27.938128549418579</v>
      </c>
      <c r="M314">
        <f>RADIANS(VLOOKUP($B314, image_data!A:G,7,FALSE))</f>
        <v>3.2748067190224357</v>
      </c>
      <c r="N314">
        <f>VLOOKUP($A314,lines!W:AD,8,FALSE)</f>
        <v>3.5599838131177179</v>
      </c>
      <c r="O314">
        <f t="shared" si="34"/>
        <v>0.28517709409528225</v>
      </c>
      <c r="P314">
        <f>VLOOKUP($B314,image_data!A:F,6,FALSE)</f>
        <v>1.9800517400727</v>
      </c>
      <c r="Q314">
        <f>VLOOKUP($B314,image_data!$A:$Q,12,FALSE)</f>
        <v>0.48818189511586002</v>
      </c>
      <c r="R314">
        <f>VLOOKUP($B314,image_data!$A:$Q,13,FALSE)</f>
        <v>-0.20435145495619</v>
      </c>
      <c r="S314">
        <f>VLOOKUP($B314,image_data!$A:$Q,14,FALSE)</f>
        <v>3.3485143372599002E-2</v>
      </c>
      <c r="T314">
        <f>VLOOKUP($B314,image_data!$A:$K,9,FALSE)</f>
        <v>8.9146830284926995E-2</v>
      </c>
      <c r="U314">
        <f>VLOOKUP($B314,image_data!$A:$K,10,FALSE)</f>
        <v>2.0277401629066998</v>
      </c>
      <c r="V314">
        <f>VLOOKUP($B314,image_data!$A:$K,11,FALSE)</f>
        <v>-2.2221563413747001</v>
      </c>
      <c r="W314">
        <f>VLOOKUP(B314,image_data!A:R,18,FALSE)</f>
        <v>0.99403084999674995</v>
      </c>
      <c r="X314">
        <f>VLOOKUP(_xlfn.CONCAT(A314,1),ref_coordinates!A:D,4,FALSE)</f>
        <v>8.9</v>
      </c>
      <c r="Y314" t="str">
        <f>VLOOKUP(INT(LEFT(A314,3)),image_data!A:H,8,FALSE)</f>
        <v>perspective</v>
      </c>
      <c r="Z314" t="str">
        <f>VLOOKUP(B314,image_data!A:V,22,TRUE)</f>
        <v>stefanhrt: GoPro HERO9 Black</v>
      </c>
    </row>
    <row r="315" spans="1:26" x14ac:dyDescent="0.3">
      <c r="A315" t="s">
        <v>1357</v>
      </c>
      <c r="B315">
        <f t="shared" si="35"/>
        <v>64</v>
      </c>
      <c r="C315">
        <f>VLOOKUP($B315,image_data!$A:$P,16,FALSE)</f>
        <v>5184</v>
      </c>
      <c r="D315">
        <f>VLOOKUP($B315,image_data!$A:$P,15,FALSE)</f>
        <v>3888</v>
      </c>
      <c r="E315">
        <f t="shared" si="32"/>
        <v>0</v>
      </c>
      <c r="F315">
        <f t="shared" si="33"/>
        <v>306.8900000000001</v>
      </c>
      <c r="G315">
        <f t="shared" si="31"/>
        <v>306.8900000000001</v>
      </c>
      <c r="H315">
        <f>VLOOKUP(_xlfn.CONCAT($A315,"1"),ref_coordinates!$A:$C,2,FALSE)</f>
        <v>3496</v>
      </c>
      <c r="I315">
        <f>VLOOKUP(_xlfn.CONCAT($A315,"1"),ref_coordinates!$A:$C,3,FALSE)</f>
        <v>1955.64</v>
      </c>
      <c r="J315">
        <f>VLOOKUP(_xlfn.CONCAT($A315,"2"),ref_coordinates!$A:$C,2,FALSE)</f>
        <v>3496</v>
      </c>
      <c r="K315">
        <f>VLOOKUP(_xlfn.CONCAT($A315,"2"),ref_coordinates!$A:$C,3,FALSE)</f>
        <v>2262.5300000000002</v>
      </c>
      <c r="L315">
        <f>VLOOKUP($A315,lines!W:AC,7)</f>
        <v>23.0811205112112</v>
      </c>
      <c r="M315">
        <f>RADIANS(VLOOKUP($B315, image_data!A:G,7,FALSE))</f>
        <v>3.2748067190224357</v>
      </c>
      <c r="N315">
        <f>VLOOKUP($A315,lines!W:AD,8,FALSE)</f>
        <v>3.6157634564889758</v>
      </c>
      <c r="O315">
        <f t="shared" si="34"/>
        <v>0.34095673746654009</v>
      </c>
      <c r="P315">
        <f>VLOOKUP($B315,image_data!A:F,6,FALSE)</f>
        <v>1.9800517400727</v>
      </c>
      <c r="Q315">
        <f>VLOOKUP($B315,image_data!$A:$Q,12,FALSE)</f>
        <v>0.48818189511586002</v>
      </c>
      <c r="R315">
        <f>VLOOKUP($B315,image_data!$A:$Q,13,FALSE)</f>
        <v>-0.20435145495619</v>
      </c>
      <c r="S315">
        <f>VLOOKUP($B315,image_data!$A:$Q,14,FALSE)</f>
        <v>3.3485143372599002E-2</v>
      </c>
      <c r="T315">
        <f>VLOOKUP($B315,image_data!$A:$K,9,FALSE)</f>
        <v>8.9146830284926995E-2</v>
      </c>
      <c r="U315">
        <f>VLOOKUP($B315,image_data!$A:$K,10,FALSE)</f>
        <v>2.0277401629066998</v>
      </c>
      <c r="V315">
        <f>VLOOKUP($B315,image_data!$A:$K,11,FALSE)</f>
        <v>-2.2221563413747001</v>
      </c>
      <c r="W315">
        <f>VLOOKUP(B315,image_data!A:R,18,FALSE)</f>
        <v>0.99403084999674995</v>
      </c>
      <c r="X315">
        <f>VLOOKUP(_xlfn.CONCAT(A315,1),ref_coordinates!A:D,4,FALSE)</f>
        <v>5.5</v>
      </c>
      <c r="Y315" t="str">
        <f>VLOOKUP(INT(LEFT(A315,3)),image_data!A:H,8,FALSE)</f>
        <v>perspective</v>
      </c>
      <c r="Z315" t="str">
        <f>VLOOKUP(B315,image_data!A:V,22,TRUE)</f>
        <v>stefanhrt: GoPro HERO9 Black</v>
      </c>
    </row>
    <row r="316" spans="1:26" x14ac:dyDescent="0.3">
      <c r="A316" t="s">
        <v>1358</v>
      </c>
      <c r="B316">
        <f t="shared" si="35"/>
        <v>64</v>
      </c>
      <c r="C316">
        <f>VLOOKUP($B316,image_data!$A:$P,16,FALSE)</f>
        <v>5184</v>
      </c>
      <c r="D316">
        <f>VLOOKUP($B316,image_data!$A:$P,15,FALSE)</f>
        <v>3888</v>
      </c>
      <c r="E316">
        <f t="shared" si="32"/>
        <v>201.19000000000051</v>
      </c>
      <c r="F316">
        <f t="shared" si="33"/>
        <v>1652.42</v>
      </c>
      <c r="G316">
        <f t="shared" si="31"/>
        <v>1664.6228619420076</v>
      </c>
      <c r="H316">
        <f>VLOOKUP(_xlfn.CONCAT($A316,"1"),ref_coordinates!$A:$C,2,FALSE)</f>
        <v>4255.32</v>
      </c>
      <c r="I316">
        <f>VLOOKUP(_xlfn.CONCAT($A316,"1"),ref_coordinates!$A:$C,3,FALSE)</f>
        <v>789.09</v>
      </c>
      <c r="J316">
        <f>VLOOKUP(_xlfn.CONCAT($A316,"2"),ref_coordinates!$A:$C,2,FALSE)</f>
        <v>4456.51</v>
      </c>
      <c r="K316">
        <f>VLOOKUP(_xlfn.CONCAT($A316,"2"),ref_coordinates!$A:$C,3,FALSE)</f>
        <v>2441.5100000000002</v>
      </c>
      <c r="L316">
        <f>VLOOKUP($A316,lines!W:AC,7)</f>
        <v>11.463857311099209</v>
      </c>
      <c r="M316">
        <f>RADIANS(VLOOKUP($B316, image_data!A:G,7,FALSE))</f>
        <v>3.2748067190224357</v>
      </c>
      <c r="N316">
        <f>VLOOKUP($A316,lines!W:AD,8,FALSE)</f>
        <v>4.009403317614094</v>
      </c>
      <c r="O316">
        <f t="shared" si="34"/>
        <v>0.73459659859165827</v>
      </c>
      <c r="P316">
        <f>VLOOKUP($B316,image_data!A:F,6,FALSE)</f>
        <v>1.9800517400727</v>
      </c>
      <c r="Q316">
        <f>VLOOKUP($B316,image_data!$A:$Q,12,FALSE)</f>
        <v>0.48818189511586002</v>
      </c>
      <c r="R316">
        <f>VLOOKUP($B316,image_data!$A:$Q,13,FALSE)</f>
        <v>-0.20435145495619</v>
      </c>
      <c r="S316">
        <f>VLOOKUP($B316,image_data!$A:$Q,14,FALSE)</f>
        <v>3.3485143372599002E-2</v>
      </c>
      <c r="T316">
        <f>VLOOKUP($B316,image_data!$A:$K,9,FALSE)</f>
        <v>8.9146830284926995E-2</v>
      </c>
      <c r="U316">
        <f>VLOOKUP($B316,image_data!$A:$K,10,FALSE)</f>
        <v>2.0277401629066998</v>
      </c>
      <c r="V316">
        <f>VLOOKUP($B316,image_data!$A:$K,11,FALSE)</f>
        <v>-2.2221563413747001</v>
      </c>
      <c r="W316">
        <f>VLOOKUP(B316,image_data!A:R,18,FALSE)</f>
        <v>0.99403084999674995</v>
      </c>
      <c r="X316">
        <f>VLOOKUP(_xlfn.CONCAT(A316,1),ref_coordinates!A:D,4,FALSE)</f>
        <v>9.6</v>
      </c>
      <c r="Y316" t="str">
        <f>VLOOKUP(INT(LEFT(A316,3)),image_data!A:H,8,FALSE)</f>
        <v>perspective</v>
      </c>
      <c r="Z316" t="str">
        <f>VLOOKUP(B316,image_data!A:V,22,TRUE)</f>
        <v>stefanhrt: GoPro HERO9 Black</v>
      </c>
    </row>
    <row r="317" spans="1:26" x14ac:dyDescent="0.3">
      <c r="A317" t="s">
        <v>1359</v>
      </c>
      <c r="B317">
        <f t="shared" si="35"/>
        <v>64</v>
      </c>
      <c r="C317">
        <f>VLOOKUP($B317,image_data!$A:$P,16,FALSE)</f>
        <v>5184</v>
      </c>
      <c r="D317">
        <f>VLOOKUP($B317,image_data!$A:$P,15,FALSE)</f>
        <v>3888</v>
      </c>
      <c r="E317">
        <f t="shared" si="32"/>
        <v>65.100000000000364</v>
      </c>
      <c r="F317">
        <f t="shared" si="33"/>
        <v>1051.2800000000002</v>
      </c>
      <c r="G317">
        <f t="shared" si="31"/>
        <v>1053.2937142127073</v>
      </c>
      <c r="H317">
        <f>VLOOKUP(_xlfn.CONCAT($A317,"1"),ref_coordinates!$A:$C,2,FALSE)</f>
        <v>5077.45</v>
      </c>
      <c r="I317">
        <f>VLOOKUP(_xlfn.CONCAT($A317,"1"),ref_coordinates!$A:$C,3,FALSE)</f>
        <v>1460.06</v>
      </c>
      <c r="J317">
        <f>VLOOKUP(_xlfn.CONCAT($A317,"2"),ref_coordinates!$A:$C,2,FALSE)</f>
        <v>5142.55</v>
      </c>
      <c r="K317">
        <f>VLOOKUP(_xlfn.CONCAT($A317,"2"),ref_coordinates!$A:$C,3,FALSE)</f>
        <v>2511.34</v>
      </c>
      <c r="L317">
        <f>VLOOKUP($A317,lines!W:AC,7)</f>
        <v>9.0331703662708112</v>
      </c>
      <c r="M317">
        <f>RADIANS(VLOOKUP($B317, image_data!A:G,7,FALSE))</f>
        <v>3.2748067190224357</v>
      </c>
      <c r="N317">
        <f>VLOOKUP($A317,lines!W:AD,8,FALSE)</f>
        <v>4.3193883746666186</v>
      </c>
      <c r="O317">
        <f t="shared" si="34"/>
        <v>1.0445816556441829</v>
      </c>
      <c r="P317">
        <f>VLOOKUP($B317,image_data!A:F,6,FALSE)</f>
        <v>1.9800517400727</v>
      </c>
      <c r="Q317">
        <f>VLOOKUP($B317,image_data!$A:$Q,12,FALSE)</f>
        <v>0.48818189511586002</v>
      </c>
      <c r="R317">
        <f>VLOOKUP($B317,image_data!$A:$Q,13,FALSE)</f>
        <v>-0.20435145495619</v>
      </c>
      <c r="S317">
        <f>VLOOKUP($B317,image_data!$A:$Q,14,FALSE)</f>
        <v>3.3485143372599002E-2</v>
      </c>
      <c r="T317">
        <f>VLOOKUP($B317,image_data!$A:$K,9,FALSE)</f>
        <v>8.9146830284926995E-2</v>
      </c>
      <c r="U317">
        <f>VLOOKUP($B317,image_data!$A:$K,10,FALSE)</f>
        <v>2.0277401629066998</v>
      </c>
      <c r="V317">
        <f>VLOOKUP($B317,image_data!$A:$K,11,FALSE)</f>
        <v>-2.2221563413747001</v>
      </c>
      <c r="W317">
        <f>VLOOKUP(B317,image_data!A:R,18,FALSE)</f>
        <v>0.99403084999674995</v>
      </c>
      <c r="X317">
        <f>VLOOKUP(_xlfn.CONCAT(A317,1),ref_coordinates!A:D,4,FALSE)</f>
        <v>4.8</v>
      </c>
      <c r="Y317" t="str">
        <f>VLOOKUP(INT(LEFT(A317,3)),image_data!A:H,8,FALSE)</f>
        <v>perspective</v>
      </c>
      <c r="Z317" t="str">
        <f>VLOOKUP(B317,image_data!A:V,22,TRUE)</f>
        <v>stefanhrt: GoPro HERO9 Black</v>
      </c>
    </row>
    <row r="318" spans="1:26" x14ac:dyDescent="0.3">
      <c r="A318" t="s">
        <v>1361</v>
      </c>
      <c r="B318">
        <f t="shared" si="35"/>
        <v>65</v>
      </c>
      <c r="C318">
        <f>VLOOKUP($B318,image_data!$A:$P,16,FALSE)</f>
        <v>5184</v>
      </c>
      <c r="D318">
        <f>VLOOKUP($B318,image_data!$A:$P,15,FALSE)</f>
        <v>3888</v>
      </c>
      <c r="E318">
        <f t="shared" si="32"/>
        <v>-8.9700000000000273</v>
      </c>
      <c r="F318">
        <f t="shared" si="33"/>
        <v>330.75000000000023</v>
      </c>
      <c r="G318">
        <f t="shared" si="31"/>
        <v>330.87161165624372</v>
      </c>
      <c r="H318">
        <f>VLOOKUP(_xlfn.CONCAT($A318,"1"),ref_coordinates!$A:$C,2,FALSE)</f>
        <v>891.78</v>
      </c>
      <c r="I318">
        <f>VLOOKUP(_xlfn.CONCAT($A318,"1"),ref_coordinates!$A:$C,3,FALSE)</f>
        <v>1785.61</v>
      </c>
      <c r="J318">
        <f>VLOOKUP(_xlfn.CONCAT($A318,"2"),ref_coordinates!$A:$C,2,FALSE)</f>
        <v>882.81</v>
      </c>
      <c r="K318">
        <f>VLOOKUP(_xlfn.CONCAT($A318,"2"),ref_coordinates!$A:$C,3,FALSE)</f>
        <v>2116.36</v>
      </c>
      <c r="L318">
        <f>VLOOKUP($A318,lines!W:AC,7)</f>
        <v>24.116363431774591</v>
      </c>
      <c r="M318">
        <f>RADIANS(VLOOKUP($B318, image_data!A:G,7,FALSE))</f>
        <v>1.6819223822827745</v>
      </c>
      <c r="N318">
        <f>VLOOKUP($A318,lines!W:AD,8,FALSE)</f>
        <v>1.0026104966080289</v>
      </c>
      <c r="O318">
        <f t="shared" si="34"/>
        <v>-0.67931188567474554</v>
      </c>
      <c r="P318">
        <f>VLOOKUP($B318,image_data!A:F,6,FALSE)</f>
        <v>1.9589792788028999</v>
      </c>
      <c r="Q318">
        <f>VLOOKUP($B318,image_data!$A:$Q,12,FALSE)</f>
        <v>0.48287321721623999</v>
      </c>
      <c r="R318">
        <f>VLOOKUP($B318,image_data!$A:$Q,13,FALSE)</f>
        <v>-0.19920794907794001</v>
      </c>
      <c r="S318">
        <f>VLOOKUP($B318,image_data!$A:$Q,14,FALSE)</f>
        <v>3.051739619017E-2</v>
      </c>
      <c r="T318">
        <f>VLOOKUP($B318,image_data!$A:$K,9,FALSE)</f>
        <v>1.1068019135692</v>
      </c>
      <c r="U318">
        <f>VLOOKUP($B318,image_data!$A:$K,10,FALSE)</f>
        <v>-1.2545689034201</v>
      </c>
      <c r="V318">
        <f>VLOOKUP($B318,image_data!$A:$K,11,FALSE)</f>
        <v>1.3069016571590999</v>
      </c>
      <c r="W318">
        <f>VLOOKUP(B318,image_data!A:R,18,FALSE)</f>
        <v>0.99375732841507003</v>
      </c>
      <c r="X318">
        <f>VLOOKUP(_xlfn.CONCAT(A318,1),ref_coordinates!A:D,4,FALSE)</f>
        <v>4</v>
      </c>
      <c r="Y318" t="str">
        <f>VLOOKUP(INT(LEFT(A318,3)),image_data!A:H,8,FALSE)</f>
        <v>perspective</v>
      </c>
      <c r="Z318" t="str">
        <f>VLOOKUP(B318,image_data!A:V,22,TRUE)</f>
        <v>stefanhrt: GoPro HERO9 Black</v>
      </c>
    </row>
    <row r="319" spans="1:26" x14ac:dyDescent="0.3">
      <c r="A319" t="s">
        <v>1362</v>
      </c>
      <c r="B319">
        <f t="shared" si="35"/>
        <v>65</v>
      </c>
      <c r="C319">
        <f>VLOOKUP($B319,image_data!$A:$P,16,FALSE)</f>
        <v>5184</v>
      </c>
      <c r="D319">
        <f>VLOOKUP($B319,image_data!$A:$P,15,FALSE)</f>
        <v>3888</v>
      </c>
      <c r="E319">
        <f t="shared" si="32"/>
        <v>0</v>
      </c>
      <c r="F319">
        <f t="shared" si="33"/>
        <v>373.2800000000002</v>
      </c>
      <c r="G319">
        <f t="shared" si="31"/>
        <v>373.2800000000002</v>
      </c>
      <c r="H319">
        <f>VLOOKUP(_xlfn.CONCAT($A319,"1"),ref_coordinates!$A:$C,2,FALSE)</f>
        <v>1528.51</v>
      </c>
      <c r="I319">
        <f>VLOOKUP(_xlfn.CONCAT($A319,"1"),ref_coordinates!$A:$C,3,FALSE)</f>
        <v>1770.02</v>
      </c>
      <c r="J319">
        <f>VLOOKUP(_xlfn.CONCAT($A319,"2"),ref_coordinates!$A:$C,2,FALSE)</f>
        <v>1528.51</v>
      </c>
      <c r="K319">
        <f>VLOOKUP(_xlfn.CONCAT($A319,"2"),ref_coordinates!$A:$C,3,FALSE)</f>
        <v>2143.3000000000002</v>
      </c>
      <c r="L319">
        <f>VLOOKUP($A319,lines!W:AC,7)</f>
        <v>20.041102991701671</v>
      </c>
      <c r="M319">
        <f>RADIANS(VLOOKUP($B319, image_data!A:G,7,FALSE))</f>
        <v>1.6819223822827745</v>
      </c>
      <c r="N319">
        <f>VLOOKUP($A319,lines!W:AD,8,FALSE)</f>
        <v>1.308650834675797</v>
      </c>
      <c r="O319">
        <f t="shared" si="34"/>
        <v>-0.37327154760697745</v>
      </c>
      <c r="P319">
        <f>VLOOKUP($B319,image_data!A:F,6,FALSE)</f>
        <v>1.9589792788028999</v>
      </c>
      <c r="Q319">
        <f>VLOOKUP($B319,image_data!$A:$Q,12,FALSE)</f>
        <v>0.48287321721623999</v>
      </c>
      <c r="R319">
        <f>VLOOKUP($B319,image_data!$A:$Q,13,FALSE)</f>
        <v>-0.19920794907794001</v>
      </c>
      <c r="S319">
        <f>VLOOKUP($B319,image_data!$A:$Q,14,FALSE)</f>
        <v>3.051739619017E-2</v>
      </c>
      <c r="T319">
        <f>VLOOKUP($B319,image_data!$A:$K,9,FALSE)</f>
        <v>1.1068019135692</v>
      </c>
      <c r="U319">
        <f>VLOOKUP($B319,image_data!$A:$K,10,FALSE)</f>
        <v>-1.2545689034201</v>
      </c>
      <c r="V319">
        <f>VLOOKUP($B319,image_data!$A:$K,11,FALSE)</f>
        <v>1.3069016571590999</v>
      </c>
      <c r="W319">
        <f>VLOOKUP(B319,image_data!A:R,18,FALSE)</f>
        <v>0.99375732841507003</v>
      </c>
      <c r="X319">
        <f>VLOOKUP(_xlfn.CONCAT(A319,1),ref_coordinates!A:D,4,FALSE)</f>
        <v>4</v>
      </c>
      <c r="Y319" t="str">
        <f>VLOOKUP(INT(LEFT(A319,3)),image_data!A:H,8,FALSE)</f>
        <v>perspective</v>
      </c>
      <c r="Z319" t="str">
        <f>VLOOKUP(B319,image_data!A:V,22,TRUE)</f>
        <v>stefanhrt: GoPro HERO9 Black</v>
      </c>
    </row>
    <row r="320" spans="1:26" x14ac:dyDescent="0.3">
      <c r="A320" t="s">
        <v>1363</v>
      </c>
      <c r="B320">
        <f t="shared" si="35"/>
        <v>65</v>
      </c>
      <c r="C320">
        <f>VLOOKUP($B320,image_data!$A:$P,16,FALSE)</f>
        <v>5184</v>
      </c>
      <c r="D320">
        <f>VLOOKUP($B320,image_data!$A:$P,15,FALSE)</f>
        <v>3888</v>
      </c>
      <c r="E320">
        <f t="shared" si="32"/>
        <v>-6.8899999999998727</v>
      </c>
      <c r="F320">
        <f t="shared" si="33"/>
        <v>134.58000000000015</v>
      </c>
      <c r="G320">
        <f t="shared" si="31"/>
        <v>134.75625588446735</v>
      </c>
      <c r="H320">
        <f>VLOOKUP(_xlfn.CONCAT($A320,"1"),ref_coordinates!$A:$C,2,FALSE)</f>
        <v>2168.85</v>
      </c>
      <c r="I320">
        <f>VLOOKUP(_xlfn.CONCAT($A320,"1"),ref_coordinates!$A:$C,3,FALSE)</f>
        <v>1967.26</v>
      </c>
      <c r="J320">
        <f>VLOOKUP(_xlfn.CONCAT($A320,"2"),ref_coordinates!$A:$C,2,FALSE)</f>
        <v>2161.96</v>
      </c>
      <c r="K320">
        <f>VLOOKUP(_xlfn.CONCAT($A320,"2"),ref_coordinates!$A:$C,3,FALSE)</f>
        <v>2101.84</v>
      </c>
      <c r="L320">
        <f>VLOOKUP($A320,lines!W:AC,7)</f>
        <v>64.861013275212599</v>
      </c>
      <c r="M320">
        <f>RADIANS(VLOOKUP($B320, image_data!A:G,7,FALSE))</f>
        <v>1.6819223822827745</v>
      </c>
      <c r="N320">
        <f>VLOOKUP($A320,lines!W:AD,8,FALSE)</f>
        <v>1.5641783639380149</v>
      </c>
      <c r="O320">
        <f t="shared" si="34"/>
        <v>-0.11774401834475956</v>
      </c>
      <c r="P320">
        <f>VLOOKUP($B320,image_data!A:F,6,FALSE)</f>
        <v>1.9589792788028999</v>
      </c>
      <c r="Q320">
        <f>VLOOKUP($B320,image_data!$A:$Q,12,FALSE)</f>
        <v>0.48287321721623999</v>
      </c>
      <c r="R320">
        <f>VLOOKUP($B320,image_data!$A:$Q,13,FALSE)</f>
        <v>-0.19920794907794001</v>
      </c>
      <c r="S320">
        <f>VLOOKUP($B320,image_data!$A:$Q,14,FALSE)</f>
        <v>3.051739619017E-2</v>
      </c>
      <c r="T320">
        <f>VLOOKUP($B320,image_data!$A:$K,9,FALSE)</f>
        <v>1.1068019135692</v>
      </c>
      <c r="U320">
        <f>VLOOKUP($B320,image_data!$A:$K,10,FALSE)</f>
        <v>-1.2545689034201</v>
      </c>
      <c r="V320">
        <f>VLOOKUP($B320,image_data!$A:$K,11,FALSE)</f>
        <v>1.3069016571590999</v>
      </c>
      <c r="W320">
        <f>VLOOKUP(B320,image_data!A:R,18,FALSE)</f>
        <v>0.99375732841507003</v>
      </c>
      <c r="X320">
        <f>VLOOKUP(_xlfn.CONCAT(A320,1),ref_coordinates!A:D,4,FALSE)</f>
        <v>5.5</v>
      </c>
      <c r="Y320" t="str">
        <f>VLOOKUP(INT(LEFT(A320,3)),image_data!A:H,8,FALSE)</f>
        <v>perspective</v>
      </c>
      <c r="Z320" t="str">
        <f>VLOOKUP(B320,image_data!A:V,22,TRUE)</f>
        <v>stefanhrt: GoPro HERO9 Black</v>
      </c>
    </row>
    <row r="321" spans="1:26" x14ac:dyDescent="0.3">
      <c r="A321" t="s">
        <v>1364</v>
      </c>
      <c r="B321">
        <f t="shared" si="35"/>
        <v>65</v>
      </c>
      <c r="C321">
        <f>VLOOKUP($B321,image_data!$A:$P,16,FALSE)</f>
        <v>5184</v>
      </c>
      <c r="D321">
        <f>VLOOKUP($B321,image_data!$A:$P,15,FALSE)</f>
        <v>3888</v>
      </c>
      <c r="E321">
        <f t="shared" si="32"/>
        <v>2.2999999999997272</v>
      </c>
      <c r="F321">
        <f t="shared" si="33"/>
        <v>222.8900000000001</v>
      </c>
      <c r="G321">
        <f t="shared" si="31"/>
        <v>222.90186652426229</v>
      </c>
      <c r="H321">
        <f>VLOOKUP(_xlfn.CONCAT($A321,"1"),ref_coordinates!$A:$C,2,FALSE)</f>
        <v>2891.4</v>
      </c>
      <c r="I321">
        <f>VLOOKUP(_xlfn.CONCAT($A321,"1"),ref_coordinates!$A:$C,3,FALSE)</f>
        <v>1843.68</v>
      </c>
      <c r="J321">
        <f>VLOOKUP(_xlfn.CONCAT($A321,"2"),ref_coordinates!$A:$C,2,FALSE)</f>
        <v>2893.7</v>
      </c>
      <c r="K321">
        <f>VLOOKUP(_xlfn.CONCAT($A321,"2"),ref_coordinates!$A:$C,3,FALSE)</f>
        <v>2066.5700000000002</v>
      </c>
      <c r="L321">
        <f>VLOOKUP($A321,lines!W:AC,7)</f>
        <v>87.199526500333292</v>
      </c>
      <c r="M321">
        <f>RADIANS(VLOOKUP($B321, image_data!A:G,7,FALSE))</f>
        <v>1.6819223822827745</v>
      </c>
      <c r="N321">
        <f>VLOOKUP($A321,lines!W:AD,8,FALSE)</f>
        <v>1.8670230367589531</v>
      </c>
      <c r="O321">
        <f t="shared" si="34"/>
        <v>0.18510065447617863</v>
      </c>
      <c r="P321">
        <f>VLOOKUP($B321,image_data!A:F,6,FALSE)</f>
        <v>1.9589792788028999</v>
      </c>
      <c r="Q321">
        <f>VLOOKUP($B321,image_data!$A:$Q,12,FALSE)</f>
        <v>0.48287321721623999</v>
      </c>
      <c r="R321">
        <f>VLOOKUP($B321,image_data!$A:$Q,13,FALSE)</f>
        <v>-0.19920794907794001</v>
      </c>
      <c r="S321">
        <f>VLOOKUP($B321,image_data!$A:$Q,14,FALSE)</f>
        <v>3.051739619017E-2</v>
      </c>
      <c r="T321">
        <f>VLOOKUP($B321,image_data!$A:$K,9,FALSE)</f>
        <v>1.1068019135692</v>
      </c>
      <c r="U321">
        <f>VLOOKUP($B321,image_data!$A:$K,10,FALSE)</f>
        <v>-1.2545689034201</v>
      </c>
      <c r="V321">
        <f>VLOOKUP($B321,image_data!$A:$K,11,FALSE)</f>
        <v>1.3069016571590999</v>
      </c>
      <c r="W321">
        <f>VLOOKUP(B321,image_data!A:R,18,FALSE)</f>
        <v>0.99375732841507003</v>
      </c>
      <c r="X321">
        <f>VLOOKUP(_xlfn.CONCAT(A321,1),ref_coordinates!A:D,4,FALSE)</f>
        <v>10</v>
      </c>
      <c r="Y321" t="str">
        <f>VLOOKUP(INT(LEFT(A321,3)),image_data!A:H,8,FALSE)</f>
        <v>perspective</v>
      </c>
      <c r="Z321" t="str">
        <f>VLOOKUP(B321,image_data!A:V,22,TRUE)</f>
        <v>stefanhrt: GoPro HERO9 Black</v>
      </c>
    </row>
    <row r="322" spans="1:26" x14ac:dyDescent="0.3">
      <c r="A322" t="s">
        <v>1365</v>
      </c>
      <c r="B322">
        <f t="shared" si="35"/>
        <v>65</v>
      </c>
      <c r="C322">
        <f>VLOOKUP($B322,image_data!$A:$P,16,FALSE)</f>
        <v>5184</v>
      </c>
      <c r="D322">
        <f>VLOOKUP($B322,image_data!$A:$P,15,FALSE)</f>
        <v>3888</v>
      </c>
      <c r="E322">
        <f t="shared" si="32"/>
        <v>2.5499999999997272</v>
      </c>
      <c r="F322">
        <f t="shared" si="33"/>
        <v>89.360000000000127</v>
      </c>
      <c r="G322">
        <f t="shared" si="31"/>
        <v>89.396376324770685</v>
      </c>
      <c r="H322">
        <f>VLOOKUP(_xlfn.CONCAT($A322,"1"),ref_coordinates!$A:$C,2,FALSE)</f>
        <v>2916.17</v>
      </c>
      <c r="I322">
        <f>VLOOKUP(_xlfn.CONCAT($A322,"1"),ref_coordinates!$A:$C,3,FALSE)</f>
        <v>1977.21</v>
      </c>
      <c r="J322">
        <f>VLOOKUP(_xlfn.CONCAT($A322,"2"),ref_coordinates!$A:$C,2,FALSE)</f>
        <v>2918.72</v>
      </c>
      <c r="K322">
        <f>VLOOKUP(_xlfn.CONCAT($A322,"2"),ref_coordinates!$A:$C,3,FALSE)</f>
        <v>2066.5700000000002</v>
      </c>
      <c r="L322">
        <f>VLOOKUP($A322,lines!W:AC,7)</f>
        <v>83.04304439704751</v>
      </c>
      <c r="M322">
        <f>RADIANS(VLOOKUP($B322, image_data!A:G,7,FALSE))</f>
        <v>1.6819223822827745</v>
      </c>
      <c r="N322">
        <f>VLOOKUP($A322,lines!W:AD,8,FALSE)</f>
        <v>1.8754838799542779</v>
      </c>
      <c r="O322">
        <f t="shared" si="34"/>
        <v>0.19356149767150344</v>
      </c>
      <c r="P322">
        <f>VLOOKUP($B322,image_data!A:F,6,FALSE)</f>
        <v>1.9589792788028999</v>
      </c>
      <c r="Q322">
        <f>VLOOKUP($B322,image_data!$A:$Q,12,FALSE)</f>
        <v>0.48287321721623999</v>
      </c>
      <c r="R322">
        <f>VLOOKUP($B322,image_data!$A:$Q,13,FALSE)</f>
        <v>-0.19920794907794001</v>
      </c>
      <c r="S322">
        <f>VLOOKUP($B322,image_data!$A:$Q,14,FALSE)</f>
        <v>3.051739619017E-2</v>
      </c>
      <c r="T322">
        <f>VLOOKUP($B322,image_data!$A:$K,9,FALSE)</f>
        <v>1.1068019135692</v>
      </c>
      <c r="U322">
        <f>VLOOKUP($B322,image_data!$A:$K,10,FALSE)</f>
        <v>-1.2545689034201</v>
      </c>
      <c r="V322">
        <f>VLOOKUP($B322,image_data!$A:$K,11,FALSE)</f>
        <v>1.3069016571590999</v>
      </c>
      <c r="W322">
        <f>VLOOKUP(B322,image_data!A:R,18,FALSE)</f>
        <v>0.99375732841507003</v>
      </c>
      <c r="X322">
        <f>VLOOKUP(_xlfn.CONCAT(A322,1),ref_coordinates!A:D,4,FALSE)</f>
        <v>6</v>
      </c>
      <c r="Y322" t="str">
        <f>VLOOKUP(INT(LEFT(A322,3)),image_data!A:H,8,FALSE)</f>
        <v>perspective</v>
      </c>
      <c r="Z322" t="str">
        <f>VLOOKUP(B322,image_data!A:V,22,TRUE)</f>
        <v>stefanhrt: GoPro HERO9 Black</v>
      </c>
    </row>
    <row r="323" spans="1:26" x14ac:dyDescent="0.3">
      <c r="A323" t="s">
        <v>1366</v>
      </c>
      <c r="B323">
        <f t="shared" si="35"/>
        <v>65</v>
      </c>
      <c r="C323">
        <f>VLOOKUP($B323,image_data!$A:$P,16,FALSE)</f>
        <v>5184</v>
      </c>
      <c r="D323">
        <f>VLOOKUP($B323,image_data!$A:$P,15,FALSE)</f>
        <v>3888</v>
      </c>
      <c r="E323">
        <f t="shared" si="32"/>
        <v>19.740000000000236</v>
      </c>
      <c r="F323">
        <f t="shared" si="33"/>
        <v>492.09000000000015</v>
      </c>
      <c r="G323">
        <f t="shared" si="31"/>
        <v>492.48577207874763</v>
      </c>
      <c r="H323">
        <f>VLOOKUP(_xlfn.CONCAT($A323,"1"),ref_coordinates!$A:$C,2,FALSE)</f>
        <v>3231.49</v>
      </c>
      <c r="I323">
        <f>VLOOKUP(_xlfn.CONCAT($A323,"1"),ref_coordinates!$A:$C,3,FALSE)</f>
        <v>1622.19</v>
      </c>
      <c r="J323">
        <f>VLOOKUP(_xlfn.CONCAT($A323,"2"),ref_coordinates!$A:$C,2,FALSE)</f>
        <v>3251.23</v>
      </c>
      <c r="K323">
        <f>VLOOKUP(_xlfn.CONCAT($A323,"2"),ref_coordinates!$A:$C,3,FALSE)</f>
        <v>2114.2800000000002</v>
      </c>
      <c r="L323">
        <f>VLOOKUP($A323,lines!W:AC,7)</f>
        <v>34.120423564397683</v>
      </c>
      <c r="M323">
        <f>RADIANS(VLOOKUP($B323, image_data!A:G,7,FALSE))</f>
        <v>1.6819223822827745</v>
      </c>
      <c r="N323">
        <f>VLOOKUP($A323,lines!W:AD,8,FALSE)</f>
        <v>2.0999598152723258</v>
      </c>
      <c r="O323">
        <f t="shared" si="34"/>
        <v>0.41803743298955132</v>
      </c>
      <c r="P323">
        <f>VLOOKUP($B323,image_data!A:F,6,FALSE)</f>
        <v>1.9589792788028999</v>
      </c>
      <c r="Q323">
        <f>VLOOKUP($B323,image_data!$A:$Q,12,FALSE)</f>
        <v>0.48287321721623999</v>
      </c>
      <c r="R323">
        <f>VLOOKUP($B323,image_data!$A:$Q,13,FALSE)</f>
        <v>-0.19920794907794001</v>
      </c>
      <c r="S323">
        <f>VLOOKUP($B323,image_data!$A:$Q,14,FALSE)</f>
        <v>3.051739619017E-2</v>
      </c>
      <c r="T323">
        <f>VLOOKUP($B323,image_data!$A:$K,9,FALSE)</f>
        <v>1.1068019135692</v>
      </c>
      <c r="U323">
        <f>VLOOKUP($B323,image_data!$A:$K,10,FALSE)</f>
        <v>-1.2545689034201</v>
      </c>
      <c r="V323">
        <f>VLOOKUP($B323,image_data!$A:$K,11,FALSE)</f>
        <v>1.3069016571590999</v>
      </c>
      <c r="W323">
        <f>VLOOKUP(B323,image_data!A:R,18,FALSE)</f>
        <v>0.99375732841507003</v>
      </c>
      <c r="X323">
        <f>VLOOKUP(_xlfn.CONCAT(A323,1),ref_coordinates!A:D,4,FALSE)</f>
        <v>7.9</v>
      </c>
      <c r="Y323" t="str">
        <f>VLOOKUP(INT(LEFT(A323,3)),image_data!A:H,8,FALSE)</f>
        <v>perspective</v>
      </c>
      <c r="Z323" t="str">
        <f>VLOOKUP(B323,image_data!A:V,22,TRUE)</f>
        <v>stefanhrt: GoPro HERO9 Black</v>
      </c>
    </row>
    <row r="324" spans="1:26" x14ac:dyDescent="0.3">
      <c r="A324" t="s">
        <v>1367</v>
      </c>
      <c r="B324">
        <f t="shared" si="35"/>
        <v>65</v>
      </c>
      <c r="C324">
        <f>VLOOKUP($B324,image_data!$A:$P,16,FALSE)</f>
        <v>5184</v>
      </c>
      <c r="D324">
        <f>VLOOKUP($B324,image_data!$A:$P,15,FALSE)</f>
        <v>3888</v>
      </c>
      <c r="E324">
        <f t="shared" si="32"/>
        <v>145.78999999999996</v>
      </c>
      <c r="F324">
        <f t="shared" si="33"/>
        <v>1341.83</v>
      </c>
      <c r="G324">
        <f t="shared" si="31"/>
        <v>1349.7268142109349</v>
      </c>
      <c r="H324">
        <f>VLOOKUP(_xlfn.CONCAT($A324,"1"),ref_coordinates!$A:$C,2,FALSE)</f>
        <v>4243.32</v>
      </c>
      <c r="I324">
        <f>VLOOKUP(_xlfn.CONCAT($A324,"1"),ref_coordinates!$A:$C,3,FALSE)</f>
        <v>853.81</v>
      </c>
      <c r="J324">
        <f>VLOOKUP(_xlfn.CONCAT($A324,"2"),ref_coordinates!$A:$C,2,FALSE)</f>
        <v>4389.1099999999997</v>
      </c>
      <c r="K324">
        <f>VLOOKUP(_xlfn.CONCAT($A324,"2"),ref_coordinates!$A:$C,3,FALSE)</f>
        <v>2195.64</v>
      </c>
      <c r="L324">
        <f>VLOOKUP($A324,lines!W:AC,7)</f>
        <v>15.20067931206172</v>
      </c>
      <c r="M324">
        <f>RADIANS(VLOOKUP($B324, image_data!A:G,7,FALSE))</f>
        <v>1.6819223822827745</v>
      </c>
      <c r="N324">
        <f>VLOOKUP($A324,lines!W:AD,8,FALSE)</f>
        <v>2.752128644611632</v>
      </c>
      <c r="O324">
        <f t="shared" si="34"/>
        <v>1.0702062623288575</v>
      </c>
      <c r="P324">
        <f>VLOOKUP($B324,image_data!A:F,6,FALSE)</f>
        <v>1.9589792788028999</v>
      </c>
      <c r="Q324">
        <f>VLOOKUP($B324,image_data!$A:$Q,12,FALSE)</f>
        <v>0.48287321721623999</v>
      </c>
      <c r="R324">
        <f>VLOOKUP($B324,image_data!$A:$Q,13,FALSE)</f>
        <v>-0.19920794907794001</v>
      </c>
      <c r="S324">
        <f>VLOOKUP($B324,image_data!$A:$Q,14,FALSE)</f>
        <v>3.051739619017E-2</v>
      </c>
      <c r="T324">
        <f>VLOOKUP($B324,image_data!$A:$K,9,FALSE)</f>
        <v>1.1068019135692</v>
      </c>
      <c r="U324">
        <f>VLOOKUP($B324,image_data!$A:$K,10,FALSE)</f>
        <v>-1.2545689034201</v>
      </c>
      <c r="V324">
        <f>VLOOKUP($B324,image_data!$A:$K,11,FALSE)</f>
        <v>1.3069016571590999</v>
      </c>
      <c r="W324">
        <f>VLOOKUP(B324,image_data!A:R,18,FALSE)</f>
        <v>0.99375732841507003</v>
      </c>
      <c r="X324">
        <f>VLOOKUP(_xlfn.CONCAT(A324,1),ref_coordinates!A:D,4,FALSE)</f>
        <v>7.9</v>
      </c>
      <c r="Y324" t="str">
        <f>VLOOKUP(INT(LEFT(A324,3)),image_data!A:H,8,FALSE)</f>
        <v>perspective</v>
      </c>
      <c r="Z324" t="str">
        <f>VLOOKUP(B324,image_data!A:V,22,TRUE)</f>
        <v>stefanhrt: GoPro HERO9 Black</v>
      </c>
    </row>
    <row r="325" spans="1:26" x14ac:dyDescent="0.3">
      <c r="A325" t="s">
        <v>1369</v>
      </c>
      <c r="B325">
        <f t="shared" si="35"/>
        <v>66</v>
      </c>
      <c r="C325">
        <f>VLOOKUP($B325,image_data!$A:$P,16,FALSE)</f>
        <v>5184</v>
      </c>
      <c r="D325">
        <f>VLOOKUP($B325,image_data!$A:$P,15,FALSE)</f>
        <v>3888</v>
      </c>
      <c r="E325">
        <f t="shared" si="32"/>
        <v>-52.3599999999999</v>
      </c>
      <c r="F325">
        <f t="shared" si="33"/>
        <v>808.58000000000015</v>
      </c>
      <c r="G325">
        <f t="shared" si="31"/>
        <v>810.27352542212577</v>
      </c>
      <c r="H325">
        <f>VLOOKUP(_xlfn.CONCAT($A325,"1"),ref_coordinates!$A:$C,2,FALSE)</f>
        <v>1264.51</v>
      </c>
      <c r="I325">
        <f>VLOOKUP(_xlfn.CONCAT($A325,"1"),ref_coordinates!$A:$C,3,FALSE)</f>
        <v>1314.8</v>
      </c>
      <c r="J325">
        <f>VLOOKUP(_xlfn.CONCAT($A325,"2"),ref_coordinates!$A:$C,2,FALSE)</f>
        <v>1212.1500000000001</v>
      </c>
      <c r="K325">
        <f>VLOOKUP(_xlfn.CONCAT($A325,"2"),ref_coordinates!$A:$C,3,FALSE)</f>
        <v>2123.38</v>
      </c>
      <c r="L325">
        <f>VLOOKUP($A325,lines!W:AC,7)</f>
        <v>23.023515120125801</v>
      </c>
      <c r="M325">
        <f>RADIANS(VLOOKUP($B325, image_data!A:G,7,FALSE))</f>
        <v>1.6602927316975331</v>
      </c>
      <c r="N325">
        <f>VLOOKUP($A325,lines!W:AD,8,FALSE)</f>
        <v>1.1443515534279931</v>
      </c>
      <c r="O325">
        <f t="shared" si="34"/>
        <v>-0.51594117826954</v>
      </c>
      <c r="P325">
        <f>VLOOKUP($B325,image_data!A:F,6,FALSE)</f>
        <v>1.9608386596665</v>
      </c>
      <c r="Q325">
        <f>VLOOKUP($B325,image_data!$A:$Q,12,FALSE)</f>
        <v>0.48287321721623999</v>
      </c>
      <c r="R325">
        <f>VLOOKUP($B325,image_data!$A:$Q,13,FALSE)</f>
        <v>-0.19920794907794001</v>
      </c>
      <c r="S325">
        <f>VLOOKUP($B325,image_data!$A:$Q,14,FALSE)</f>
        <v>3.051739619017E-2</v>
      </c>
      <c r="T325">
        <f>VLOOKUP($B325,image_data!$A:$K,9,FALSE)</f>
        <v>1.1184330688169</v>
      </c>
      <c r="U325">
        <f>VLOOKUP($B325,image_data!$A:$K,10,FALSE)</f>
        <v>-1.2389567192574999</v>
      </c>
      <c r="V325">
        <f>VLOOKUP($B325,image_data!$A:$K,11,FALSE)</f>
        <v>1.2915754103831001</v>
      </c>
      <c r="W325">
        <f>VLOOKUP(B325,image_data!A:R,18,FALSE)</f>
        <v>0.99380594420309998</v>
      </c>
      <c r="X325">
        <f>VLOOKUP(_xlfn.CONCAT(A325,1),ref_coordinates!A:D,4,FALSE)</f>
        <v>10.6</v>
      </c>
      <c r="Y325" t="str">
        <f>VLOOKUP(INT(LEFT(A325,3)),image_data!A:H,8,FALSE)</f>
        <v>perspective</v>
      </c>
      <c r="Z325" t="str">
        <f>VLOOKUP(B325,image_data!A:V,22,TRUE)</f>
        <v>stefanhrt: GoPro HERO9 Black</v>
      </c>
    </row>
    <row r="326" spans="1:26" x14ac:dyDescent="0.3">
      <c r="A326" t="s">
        <v>1370</v>
      </c>
      <c r="B326">
        <f t="shared" si="35"/>
        <v>66</v>
      </c>
      <c r="C326">
        <f>VLOOKUP($B326,image_data!$A:$P,16,FALSE)</f>
        <v>5184</v>
      </c>
      <c r="D326">
        <f>VLOOKUP($B326,image_data!$A:$P,15,FALSE)</f>
        <v>3888</v>
      </c>
      <c r="E326">
        <f t="shared" si="32"/>
        <v>-9.1900000000000546</v>
      </c>
      <c r="F326">
        <f t="shared" si="33"/>
        <v>420.77999999999975</v>
      </c>
      <c r="G326">
        <f t="shared" si="31"/>
        <v>420.88034463490902</v>
      </c>
      <c r="H326">
        <f>VLOOKUP(_xlfn.CONCAT($A326,"1"),ref_coordinates!$A:$C,2,FALSE)</f>
        <v>1535.66</v>
      </c>
      <c r="I326">
        <f>VLOOKUP(_xlfn.CONCAT($A326,"1"),ref_coordinates!$A:$C,3,FALSE)</f>
        <v>1718.19</v>
      </c>
      <c r="J326">
        <f>VLOOKUP(_xlfn.CONCAT($A326,"2"),ref_coordinates!$A:$C,2,FALSE)</f>
        <v>1526.47</v>
      </c>
      <c r="K326">
        <f>VLOOKUP(_xlfn.CONCAT($A326,"2"),ref_coordinates!$A:$C,3,FALSE)</f>
        <v>2138.9699999999998</v>
      </c>
      <c r="L326">
        <f>VLOOKUP($A326,lines!W:AC,7)</f>
        <v>21.426588139127499</v>
      </c>
      <c r="M326">
        <f>RADIANS(VLOOKUP($B326, image_data!A:G,7,FALSE))</f>
        <v>1.6602927316975331</v>
      </c>
      <c r="N326">
        <f>VLOOKUP($A326,lines!W:AD,8,FALSE)</f>
        <v>1.3430449478296089</v>
      </c>
      <c r="O326">
        <f t="shared" si="34"/>
        <v>-0.31724778386792418</v>
      </c>
      <c r="P326">
        <f>VLOOKUP($B326,image_data!A:F,6,FALSE)</f>
        <v>1.9608386596665</v>
      </c>
      <c r="Q326">
        <f>VLOOKUP($B326,image_data!$A:$Q,12,FALSE)</f>
        <v>0.48287321721623999</v>
      </c>
      <c r="R326">
        <f>VLOOKUP($B326,image_data!$A:$Q,13,FALSE)</f>
        <v>-0.19920794907794001</v>
      </c>
      <c r="S326">
        <f>VLOOKUP($B326,image_data!$A:$Q,14,FALSE)</f>
        <v>3.051739619017E-2</v>
      </c>
      <c r="T326">
        <f>VLOOKUP($B326,image_data!$A:$K,9,FALSE)</f>
        <v>1.1184330688169</v>
      </c>
      <c r="U326">
        <f>VLOOKUP($B326,image_data!$A:$K,10,FALSE)</f>
        <v>-1.2389567192574999</v>
      </c>
      <c r="V326">
        <f>VLOOKUP($B326,image_data!$A:$K,11,FALSE)</f>
        <v>1.2915754103831001</v>
      </c>
      <c r="W326">
        <f>VLOOKUP(B326,image_data!A:R,18,FALSE)</f>
        <v>0.99380594420309998</v>
      </c>
      <c r="X326">
        <f>VLOOKUP(_xlfn.CONCAT(A326,1),ref_coordinates!A:D,4,FALSE)</f>
        <v>7</v>
      </c>
      <c r="Y326" t="str">
        <f>VLOOKUP(INT(LEFT(A326,3)),image_data!A:H,8,FALSE)</f>
        <v>perspective</v>
      </c>
      <c r="Z326" t="str">
        <f>VLOOKUP(B326,image_data!A:V,22,TRUE)</f>
        <v>stefanhrt: GoPro HERO9 Black</v>
      </c>
    </row>
    <row r="327" spans="1:26" x14ac:dyDescent="0.3">
      <c r="A327" t="s">
        <v>1371</v>
      </c>
      <c r="B327">
        <f t="shared" si="35"/>
        <v>66</v>
      </c>
      <c r="C327">
        <f>VLOOKUP($B327,image_data!$A:$P,16,FALSE)</f>
        <v>5184</v>
      </c>
      <c r="D327">
        <f>VLOOKUP($B327,image_data!$A:$P,15,FALSE)</f>
        <v>3888</v>
      </c>
      <c r="E327">
        <f t="shared" si="32"/>
        <v>-15.589999999999918</v>
      </c>
      <c r="F327">
        <f t="shared" si="33"/>
        <v>341.12000000000012</v>
      </c>
      <c r="G327">
        <f t="shared" si="31"/>
        <v>341.47606431490931</v>
      </c>
      <c r="H327">
        <f>VLOOKUP(_xlfn.CONCAT($A327,"1"),ref_coordinates!$A:$C,2,FALSE)</f>
        <v>1857.36</v>
      </c>
      <c r="I327">
        <f>VLOOKUP(_xlfn.CONCAT($A327,"1"),ref_coordinates!$A:$C,3,FALSE)</f>
        <v>1806.01</v>
      </c>
      <c r="J327">
        <f>VLOOKUP(_xlfn.CONCAT($A327,"2"),ref_coordinates!$A:$C,2,FALSE)</f>
        <v>1841.77</v>
      </c>
      <c r="K327">
        <f>VLOOKUP(_xlfn.CONCAT($A327,"2"),ref_coordinates!$A:$C,3,FALSE)</f>
        <v>2147.13</v>
      </c>
      <c r="L327">
        <f>VLOOKUP($A327,lines!W:AC,7)</f>
        <v>30.439153827048941</v>
      </c>
      <c r="M327">
        <f>RADIANS(VLOOKUP($B327, image_data!A:G,7,FALSE))</f>
        <v>1.6602927316975331</v>
      </c>
      <c r="N327">
        <f>VLOOKUP($A327,lines!W:AD,8,FALSE)</f>
        <v>1.430388272831399</v>
      </c>
      <c r="O327">
        <f t="shared" si="34"/>
        <v>-0.22990445886613409</v>
      </c>
      <c r="P327">
        <f>VLOOKUP($B327,image_data!A:F,6,FALSE)</f>
        <v>1.9608386596665</v>
      </c>
      <c r="Q327">
        <f>VLOOKUP($B327,image_data!$A:$Q,12,FALSE)</f>
        <v>0.48287321721623999</v>
      </c>
      <c r="R327">
        <f>VLOOKUP($B327,image_data!$A:$Q,13,FALSE)</f>
        <v>-0.19920794907794001</v>
      </c>
      <c r="S327">
        <f>VLOOKUP($B327,image_data!$A:$Q,14,FALSE)</f>
        <v>3.051739619017E-2</v>
      </c>
      <c r="T327">
        <f>VLOOKUP($B327,image_data!$A:$K,9,FALSE)</f>
        <v>1.1184330688169</v>
      </c>
      <c r="U327">
        <f>VLOOKUP($B327,image_data!$A:$K,10,FALSE)</f>
        <v>-1.2389567192574999</v>
      </c>
      <c r="V327">
        <f>VLOOKUP($B327,image_data!$A:$K,11,FALSE)</f>
        <v>1.2915754103831001</v>
      </c>
      <c r="W327">
        <f>VLOOKUP(B327,image_data!A:R,18,FALSE)</f>
        <v>0.99380594420309998</v>
      </c>
      <c r="X327">
        <f>VLOOKUP(_xlfn.CONCAT(A327,1),ref_coordinates!A:D,4,FALSE)</f>
        <v>7</v>
      </c>
      <c r="Y327" t="str">
        <f>VLOOKUP(INT(LEFT(A327,3)),image_data!A:H,8,FALSE)</f>
        <v>perspective</v>
      </c>
      <c r="Z327" t="str">
        <f>VLOOKUP(B327,image_data!A:V,22,TRUE)</f>
        <v>stefanhrt: GoPro HERO9 Black</v>
      </c>
    </row>
    <row r="328" spans="1:26" x14ac:dyDescent="0.3">
      <c r="A328" t="s">
        <v>1372</v>
      </c>
      <c r="B328">
        <f t="shared" si="35"/>
        <v>66</v>
      </c>
      <c r="C328">
        <f>VLOOKUP($B328,image_data!$A:$P,16,FALSE)</f>
        <v>5184</v>
      </c>
      <c r="D328">
        <f>VLOOKUP($B328,image_data!$A:$P,15,FALSE)</f>
        <v>3888</v>
      </c>
      <c r="E328">
        <f t="shared" si="32"/>
        <v>0</v>
      </c>
      <c r="F328">
        <f t="shared" si="33"/>
        <v>440.42000000000007</v>
      </c>
      <c r="G328">
        <f t="shared" si="31"/>
        <v>440.42000000000007</v>
      </c>
      <c r="H328">
        <f>VLOOKUP(_xlfn.CONCAT($A328,"1"),ref_coordinates!$A:$C,2,FALSE)</f>
        <v>3275.91</v>
      </c>
      <c r="I328">
        <f>VLOOKUP(_xlfn.CONCAT($A328,"1"),ref_coordinates!$A:$C,3,FALSE)</f>
        <v>1619.77</v>
      </c>
      <c r="J328">
        <f>VLOOKUP(_xlfn.CONCAT($A328,"2"),ref_coordinates!$A:$C,2,FALSE)</f>
        <v>3275.91</v>
      </c>
      <c r="K328">
        <f>VLOOKUP(_xlfn.CONCAT($A328,"2"),ref_coordinates!$A:$C,3,FALSE)</f>
        <v>2060.19</v>
      </c>
      <c r="L328">
        <f>VLOOKUP($A328,lines!W:AC,7)</f>
        <v>44.682326318800108</v>
      </c>
      <c r="M328">
        <f>RADIANS(VLOOKUP($B328, image_data!A:G,7,FALSE))</f>
        <v>1.6602927316975331</v>
      </c>
      <c r="N328">
        <f>VLOOKUP($A328,lines!W:AD,8,FALSE)</f>
        <v>2.0609734009748029</v>
      </c>
      <c r="O328">
        <f t="shared" si="34"/>
        <v>0.40068066927726975</v>
      </c>
      <c r="P328">
        <f>VLOOKUP($B328,image_data!A:F,6,FALSE)</f>
        <v>1.9608386596665</v>
      </c>
      <c r="Q328">
        <f>VLOOKUP($B328,image_data!$A:$Q,12,FALSE)</f>
        <v>0.48287321721623999</v>
      </c>
      <c r="R328">
        <f>VLOOKUP($B328,image_data!$A:$Q,13,FALSE)</f>
        <v>-0.19920794907794001</v>
      </c>
      <c r="S328">
        <f>VLOOKUP($B328,image_data!$A:$Q,14,FALSE)</f>
        <v>3.051739619017E-2</v>
      </c>
      <c r="T328">
        <f>VLOOKUP($B328,image_data!$A:$K,9,FALSE)</f>
        <v>1.1184330688169</v>
      </c>
      <c r="U328">
        <f>VLOOKUP($B328,image_data!$A:$K,10,FALSE)</f>
        <v>-1.2389567192574999</v>
      </c>
      <c r="V328">
        <f>VLOOKUP($B328,image_data!$A:$K,11,FALSE)</f>
        <v>1.2915754103831001</v>
      </c>
      <c r="W328">
        <f>VLOOKUP(B328,image_data!A:R,18,FALSE)</f>
        <v>0.99380594420309998</v>
      </c>
      <c r="X328">
        <f>VLOOKUP(_xlfn.CONCAT(A328,1),ref_coordinates!A:D,4,FALSE)</f>
        <v>10</v>
      </c>
      <c r="Y328" t="str">
        <f>VLOOKUP(INT(LEFT(A328,3)),image_data!A:H,8,FALSE)</f>
        <v>perspective</v>
      </c>
      <c r="Z328" t="str">
        <f>VLOOKUP(B328,image_data!A:V,22,TRUE)</f>
        <v>stefanhrt: GoPro HERO9 Black</v>
      </c>
    </row>
    <row r="329" spans="1:26" x14ac:dyDescent="0.3">
      <c r="A329" t="s">
        <v>1373</v>
      </c>
      <c r="B329">
        <f t="shared" si="35"/>
        <v>66</v>
      </c>
      <c r="C329">
        <f>VLOOKUP($B329,image_data!$A:$P,16,FALSE)</f>
        <v>5184</v>
      </c>
      <c r="D329">
        <f>VLOOKUP($B329,image_data!$A:$P,15,FALSE)</f>
        <v>3888</v>
      </c>
      <c r="E329">
        <f t="shared" si="32"/>
        <v>-7.6599999999998545</v>
      </c>
      <c r="F329">
        <f t="shared" si="33"/>
        <v>203.75</v>
      </c>
      <c r="G329">
        <f t="shared" si="31"/>
        <v>203.89393836011897</v>
      </c>
      <c r="H329">
        <f>VLOOKUP(_xlfn.CONCAT($A329,"1"),ref_coordinates!$A:$C,2,FALSE)</f>
        <v>3334.89</v>
      </c>
      <c r="I329">
        <f>VLOOKUP(_xlfn.CONCAT($A329,"1"),ref_coordinates!$A:$C,3,FALSE)</f>
        <v>1861.04</v>
      </c>
      <c r="J329">
        <f>VLOOKUP(_xlfn.CONCAT($A329,"2"),ref_coordinates!$A:$C,2,FALSE)</f>
        <v>3327.23</v>
      </c>
      <c r="K329">
        <f>VLOOKUP(_xlfn.CONCAT($A329,"2"),ref_coordinates!$A:$C,3,FALSE)</f>
        <v>2064.79</v>
      </c>
      <c r="L329">
        <f>VLOOKUP($A329,lines!W:AC,7)</f>
        <v>40.764508714514967</v>
      </c>
      <c r="M329">
        <f>RADIANS(VLOOKUP($B329, image_data!A:G,7,FALSE))</f>
        <v>1.6602927316975331</v>
      </c>
      <c r="N329">
        <f>VLOOKUP($A329,lines!W:AD,8,FALSE)</f>
        <v>2.0976192438937651</v>
      </c>
      <c r="O329">
        <f t="shared" si="34"/>
        <v>0.43732651219623198</v>
      </c>
      <c r="P329">
        <f>VLOOKUP($B329,image_data!A:F,6,FALSE)</f>
        <v>1.9608386596665</v>
      </c>
      <c r="Q329">
        <f>VLOOKUP($B329,image_data!$A:$Q,12,FALSE)</f>
        <v>0.48287321721623999</v>
      </c>
      <c r="R329">
        <f>VLOOKUP($B329,image_data!$A:$Q,13,FALSE)</f>
        <v>-0.19920794907794001</v>
      </c>
      <c r="S329">
        <f>VLOOKUP($B329,image_data!$A:$Q,14,FALSE)</f>
        <v>3.051739619017E-2</v>
      </c>
      <c r="T329">
        <f>VLOOKUP($B329,image_data!$A:$K,9,FALSE)</f>
        <v>1.1184330688169</v>
      </c>
      <c r="U329">
        <f>VLOOKUP($B329,image_data!$A:$K,10,FALSE)</f>
        <v>-1.2389567192574999</v>
      </c>
      <c r="V329">
        <f>VLOOKUP($B329,image_data!$A:$K,11,FALSE)</f>
        <v>1.2915754103831001</v>
      </c>
      <c r="W329">
        <f>VLOOKUP(B329,image_data!A:R,18,FALSE)</f>
        <v>0.99380594420309998</v>
      </c>
      <c r="X329">
        <f>VLOOKUP(_xlfn.CONCAT(A329,1),ref_coordinates!A:D,4,FALSE)</f>
        <v>6.5</v>
      </c>
      <c r="Y329" t="str">
        <f>VLOOKUP(INT(LEFT(A329,3)),image_data!A:H,8,FALSE)</f>
        <v>perspective</v>
      </c>
      <c r="Z329" t="str">
        <f>VLOOKUP(B329,image_data!A:V,22,TRUE)</f>
        <v>stefanhrt: GoPro HERO9 Black</v>
      </c>
    </row>
    <row r="330" spans="1:26" x14ac:dyDescent="0.3">
      <c r="A330" t="s">
        <v>1374</v>
      </c>
      <c r="B330">
        <f t="shared" si="35"/>
        <v>66</v>
      </c>
      <c r="C330">
        <f>VLOOKUP($B330,image_data!$A:$P,16,FALSE)</f>
        <v>5184</v>
      </c>
      <c r="D330">
        <f>VLOOKUP($B330,image_data!$A:$P,15,FALSE)</f>
        <v>3888</v>
      </c>
      <c r="E330">
        <f t="shared" si="32"/>
        <v>-3.0700000000001637</v>
      </c>
      <c r="F330">
        <f t="shared" si="33"/>
        <v>168.02000000000021</v>
      </c>
      <c r="G330">
        <f t="shared" si="31"/>
        <v>168.04804461819862</v>
      </c>
      <c r="H330">
        <f>VLOOKUP(_xlfn.CONCAT($A330,"1"),ref_coordinates!$A:$C,2,FALSE)</f>
        <v>3701.79</v>
      </c>
      <c r="I330">
        <f>VLOOKUP(_xlfn.CONCAT($A330,"1"),ref_coordinates!$A:$C,3,FALSE)</f>
        <v>1912.36</v>
      </c>
      <c r="J330">
        <f>VLOOKUP(_xlfn.CONCAT($A330,"2"),ref_coordinates!$A:$C,2,FALSE)</f>
        <v>3698.72</v>
      </c>
      <c r="K330">
        <f>VLOOKUP(_xlfn.CONCAT($A330,"2"),ref_coordinates!$A:$C,3,FALSE)</f>
        <v>2080.38</v>
      </c>
      <c r="L330">
        <f>VLOOKUP($A330,lines!W:AC,7)</f>
        <v>31.081603843148262</v>
      </c>
      <c r="M330">
        <f>RADIANS(VLOOKUP($B330, image_data!A:G,7,FALSE))</f>
        <v>1.6602927316975331</v>
      </c>
      <c r="N330">
        <f>VLOOKUP($A330,lines!W:AD,8,FALSE)</f>
        <v>2.2744308507119011</v>
      </c>
      <c r="O330">
        <f t="shared" si="34"/>
        <v>0.61413811901436799</v>
      </c>
      <c r="P330">
        <f>VLOOKUP($B330,image_data!A:F,6,FALSE)</f>
        <v>1.9608386596665</v>
      </c>
      <c r="Q330">
        <f>VLOOKUP($B330,image_data!$A:$Q,12,FALSE)</f>
        <v>0.48287321721623999</v>
      </c>
      <c r="R330">
        <f>VLOOKUP($B330,image_data!$A:$Q,13,FALSE)</f>
        <v>-0.19920794907794001</v>
      </c>
      <c r="S330">
        <f>VLOOKUP($B330,image_data!$A:$Q,14,FALSE)</f>
        <v>3.051739619017E-2</v>
      </c>
      <c r="T330">
        <f>VLOOKUP($B330,image_data!$A:$K,9,FALSE)</f>
        <v>1.1184330688169</v>
      </c>
      <c r="U330">
        <f>VLOOKUP($B330,image_data!$A:$K,10,FALSE)</f>
        <v>-1.2389567192574999</v>
      </c>
      <c r="V330">
        <f>VLOOKUP($B330,image_data!$A:$K,11,FALSE)</f>
        <v>1.2915754103831001</v>
      </c>
      <c r="W330">
        <f>VLOOKUP(B330,image_data!A:R,18,FALSE)</f>
        <v>0.99380594420309998</v>
      </c>
      <c r="X330">
        <f>VLOOKUP(_xlfn.CONCAT(A330,1),ref_coordinates!A:D,4,FALSE)</f>
        <v>3.5</v>
      </c>
      <c r="Y330" t="str">
        <f>VLOOKUP(INT(LEFT(A330,3)),image_data!A:H,8,FALSE)</f>
        <v>perspective</v>
      </c>
      <c r="Z330" t="str">
        <f>VLOOKUP(B330,image_data!A:V,22,TRUE)</f>
        <v>stefanhrt: GoPro HERO9 Black</v>
      </c>
    </row>
    <row r="331" spans="1:26" x14ac:dyDescent="0.3">
      <c r="A331" t="s">
        <v>1375</v>
      </c>
      <c r="B331">
        <f t="shared" si="35"/>
        <v>66</v>
      </c>
      <c r="C331">
        <f>VLOOKUP($B331,image_data!$A:$P,16,FALSE)</f>
        <v>5184</v>
      </c>
      <c r="D331">
        <f>VLOOKUP($B331,image_data!$A:$P,15,FALSE)</f>
        <v>3888</v>
      </c>
      <c r="E331">
        <f t="shared" si="32"/>
        <v>8.7599999999993088</v>
      </c>
      <c r="F331">
        <f t="shared" si="33"/>
        <v>237.59000000000015</v>
      </c>
      <c r="G331">
        <f t="shared" si="31"/>
        <v>237.75143679902348</v>
      </c>
      <c r="H331">
        <f>VLOOKUP(_xlfn.CONCAT($A331,"1"),ref_coordinates!$A:$C,2,FALSE)</f>
        <v>4150.5600000000004</v>
      </c>
      <c r="I331">
        <f>VLOOKUP(_xlfn.CONCAT($A331,"1"),ref_coordinates!$A:$C,3,FALSE)</f>
        <v>1838.19</v>
      </c>
      <c r="J331">
        <f>VLOOKUP(_xlfn.CONCAT($A331,"2"),ref_coordinates!$A:$C,2,FALSE)</f>
        <v>4159.32</v>
      </c>
      <c r="K331">
        <f>VLOOKUP(_xlfn.CONCAT($A331,"2"),ref_coordinates!$A:$C,3,FALSE)</f>
        <v>2075.7800000000002</v>
      </c>
      <c r="L331">
        <f>VLOOKUP($A331,lines!W:AC,7)</f>
        <v>23.486228208632941</v>
      </c>
      <c r="M331">
        <f>RADIANS(VLOOKUP($B331, image_data!A:G,7,FALSE))</f>
        <v>1.6602927316975331</v>
      </c>
      <c r="N331">
        <f>VLOOKUP($A331,lines!W:AD,8,FALSE)</f>
        <v>2.5054651133418431</v>
      </c>
      <c r="O331">
        <f t="shared" si="34"/>
        <v>0.84517238164430997</v>
      </c>
      <c r="P331">
        <f>VLOOKUP($B331,image_data!A:F,6,FALSE)</f>
        <v>1.9608386596665</v>
      </c>
      <c r="Q331">
        <f>VLOOKUP($B331,image_data!$A:$Q,12,FALSE)</f>
        <v>0.48287321721623999</v>
      </c>
      <c r="R331">
        <f>VLOOKUP($B331,image_data!$A:$Q,13,FALSE)</f>
        <v>-0.19920794907794001</v>
      </c>
      <c r="S331">
        <f>VLOOKUP($B331,image_data!$A:$Q,14,FALSE)</f>
        <v>3.051739619017E-2</v>
      </c>
      <c r="T331">
        <f>VLOOKUP($B331,image_data!$A:$K,9,FALSE)</f>
        <v>1.1184330688169</v>
      </c>
      <c r="U331">
        <f>VLOOKUP($B331,image_data!$A:$K,10,FALSE)</f>
        <v>-1.2389567192574999</v>
      </c>
      <c r="V331">
        <f>VLOOKUP($B331,image_data!$A:$K,11,FALSE)</f>
        <v>1.2915754103831001</v>
      </c>
      <c r="W331">
        <f>VLOOKUP(B331,image_data!A:R,18,FALSE)</f>
        <v>0.99380594420309998</v>
      </c>
      <c r="X331">
        <f>VLOOKUP(_xlfn.CONCAT(A331,1),ref_coordinates!A:D,4,FALSE)</f>
        <v>3.5</v>
      </c>
      <c r="Y331" t="str">
        <f>VLOOKUP(INT(LEFT(A331,3)),image_data!A:H,8,FALSE)</f>
        <v>perspective</v>
      </c>
      <c r="Z331" t="str">
        <f>VLOOKUP(B331,image_data!A:V,22,TRUE)</f>
        <v>stefanhrt: GoPro HERO9 Black</v>
      </c>
    </row>
    <row r="332" spans="1:26" x14ac:dyDescent="0.3">
      <c r="A332" t="s">
        <v>1376</v>
      </c>
      <c r="B332">
        <f t="shared" si="35"/>
        <v>66</v>
      </c>
      <c r="C332">
        <f>VLOOKUP($B332,image_data!$A:$P,16,FALSE)</f>
        <v>5184</v>
      </c>
      <c r="D332">
        <f>VLOOKUP($B332,image_data!$A:$P,15,FALSE)</f>
        <v>3888</v>
      </c>
      <c r="E332">
        <f t="shared" si="32"/>
        <v>69.449999999999818</v>
      </c>
      <c r="F332">
        <f t="shared" si="33"/>
        <v>698.55</v>
      </c>
      <c r="G332">
        <f t="shared" si="31"/>
        <v>701.99387817843535</v>
      </c>
      <c r="H332">
        <f>VLOOKUP(_xlfn.CONCAT($A332,"1"),ref_coordinates!$A:$C,2,FALSE)</f>
        <v>4498.38</v>
      </c>
      <c r="I332">
        <f>VLOOKUP(_xlfn.CONCAT($A332,"1"),ref_coordinates!$A:$C,3,FALSE)</f>
        <v>1430.45</v>
      </c>
      <c r="J332">
        <f>VLOOKUP(_xlfn.CONCAT($A332,"2"),ref_coordinates!$A:$C,2,FALSE)</f>
        <v>4567.83</v>
      </c>
      <c r="K332">
        <f>VLOOKUP(_xlfn.CONCAT($A332,"2"),ref_coordinates!$A:$C,3,FALSE)</f>
        <v>2129</v>
      </c>
      <c r="L332">
        <f>VLOOKUP($A332,lines!W:AC,7)</f>
        <v>27.27717129847516</v>
      </c>
      <c r="M332">
        <f>RADIANS(VLOOKUP($B332, image_data!A:G,7,FALSE))</f>
        <v>1.6602927316975331</v>
      </c>
      <c r="N332">
        <f>VLOOKUP($A332,lines!W:AD,8,FALSE)</f>
        <v>2.6232861224584232</v>
      </c>
      <c r="O332">
        <f t="shared" si="34"/>
        <v>0.96299339076089008</v>
      </c>
      <c r="P332">
        <f>VLOOKUP($B332,image_data!A:F,6,FALSE)</f>
        <v>1.9608386596665</v>
      </c>
      <c r="Q332">
        <f>VLOOKUP($B332,image_data!$A:$Q,12,FALSE)</f>
        <v>0.48287321721623999</v>
      </c>
      <c r="R332">
        <f>VLOOKUP($B332,image_data!$A:$Q,13,FALSE)</f>
        <v>-0.19920794907794001</v>
      </c>
      <c r="S332">
        <f>VLOOKUP($B332,image_data!$A:$Q,14,FALSE)</f>
        <v>3.051739619017E-2</v>
      </c>
      <c r="T332">
        <f>VLOOKUP($B332,image_data!$A:$K,9,FALSE)</f>
        <v>1.1184330688169</v>
      </c>
      <c r="U332">
        <f>VLOOKUP($B332,image_data!$A:$K,10,FALSE)</f>
        <v>-1.2389567192574999</v>
      </c>
      <c r="V332">
        <f>VLOOKUP($B332,image_data!$A:$K,11,FALSE)</f>
        <v>1.2915754103831001</v>
      </c>
      <c r="W332">
        <f>VLOOKUP(B332,image_data!A:R,18,FALSE)</f>
        <v>0.99380594420309998</v>
      </c>
      <c r="X332">
        <f>VLOOKUP(_xlfn.CONCAT(A332,1),ref_coordinates!A:D,4,FALSE)</f>
        <v>7.1</v>
      </c>
      <c r="Y332" t="str">
        <f>VLOOKUP(INT(LEFT(A332,3)),image_data!A:H,8,FALSE)</f>
        <v>perspective</v>
      </c>
      <c r="Z332" t="str">
        <f>VLOOKUP(B332,image_data!A:V,22,TRUE)</f>
        <v>stefanhrt: GoPro HERO9 Black</v>
      </c>
    </row>
    <row r="333" spans="1:26" x14ac:dyDescent="0.3">
      <c r="A333" t="s">
        <v>1377</v>
      </c>
      <c r="B333">
        <f t="shared" si="35"/>
        <v>66</v>
      </c>
      <c r="C333">
        <f>VLOOKUP($B333,image_data!$A:$P,16,FALSE)</f>
        <v>5184</v>
      </c>
      <c r="D333">
        <f>VLOOKUP($B333,image_data!$A:$P,15,FALSE)</f>
        <v>3888</v>
      </c>
      <c r="E333">
        <f t="shared" si="32"/>
        <v>66.389999999999418</v>
      </c>
      <c r="F333">
        <f t="shared" si="33"/>
        <v>648.7800000000002</v>
      </c>
      <c r="G333">
        <f t="shared" si="31"/>
        <v>652.16801554507424</v>
      </c>
      <c r="H333">
        <f>VLOOKUP(_xlfn.CONCAT($A333,"1"),ref_coordinates!$A:$C,2,FALSE)</f>
        <v>4858.8900000000003</v>
      </c>
      <c r="I333">
        <f>VLOOKUP(_xlfn.CONCAT($A333,"1"),ref_coordinates!$A:$C,3,FALSE)</f>
        <v>1495.81</v>
      </c>
      <c r="J333">
        <f>VLOOKUP(_xlfn.CONCAT($A333,"2"),ref_coordinates!$A:$C,2,FALSE)</f>
        <v>4925.28</v>
      </c>
      <c r="K333">
        <f>VLOOKUP(_xlfn.CONCAT($A333,"2"),ref_coordinates!$A:$C,3,FALSE)</f>
        <v>2144.59</v>
      </c>
      <c r="L333">
        <f>VLOOKUP($A333,lines!W:AC,7)</f>
        <v>19.033902992939531</v>
      </c>
      <c r="M333">
        <f>RADIANS(VLOOKUP($B333, image_data!A:G,7,FALSE))</f>
        <v>1.6602927316975331</v>
      </c>
      <c r="N333">
        <f>VLOOKUP($A333,lines!W:AD,8,FALSE)</f>
        <v>2.8191449042808481</v>
      </c>
      <c r="O333">
        <f t="shared" si="34"/>
        <v>1.158852172583315</v>
      </c>
      <c r="P333">
        <f>VLOOKUP($B333,image_data!A:F,6,FALSE)</f>
        <v>1.9608386596665</v>
      </c>
      <c r="Q333">
        <f>VLOOKUP($B333,image_data!$A:$Q,12,FALSE)</f>
        <v>0.48287321721623999</v>
      </c>
      <c r="R333">
        <f>VLOOKUP($B333,image_data!$A:$Q,13,FALSE)</f>
        <v>-0.19920794907794001</v>
      </c>
      <c r="S333">
        <f>VLOOKUP($B333,image_data!$A:$Q,14,FALSE)</f>
        <v>3.051739619017E-2</v>
      </c>
      <c r="T333">
        <f>VLOOKUP($B333,image_data!$A:$K,9,FALSE)</f>
        <v>1.1184330688169</v>
      </c>
      <c r="U333">
        <f>VLOOKUP($B333,image_data!$A:$K,10,FALSE)</f>
        <v>-1.2389567192574999</v>
      </c>
      <c r="V333">
        <f>VLOOKUP($B333,image_data!$A:$K,11,FALSE)</f>
        <v>1.2915754103831001</v>
      </c>
      <c r="W333">
        <f>VLOOKUP(B333,image_data!A:R,18,FALSE)</f>
        <v>0.99380594420309998</v>
      </c>
      <c r="X333">
        <f>VLOOKUP(_xlfn.CONCAT(A333,1),ref_coordinates!A:D,4,FALSE)</f>
        <v>4.5</v>
      </c>
      <c r="Y333" t="str">
        <f>VLOOKUP(INT(LEFT(A333,3)),image_data!A:H,8,FALSE)</f>
        <v>perspective</v>
      </c>
      <c r="Z333" t="str">
        <f>VLOOKUP(B333,image_data!A:V,22,TRUE)</f>
        <v>stefanhrt: GoPro HERO9 Black</v>
      </c>
    </row>
    <row r="334" spans="1:26" x14ac:dyDescent="0.3">
      <c r="A334" t="s">
        <v>1379</v>
      </c>
      <c r="B334">
        <f t="shared" si="35"/>
        <v>67</v>
      </c>
      <c r="C334">
        <f>VLOOKUP($B334,image_data!$A:$P,16,FALSE)</f>
        <v>5184</v>
      </c>
      <c r="D334">
        <f>VLOOKUP($B334,image_data!$A:$P,15,FALSE)</f>
        <v>3888</v>
      </c>
      <c r="E334">
        <f t="shared" si="32"/>
        <v>-330.15</v>
      </c>
      <c r="F334">
        <f t="shared" si="33"/>
        <v>1405.55</v>
      </c>
      <c r="G334">
        <f t="shared" si="31"/>
        <v>1443.803942715215</v>
      </c>
      <c r="H334">
        <f>VLOOKUP(_xlfn.CONCAT($A334,"1"),ref_coordinates!$A:$C,2,FALSE)</f>
        <v>917.55</v>
      </c>
      <c r="I334">
        <f>VLOOKUP(_xlfn.CONCAT($A334,"1"),ref_coordinates!$A:$C,3,FALSE)</f>
        <v>711.74</v>
      </c>
      <c r="J334">
        <f>VLOOKUP(_xlfn.CONCAT($A334,"2"),ref_coordinates!$A:$C,2,FALSE)</f>
        <v>587.4</v>
      </c>
      <c r="K334">
        <f>VLOOKUP(_xlfn.CONCAT($A334,"2"),ref_coordinates!$A:$C,3,FALSE)</f>
        <v>2117.29</v>
      </c>
      <c r="L334">
        <f>VLOOKUP($A334,lines!W:AC,7)</f>
        <v>8.8132153091244714</v>
      </c>
      <c r="M334">
        <f>RADIANS(VLOOKUP($B334, image_data!A:G,7,FALSE))</f>
        <v>1.6788085969387201</v>
      </c>
      <c r="N334">
        <f>VLOOKUP($A334,lines!W:AD,8,FALSE)</f>
        <v>0.81379972244231313</v>
      </c>
      <c r="O334">
        <f t="shared" si="34"/>
        <v>-0.86500887449640695</v>
      </c>
      <c r="P334">
        <f>VLOOKUP($B334,image_data!A:F,6,FALSE)</f>
        <v>2.1442525153980001</v>
      </c>
      <c r="Q334">
        <f>VLOOKUP($B334,image_data!$A:$Q,12,FALSE)</f>
        <v>0.48287321721623999</v>
      </c>
      <c r="R334">
        <f>VLOOKUP($B334,image_data!$A:$Q,13,FALSE)</f>
        <v>-0.19920794907794001</v>
      </c>
      <c r="S334">
        <f>VLOOKUP($B334,image_data!$A:$Q,14,FALSE)</f>
        <v>3.051739619017E-2</v>
      </c>
      <c r="T334">
        <f>VLOOKUP($B334,image_data!$A:$K,9,FALSE)</f>
        <v>1.1095543607717999</v>
      </c>
      <c r="U334">
        <f>VLOOKUP($B334,image_data!$A:$K,10,FALSE)</f>
        <v>-1.2534205979793001</v>
      </c>
      <c r="V334">
        <f>VLOOKUP($B334,image_data!$A:$K,11,FALSE)</f>
        <v>1.3040642404683001</v>
      </c>
      <c r="W334">
        <f>VLOOKUP(B334,image_data!A:R,18,FALSE)</f>
        <v>0.99441114020364996</v>
      </c>
      <c r="X334">
        <f>VLOOKUP(_xlfn.CONCAT(A334,1),ref_coordinates!A:D,4,FALSE)</f>
        <v>9.1999999999999993</v>
      </c>
      <c r="Y334" t="str">
        <f>VLOOKUP(INT(LEFT(A334,3)),image_data!A:H,8,FALSE)</f>
        <v>perspective</v>
      </c>
      <c r="Z334" t="str">
        <f>VLOOKUP(B334,image_data!A:V,22,TRUE)</f>
        <v>stefanhrt: GoPro HERO9 Black</v>
      </c>
    </row>
    <row r="335" spans="1:26" x14ac:dyDescent="0.3">
      <c r="A335" t="s">
        <v>1380</v>
      </c>
      <c r="B335">
        <f t="shared" si="35"/>
        <v>67</v>
      </c>
      <c r="C335">
        <f>VLOOKUP($B335,image_data!$A:$P,16,FALSE)</f>
        <v>5184</v>
      </c>
      <c r="D335">
        <f>VLOOKUP($B335,image_data!$A:$P,15,FALSE)</f>
        <v>3888</v>
      </c>
      <c r="E335">
        <f t="shared" si="32"/>
        <v>0</v>
      </c>
      <c r="F335">
        <f t="shared" si="33"/>
        <v>215.48999999999978</v>
      </c>
      <c r="G335">
        <f t="shared" si="31"/>
        <v>215.48999999999978</v>
      </c>
      <c r="H335">
        <f>VLOOKUP(_xlfn.CONCAT($A335,"1"),ref_coordinates!$A:$C,2,FALSE)</f>
        <v>1712.34</v>
      </c>
      <c r="I335">
        <f>VLOOKUP(_xlfn.CONCAT($A335,"1"),ref_coordinates!$A:$C,3,FALSE)</f>
        <v>1933.94</v>
      </c>
      <c r="J335">
        <f>VLOOKUP(_xlfn.CONCAT($A335,"2"),ref_coordinates!$A:$C,2,FALSE)</f>
        <v>1712.34</v>
      </c>
      <c r="K335">
        <f>VLOOKUP(_xlfn.CONCAT($A335,"2"),ref_coordinates!$A:$C,3,FALSE)</f>
        <v>2149.4299999999998</v>
      </c>
      <c r="L335">
        <f>VLOOKUP($A335,lines!W:AC,7)</f>
        <v>27.680055636853901</v>
      </c>
      <c r="M335">
        <f>RADIANS(VLOOKUP($B335, image_data!A:G,7,FALSE))</f>
        <v>1.6788085969387201</v>
      </c>
      <c r="N335">
        <f>VLOOKUP($A335,lines!W:AD,8,FALSE)</f>
        <v>1.382327055634244</v>
      </c>
      <c r="O335">
        <f t="shared" si="34"/>
        <v>-0.29648154130447613</v>
      </c>
      <c r="P335">
        <f>VLOOKUP($B335,image_data!A:F,6,FALSE)</f>
        <v>2.1442525153980001</v>
      </c>
      <c r="Q335">
        <f>VLOOKUP($B335,image_data!$A:$Q,12,FALSE)</f>
        <v>0.48287321721623999</v>
      </c>
      <c r="R335">
        <f>VLOOKUP($B335,image_data!$A:$Q,13,FALSE)</f>
        <v>-0.19920794907794001</v>
      </c>
      <c r="S335">
        <f>VLOOKUP($B335,image_data!$A:$Q,14,FALSE)</f>
        <v>3.051739619017E-2</v>
      </c>
      <c r="T335">
        <f>VLOOKUP($B335,image_data!$A:$K,9,FALSE)</f>
        <v>1.1095543607717999</v>
      </c>
      <c r="U335">
        <f>VLOOKUP($B335,image_data!$A:$K,10,FALSE)</f>
        <v>-1.2534205979793001</v>
      </c>
      <c r="V335">
        <f>VLOOKUP($B335,image_data!$A:$K,11,FALSE)</f>
        <v>1.3040642404683001</v>
      </c>
      <c r="W335">
        <f>VLOOKUP(B335,image_data!A:R,18,FALSE)</f>
        <v>0.99441114020364996</v>
      </c>
      <c r="X335">
        <f>VLOOKUP(_xlfn.CONCAT(A335,1),ref_coordinates!A:D,4,FALSE)</f>
        <v>5</v>
      </c>
      <c r="Y335" t="str">
        <f>VLOOKUP(INT(LEFT(A335,3)),image_data!A:H,8,FALSE)</f>
        <v>perspective</v>
      </c>
      <c r="Z335" t="str">
        <f>VLOOKUP(B335,image_data!A:V,22,TRUE)</f>
        <v>stefanhrt: GoPro HERO9 Black</v>
      </c>
    </row>
    <row r="336" spans="1:26" x14ac:dyDescent="0.3">
      <c r="A336" t="s">
        <v>1381</v>
      </c>
      <c r="B336">
        <f t="shared" si="35"/>
        <v>67</v>
      </c>
      <c r="C336">
        <f>VLOOKUP($B336,image_data!$A:$P,16,FALSE)</f>
        <v>5184</v>
      </c>
      <c r="D336">
        <f>VLOOKUP($B336,image_data!$A:$P,15,FALSE)</f>
        <v>3888</v>
      </c>
      <c r="E336">
        <f t="shared" si="32"/>
        <v>-34.470000000000027</v>
      </c>
      <c r="F336">
        <f t="shared" si="33"/>
        <v>497.87000000000012</v>
      </c>
      <c r="G336">
        <f t="shared" si="31"/>
        <v>499.06183765140781</v>
      </c>
      <c r="H336">
        <f>VLOOKUP(_xlfn.CONCAT($A336,"1"),ref_coordinates!$A:$C,2,FALSE)</f>
        <v>1846.64</v>
      </c>
      <c r="I336">
        <f>VLOOKUP(_xlfn.CONCAT($A336,"1"),ref_coordinates!$A:$C,3,FALSE)</f>
        <v>1640.45</v>
      </c>
      <c r="J336">
        <f>VLOOKUP(_xlfn.CONCAT($A336,"2"),ref_coordinates!$A:$C,2,FALSE)</f>
        <v>1812.17</v>
      </c>
      <c r="K336">
        <f>VLOOKUP(_xlfn.CONCAT($A336,"2"),ref_coordinates!$A:$C,3,FALSE)</f>
        <v>2138.3200000000002</v>
      </c>
      <c r="L336">
        <f>VLOOKUP($A336,lines!W:AC,7)</f>
        <v>31.85285998963105</v>
      </c>
      <c r="M336">
        <f>RADIANS(VLOOKUP($B336, image_data!A:G,7,FALSE))</f>
        <v>1.6788085969387201</v>
      </c>
      <c r="N336">
        <f>VLOOKUP($A336,lines!W:AD,8,FALSE)</f>
        <v>1.427588534471951</v>
      </c>
      <c r="O336">
        <f t="shared" si="34"/>
        <v>-0.25122006246676909</v>
      </c>
      <c r="P336">
        <f>VLOOKUP($B336,image_data!A:F,6,FALSE)</f>
        <v>2.1442525153980001</v>
      </c>
      <c r="Q336">
        <f>VLOOKUP($B336,image_data!$A:$Q,12,FALSE)</f>
        <v>0.48287321721623999</v>
      </c>
      <c r="R336">
        <f>VLOOKUP($B336,image_data!$A:$Q,13,FALSE)</f>
        <v>-0.19920794907794001</v>
      </c>
      <c r="S336">
        <f>VLOOKUP($B336,image_data!$A:$Q,14,FALSE)</f>
        <v>3.051739619017E-2</v>
      </c>
      <c r="T336">
        <f>VLOOKUP($B336,image_data!$A:$K,9,FALSE)</f>
        <v>1.1095543607717999</v>
      </c>
      <c r="U336">
        <f>VLOOKUP($B336,image_data!$A:$K,10,FALSE)</f>
        <v>-1.2534205979793001</v>
      </c>
      <c r="V336">
        <f>VLOOKUP($B336,image_data!$A:$K,11,FALSE)</f>
        <v>1.3040642404683001</v>
      </c>
      <c r="W336">
        <f>VLOOKUP(B336,image_data!A:R,18,FALSE)</f>
        <v>0.99441114020364996</v>
      </c>
      <c r="X336">
        <f>VLOOKUP(_xlfn.CONCAT(A336,1),ref_coordinates!A:D,4,FALSE)</f>
        <v>8.4</v>
      </c>
      <c r="Y336" t="str">
        <f>VLOOKUP(INT(LEFT(A336,3)),image_data!A:H,8,FALSE)</f>
        <v>perspective</v>
      </c>
      <c r="Z336" t="str">
        <f>VLOOKUP(B336,image_data!A:V,22,TRUE)</f>
        <v>stefanhrt: GoPro HERO9 Black</v>
      </c>
    </row>
    <row r="337" spans="1:26" x14ac:dyDescent="0.3">
      <c r="A337" t="s">
        <v>1382</v>
      </c>
      <c r="B337">
        <f t="shared" si="35"/>
        <v>67</v>
      </c>
      <c r="C337">
        <f>VLOOKUP($B337,image_data!$A:$P,16,FALSE)</f>
        <v>5184</v>
      </c>
      <c r="D337">
        <f>VLOOKUP($B337,image_data!$A:$P,15,FALSE)</f>
        <v>3888</v>
      </c>
      <c r="E337">
        <f t="shared" si="32"/>
        <v>294.13000000000011</v>
      </c>
      <c r="F337">
        <f t="shared" si="33"/>
        <v>1455.3200000000002</v>
      </c>
      <c r="G337">
        <f t="shared" si="31"/>
        <v>1484.7453516680901</v>
      </c>
      <c r="H337">
        <f>VLOOKUP(_xlfn.CONCAT($A337,"1"),ref_coordinates!$A:$C,2,FALSE)</f>
        <v>4388.08</v>
      </c>
      <c r="I337">
        <f>VLOOKUP(_xlfn.CONCAT($A337,"1"),ref_coordinates!$A:$C,3,FALSE)</f>
        <v>704.06</v>
      </c>
      <c r="J337">
        <f>VLOOKUP(_xlfn.CONCAT($A337,"2"),ref_coordinates!$A:$C,2,FALSE)</f>
        <v>4682.21</v>
      </c>
      <c r="K337">
        <f>VLOOKUP(_xlfn.CONCAT($A337,"2"),ref_coordinates!$A:$C,3,FALSE)</f>
        <v>2159.38</v>
      </c>
      <c r="L337">
        <f>VLOOKUP($A337,lines!W:AC,7)</f>
        <v>17.26288582860488</v>
      </c>
      <c r="M337">
        <f>RADIANS(VLOOKUP($B337, image_data!A:G,7,FALSE))</f>
        <v>1.6788085969387201</v>
      </c>
      <c r="N337">
        <f>VLOOKUP($A337,lines!W:AD,8,FALSE)</f>
        <v>2.9032187136130871</v>
      </c>
      <c r="O337">
        <f t="shared" si="34"/>
        <v>1.2244101166743671</v>
      </c>
      <c r="P337">
        <f>VLOOKUP($B337,image_data!A:F,6,FALSE)</f>
        <v>2.1442525153980001</v>
      </c>
      <c r="Q337">
        <f>VLOOKUP($B337,image_data!$A:$Q,12,FALSE)</f>
        <v>0.48287321721623999</v>
      </c>
      <c r="R337">
        <f>VLOOKUP($B337,image_data!$A:$Q,13,FALSE)</f>
        <v>-0.19920794907794001</v>
      </c>
      <c r="S337">
        <f>VLOOKUP($B337,image_data!$A:$Q,14,FALSE)</f>
        <v>3.051739619017E-2</v>
      </c>
      <c r="T337">
        <f>VLOOKUP($B337,image_data!$A:$K,9,FALSE)</f>
        <v>1.1095543607717999</v>
      </c>
      <c r="U337">
        <f>VLOOKUP($B337,image_data!$A:$K,10,FALSE)</f>
        <v>-1.2534205979793001</v>
      </c>
      <c r="V337">
        <f>VLOOKUP($B337,image_data!$A:$K,11,FALSE)</f>
        <v>1.3040642404683001</v>
      </c>
      <c r="W337">
        <f>VLOOKUP(B337,image_data!A:R,18,FALSE)</f>
        <v>0.99441114020364996</v>
      </c>
      <c r="X337">
        <f>VLOOKUP(_xlfn.CONCAT(A337,1),ref_coordinates!A:D,4,FALSE)</f>
        <v>10.199999999999999</v>
      </c>
      <c r="Y337" t="str">
        <f>VLOOKUP(INT(LEFT(A337,3)),image_data!A:H,8,FALSE)</f>
        <v>perspective</v>
      </c>
      <c r="Z337" t="str">
        <f>VLOOKUP(B337,image_data!A:V,22,TRUE)</f>
        <v>stefanhrt: GoPro HERO9 Black</v>
      </c>
    </row>
    <row r="338" spans="1:26" x14ac:dyDescent="0.3">
      <c r="A338" t="s">
        <v>1384</v>
      </c>
      <c r="B338">
        <f t="shared" si="35"/>
        <v>68</v>
      </c>
      <c r="C338">
        <f>VLOOKUP($B338,image_data!$A:$P,16,FALSE)</f>
        <v>5184</v>
      </c>
      <c r="D338">
        <f>VLOOKUP($B338,image_data!$A:$P,15,FALSE)</f>
        <v>3888</v>
      </c>
      <c r="E338">
        <f t="shared" si="32"/>
        <v>76.320000000000164</v>
      </c>
      <c r="F338">
        <f t="shared" si="33"/>
        <v>737.84999999999968</v>
      </c>
      <c r="G338">
        <f t="shared" si="31"/>
        <v>741.78660334357585</v>
      </c>
      <c r="H338">
        <f>VLOOKUP(_xlfn.CONCAT($A338,"1"),ref_coordinates!$A:$C,2,FALSE)</f>
        <v>3486.06</v>
      </c>
      <c r="I338">
        <f>VLOOKUP(_xlfn.CONCAT($A338,"1"),ref_coordinates!$A:$C,3,FALSE)</f>
        <v>1486.89</v>
      </c>
      <c r="J338">
        <f>VLOOKUP(_xlfn.CONCAT($A338,"2"),ref_coordinates!$A:$C,2,FALSE)</f>
        <v>3562.38</v>
      </c>
      <c r="K338">
        <f>VLOOKUP(_xlfn.CONCAT($A338,"2"),ref_coordinates!$A:$C,3,FALSE)</f>
        <v>2224.7399999999998</v>
      </c>
      <c r="L338">
        <f>VLOOKUP($A338,lines!W:AC,7)</f>
        <v>28.12495985964949</v>
      </c>
      <c r="M338">
        <f>RADIANS(VLOOKUP($B338, image_data!A:G,7,FALSE))</f>
        <v>4.7007623896357514E-2</v>
      </c>
      <c r="N338">
        <f>VLOOKUP($A338,lines!W:AD,8,FALSE)</f>
        <v>0.65364492964826271</v>
      </c>
      <c r="O338">
        <f t="shared" si="34"/>
        <v>0.60663730575190522</v>
      </c>
      <c r="P338">
        <f>VLOOKUP($B338,image_data!A:F,6,FALSE)</f>
        <v>2.9021512391046</v>
      </c>
      <c r="Q338">
        <f>VLOOKUP($B338,image_data!$A:$Q,12,FALSE)</f>
        <v>0.48985944360557998</v>
      </c>
      <c r="R338">
        <f>VLOOKUP($B338,image_data!$A:$Q,13,FALSE)</f>
        <v>-0.19493119575946999</v>
      </c>
      <c r="S338">
        <f>VLOOKUP($B338,image_data!$A:$Q,14,FALSE)</f>
        <v>3.0254706746656999E-2</v>
      </c>
      <c r="T338">
        <f>VLOOKUP($B338,image_data!$A:$K,9,FALSE)</f>
        <v>1.5519909760968</v>
      </c>
      <c r="U338">
        <f>VLOOKUP($B338,image_data!$A:$K,10,FALSE)</f>
        <v>-7.2906765068286E-2</v>
      </c>
      <c r="V338">
        <f>VLOOKUP($B338,image_data!$A:$K,11,FALSE)</f>
        <v>1.0407841394241E-4</v>
      </c>
      <c r="W338">
        <f>VLOOKUP(B338,image_data!A:R,18,FALSE)</f>
        <v>0.99541600320113999</v>
      </c>
      <c r="X338">
        <f>VLOOKUP(_xlfn.CONCAT(A338,1),ref_coordinates!A:D,4,FALSE)</f>
        <v>9.6999999999999993</v>
      </c>
      <c r="Y338" t="str">
        <f>VLOOKUP(INT(LEFT(A338,3)),image_data!A:H,8,FALSE)</f>
        <v>perspective</v>
      </c>
      <c r="Z338" t="str">
        <f>VLOOKUP(B338,image_data!A:V,22,TRUE)</f>
        <v>stefanhrt: GoPro HERO9 Black</v>
      </c>
    </row>
    <row r="339" spans="1:26" x14ac:dyDescent="0.3">
      <c r="A339" t="s">
        <v>1385</v>
      </c>
      <c r="B339">
        <f t="shared" si="35"/>
        <v>68</v>
      </c>
      <c r="C339">
        <f>VLOOKUP($B339,image_data!$A:$P,16,FALSE)</f>
        <v>5184</v>
      </c>
      <c r="D339">
        <f>VLOOKUP($B339,image_data!$A:$P,15,FALSE)</f>
        <v>3888</v>
      </c>
      <c r="E339">
        <f t="shared" si="32"/>
        <v>15.589999999999691</v>
      </c>
      <c r="F339">
        <f t="shared" si="33"/>
        <v>373.27000000000021</v>
      </c>
      <c r="G339">
        <f t="shared" ref="G339:G379" si="36">SQRT(POWER(E339,2)+POWER(F339,2))</f>
        <v>373.59542422251394</v>
      </c>
      <c r="H339">
        <f>VLOOKUP(_xlfn.CONCAT($A339,"1"),ref_coordinates!$A:$C,2,FALSE)</f>
        <v>3750.03</v>
      </c>
      <c r="I339">
        <f>VLOOKUP(_xlfn.CONCAT($A339,"1"),ref_coordinates!$A:$C,3,FALSE)</f>
        <v>1843.3</v>
      </c>
      <c r="J339">
        <f>VLOOKUP(_xlfn.CONCAT($A339,"2"),ref_coordinates!$A:$C,2,FALSE)</f>
        <v>3765.62</v>
      </c>
      <c r="K339">
        <f>VLOOKUP(_xlfn.CONCAT($A339,"2"),ref_coordinates!$A:$C,3,FALSE)</f>
        <v>2216.5700000000002</v>
      </c>
      <c r="L339">
        <f>VLOOKUP($A339,lines!W:AC,7)</f>
        <v>24.6421329470062</v>
      </c>
      <c r="M339">
        <f>RADIANS(VLOOKUP($B339, image_data!A:G,7,FALSE))</f>
        <v>4.7007623896357514E-2</v>
      </c>
      <c r="N339">
        <f>VLOOKUP($A339,lines!W:AD,8,FALSE)</f>
        <v>0.7429870346602605</v>
      </c>
      <c r="O339">
        <f t="shared" si="34"/>
        <v>0.69597941076390302</v>
      </c>
      <c r="P339">
        <f>VLOOKUP($B339,image_data!A:F,6,FALSE)</f>
        <v>2.9021512391046</v>
      </c>
      <c r="Q339">
        <f>VLOOKUP($B339,image_data!$A:$Q,12,FALSE)</f>
        <v>0.48985944360557998</v>
      </c>
      <c r="R339">
        <f>VLOOKUP($B339,image_data!$A:$Q,13,FALSE)</f>
        <v>-0.19493119575946999</v>
      </c>
      <c r="S339">
        <f>VLOOKUP($B339,image_data!$A:$Q,14,FALSE)</f>
        <v>3.0254706746656999E-2</v>
      </c>
      <c r="T339">
        <f>VLOOKUP($B339,image_data!$A:$K,9,FALSE)</f>
        <v>1.5519909760968</v>
      </c>
      <c r="U339">
        <f>VLOOKUP($B339,image_data!$A:$K,10,FALSE)</f>
        <v>-7.2906765068286E-2</v>
      </c>
      <c r="V339">
        <f>VLOOKUP($B339,image_data!$A:$K,11,FALSE)</f>
        <v>1.0407841394241E-4</v>
      </c>
      <c r="W339">
        <f>VLOOKUP(B339,image_data!A:R,18,FALSE)</f>
        <v>0.99541600320113999</v>
      </c>
      <c r="X339">
        <f>VLOOKUP(_xlfn.CONCAT(A339,1),ref_coordinates!A:D,4,FALSE)</f>
        <v>5</v>
      </c>
      <c r="Y339" t="str">
        <f>VLOOKUP(INT(LEFT(A339,3)),image_data!A:H,8,FALSE)</f>
        <v>perspective</v>
      </c>
      <c r="Z339" t="str">
        <f>VLOOKUP(B339,image_data!A:V,22,TRUE)</f>
        <v>stefanhrt: GoPro HERO9 Black</v>
      </c>
    </row>
    <row r="340" spans="1:26" x14ac:dyDescent="0.3">
      <c r="A340" t="s">
        <v>1386</v>
      </c>
      <c r="B340">
        <f t="shared" si="35"/>
        <v>68</v>
      </c>
      <c r="C340">
        <f>VLOOKUP($B340,image_data!$A:$P,16,FALSE)</f>
        <v>5184</v>
      </c>
      <c r="D340">
        <f>VLOOKUP($B340,image_data!$A:$P,15,FALSE)</f>
        <v>3888</v>
      </c>
      <c r="E340">
        <f t="shared" si="32"/>
        <v>33.700000000000728</v>
      </c>
      <c r="F340">
        <f t="shared" si="33"/>
        <v>486.72999999999979</v>
      </c>
      <c r="G340">
        <f t="shared" si="36"/>
        <v>487.89525812411813</v>
      </c>
      <c r="H340">
        <f>VLOOKUP(_xlfn.CONCAT($A340,"1"),ref_coordinates!$A:$C,2,FALSE)</f>
        <v>4679.1499999999996</v>
      </c>
      <c r="I340">
        <f>VLOOKUP(_xlfn.CONCAT($A340,"1"),ref_coordinates!$A:$C,3,FALSE)</f>
        <v>1794.7</v>
      </c>
      <c r="J340">
        <f>VLOOKUP(_xlfn.CONCAT($A340,"2"),ref_coordinates!$A:$C,2,FALSE)</f>
        <v>4712.8500000000004</v>
      </c>
      <c r="K340">
        <f>VLOOKUP(_xlfn.CONCAT($A340,"2"),ref_coordinates!$A:$C,3,FALSE)</f>
        <v>2281.4299999999998</v>
      </c>
      <c r="L340">
        <f>VLOOKUP($A340,lines!W:AC,7)</f>
        <v>20.814022652835579</v>
      </c>
      <c r="M340">
        <f>RADIANS(VLOOKUP($B340, image_data!A:G,7,FALSE))</f>
        <v>4.7007623896357514E-2</v>
      </c>
      <c r="N340">
        <f>VLOOKUP($A340,lines!W:AD,8,FALSE)</f>
        <v>1.1876725255755991</v>
      </c>
      <c r="O340">
        <f t="shared" si="34"/>
        <v>1.1406649016792416</v>
      </c>
      <c r="P340">
        <f>VLOOKUP($B340,image_data!A:F,6,FALSE)</f>
        <v>2.9021512391046</v>
      </c>
      <c r="Q340">
        <f>VLOOKUP($B340,image_data!$A:$Q,12,FALSE)</f>
        <v>0.48985944360557998</v>
      </c>
      <c r="R340">
        <f>VLOOKUP($B340,image_data!$A:$Q,13,FALSE)</f>
        <v>-0.19493119575946999</v>
      </c>
      <c r="S340">
        <f>VLOOKUP($B340,image_data!$A:$Q,14,FALSE)</f>
        <v>3.0254706746656999E-2</v>
      </c>
      <c r="T340">
        <f>VLOOKUP($B340,image_data!$A:$K,9,FALSE)</f>
        <v>1.5519909760968</v>
      </c>
      <c r="U340">
        <f>VLOOKUP($B340,image_data!$A:$K,10,FALSE)</f>
        <v>-7.2906765068286E-2</v>
      </c>
      <c r="V340">
        <f>VLOOKUP($B340,image_data!$A:$K,11,FALSE)</f>
        <v>1.0407841394241E-4</v>
      </c>
      <c r="W340">
        <f>VLOOKUP(B340,image_data!A:R,18,FALSE)</f>
        <v>0.99541600320113999</v>
      </c>
      <c r="X340">
        <f>VLOOKUP(_xlfn.CONCAT(A340,1),ref_coordinates!A:D,4,FALSE)</f>
        <v>4</v>
      </c>
      <c r="Y340" t="str">
        <f>VLOOKUP(INT(LEFT(A340,3)),image_data!A:H,8,FALSE)</f>
        <v>perspective</v>
      </c>
      <c r="Z340" t="str">
        <f>VLOOKUP(B340,image_data!A:V,22,TRUE)</f>
        <v>stefanhrt: GoPro HERO9 Black</v>
      </c>
    </row>
    <row r="341" spans="1:26" x14ac:dyDescent="0.3">
      <c r="A341" t="s">
        <v>1388</v>
      </c>
      <c r="B341">
        <f t="shared" si="35"/>
        <v>69</v>
      </c>
      <c r="C341">
        <f>VLOOKUP($B341,image_data!$A:$P,16,FALSE)</f>
        <v>5184</v>
      </c>
      <c r="D341">
        <f>VLOOKUP($B341,image_data!$A:$P,15,FALSE)</f>
        <v>3888</v>
      </c>
      <c r="E341">
        <f t="shared" si="32"/>
        <v>-12.53000000000003</v>
      </c>
      <c r="F341">
        <f t="shared" si="33"/>
        <v>404.2800000000002</v>
      </c>
      <c r="G341">
        <f t="shared" si="36"/>
        <v>404.47412686103939</v>
      </c>
      <c r="H341">
        <f>VLOOKUP(_xlfn.CONCAT($A341,"1"),ref_coordinates!$A:$C,2,FALSE)</f>
        <v>347.17</v>
      </c>
      <c r="I341">
        <f>VLOOKUP(_xlfn.CONCAT($A341,"1"),ref_coordinates!$A:$C,3,FALSE)</f>
        <v>1806.04</v>
      </c>
      <c r="J341">
        <f>VLOOKUP(_xlfn.CONCAT($A341,"2"),ref_coordinates!$A:$C,2,FALSE)</f>
        <v>334.64</v>
      </c>
      <c r="K341">
        <f>VLOOKUP(_xlfn.CONCAT($A341,"2"),ref_coordinates!$A:$C,3,FALSE)</f>
        <v>2210.3200000000002</v>
      </c>
      <c r="L341">
        <f>VLOOKUP($A341,lines!W:AC,7)</f>
        <v>19.908086521532159</v>
      </c>
      <c r="M341">
        <f>RADIANS(VLOOKUP($B341, image_data!A:G,7,FALSE))</f>
        <v>7.543154046682933E-2</v>
      </c>
      <c r="N341">
        <f>VLOOKUP($A341,lines!W:AD,8,FALSE)</f>
        <v>5.3864968998583977</v>
      </c>
      <c r="O341">
        <f t="shared" si="34"/>
        <v>5.3110653593915682</v>
      </c>
      <c r="P341">
        <f>VLOOKUP($B341,image_data!A:F,6,FALSE)</f>
        <v>1.9996782084927001</v>
      </c>
      <c r="Q341">
        <f>VLOOKUP($B341,image_data!$A:$Q,12,FALSE)</f>
        <v>0.46600000000000003</v>
      </c>
      <c r="R341">
        <f>VLOOKUP($B341,image_data!$A:$Q,13,FALSE)</f>
        <v>-0.19500000000000001</v>
      </c>
      <c r="S341">
        <f>VLOOKUP($B341,image_data!$A:$Q,14,FALSE)</f>
        <v>0.03</v>
      </c>
      <c r="T341">
        <f>VLOOKUP($B341,image_data!$A:$K,9,FALSE)</f>
        <v>1.5660978979261</v>
      </c>
      <c r="U341">
        <f>VLOOKUP($B341,image_data!$A:$K,10,FALSE)</f>
        <v>-5.7970442641104E-2</v>
      </c>
      <c r="V341">
        <f>VLOOKUP($B341,image_data!$A:$K,11,FALSE)</f>
        <v>6.0453451963503997E-2</v>
      </c>
      <c r="W341">
        <f>VLOOKUP(B341,image_data!A:R,18,FALSE)</f>
        <v>1</v>
      </c>
      <c r="X341">
        <f>VLOOKUP(_xlfn.CONCAT(A341,1),ref_coordinates!A:D,4,FALSE)</f>
        <v>4.5</v>
      </c>
      <c r="Y341" t="str">
        <f>VLOOKUP(INT(LEFT(A341,3)),image_data!A:H,8,FALSE)</f>
        <v>perspective</v>
      </c>
      <c r="Z341" t="str">
        <f>VLOOKUP(B341,image_data!A:V,22,TRUE)</f>
        <v>stefanhrt: GoPro HERO9 Black</v>
      </c>
    </row>
    <row r="342" spans="1:26" x14ac:dyDescent="0.3">
      <c r="A342" s="1" t="s">
        <v>1431</v>
      </c>
      <c r="B342">
        <f t="shared" si="35"/>
        <v>69</v>
      </c>
      <c r="C342">
        <f>VLOOKUP($B342,image_data!$A:$P,16,FALSE)</f>
        <v>5184</v>
      </c>
      <c r="D342">
        <f>VLOOKUP($B342,image_data!$A:$P,15,FALSE)</f>
        <v>3888</v>
      </c>
      <c r="E342">
        <f t="shared" si="32"/>
        <v>-50.039999999999964</v>
      </c>
      <c r="F342">
        <f t="shared" si="33"/>
        <v>926.30000000000018</v>
      </c>
      <c r="G342">
        <f t="shared" si="36"/>
        <v>927.65063014046416</v>
      </c>
      <c r="H342">
        <f>VLOOKUP(_xlfn.CONCAT($A342,"1"),ref_coordinates!$A:$C,2,FALSE)</f>
        <v>702.3</v>
      </c>
      <c r="I342">
        <f>VLOOKUP(_xlfn.CONCAT($A342,"1"),ref_coordinates!$A:$C,3,FALSE)</f>
        <v>1303.81</v>
      </c>
      <c r="J342">
        <f>VLOOKUP(_xlfn.CONCAT($A342,"2"),ref_coordinates!$A:$C,2,FALSE)</f>
        <v>652.26</v>
      </c>
      <c r="K342">
        <f>VLOOKUP(_xlfn.CONCAT($A342,"2"),ref_coordinates!$A:$C,3,FALSE)</f>
        <v>2230.11</v>
      </c>
      <c r="L342">
        <f>VLOOKUP($A342,lines!W:AC,7)</f>
        <v>16.331227792800259</v>
      </c>
      <c r="M342">
        <f>RADIANS(VLOOKUP($B342, image_data!A:G,7,FALSE))</f>
        <v>7.543154046682933E-2</v>
      </c>
      <c r="N342">
        <f>VLOOKUP($A342,lines!W:AD,8,FALSE)</f>
        <v>5.5235165068078924</v>
      </c>
      <c r="O342">
        <f t="shared" si="34"/>
        <v>5.4480849663410629</v>
      </c>
      <c r="P342">
        <f>VLOOKUP($B342,image_data!A:F,6,FALSE)</f>
        <v>1.9996782084927001</v>
      </c>
      <c r="Q342">
        <f>VLOOKUP($B342,image_data!$A:$Q,12,FALSE)</f>
        <v>0.46600000000000003</v>
      </c>
      <c r="R342">
        <f>VLOOKUP($B342,image_data!$A:$Q,13,FALSE)</f>
        <v>-0.19500000000000001</v>
      </c>
      <c r="S342">
        <f>VLOOKUP($B342,image_data!$A:$Q,14,FALSE)</f>
        <v>0.03</v>
      </c>
      <c r="T342">
        <f>VLOOKUP($B342,image_data!$A:$K,9,FALSE)</f>
        <v>1.5660978979261</v>
      </c>
      <c r="U342">
        <f>VLOOKUP($B342,image_data!$A:$K,10,FALSE)</f>
        <v>-5.7970442641104E-2</v>
      </c>
      <c r="V342">
        <f>VLOOKUP($B342,image_data!$A:$K,11,FALSE)</f>
        <v>6.0453451963503997E-2</v>
      </c>
      <c r="W342">
        <f>VLOOKUP(B342,image_data!A:R,18,FALSE)</f>
        <v>1</v>
      </c>
      <c r="X342">
        <f>VLOOKUP(_xlfn.CONCAT(A342,1),ref_coordinates!A:D,4,FALSE)</f>
        <v>8.1999999999999993</v>
      </c>
      <c r="Y342" t="str">
        <f>VLOOKUP(INT(LEFT(A342,3)),image_data!A:H,8,FALSE)</f>
        <v>perspective</v>
      </c>
      <c r="Z342" t="str">
        <f>VLOOKUP(B342,image_data!A:V,22,TRUE)</f>
        <v>stefanhrt: GoPro HERO9 Black</v>
      </c>
    </row>
    <row r="343" spans="1:26" x14ac:dyDescent="0.3">
      <c r="A343" t="s">
        <v>1389</v>
      </c>
      <c r="B343">
        <f t="shared" si="35"/>
        <v>69</v>
      </c>
      <c r="C343">
        <f>VLOOKUP($B343,image_data!$A:$P,16,FALSE)</f>
        <v>5184</v>
      </c>
      <c r="D343">
        <f>VLOOKUP($B343,image_data!$A:$P,15,FALSE)</f>
        <v>3888</v>
      </c>
      <c r="E343">
        <f t="shared" si="32"/>
        <v>-15.589999999999918</v>
      </c>
      <c r="F343">
        <f t="shared" si="33"/>
        <v>464.92000000000007</v>
      </c>
      <c r="G343">
        <f t="shared" si="36"/>
        <v>465.18131357568529</v>
      </c>
      <c r="H343">
        <f>VLOOKUP(_xlfn.CONCAT($A343,"1"),ref_coordinates!$A:$C,2,FALSE)</f>
        <v>1086.3</v>
      </c>
      <c r="I343">
        <f>VLOOKUP(_xlfn.CONCAT($A343,"1"),ref_coordinates!$A:$C,3,FALSE)</f>
        <v>1806.04</v>
      </c>
      <c r="J343">
        <f>VLOOKUP(_xlfn.CONCAT($A343,"2"),ref_coordinates!$A:$C,2,FALSE)</f>
        <v>1070.71</v>
      </c>
      <c r="K343">
        <f>VLOOKUP(_xlfn.CONCAT($A343,"2"),ref_coordinates!$A:$C,3,FALSE)</f>
        <v>2270.96</v>
      </c>
      <c r="L343">
        <f>VLOOKUP($A343,lines!W:AC,7)</f>
        <v>13.42897566410414</v>
      </c>
      <c r="M343">
        <f>RADIANS(VLOOKUP($B343, image_data!A:G,7,FALSE))</f>
        <v>7.543154046682933E-2</v>
      </c>
      <c r="N343">
        <f>VLOOKUP($A343,lines!W:AD,8,FALSE)</f>
        <v>5.7512370973064746</v>
      </c>
      <c r="O343">
        <f t="shared" si="34"/>
        <v>5.675805556839645</v>
      </c>
      <c r="P343">
        <f>VLOOKUP($B343,image_data!A:F,6,FALSE)</f>
        <v>1.9996782084927001</v>
      </c>
      <c r="Q343">
        <f>VLOOKUP($B343,image_data!$A:$Q,12,FALSE)</f>
        <v>0.46600000000000003</v>
      </c>
      <c r="R343">
        <f>VLOOKUP($B343,image_data!$A:$Q,13,FALSE)</f>
        <v>-0.19500000000000001</v>
      </c>
      <c r="S343">
        <f>VLOOKUP($B343,image_data!$A:$Q,14,FALSE)</f>
        <v>0.03</v>
      </c>
      <c r="T343">
        <f>VLOOKUP($B343,image_data!$A:$K,9,FALSE)</f>
        <v>1.5660978979261</v>
      </c>
      <c r="U343">
        <f>VLOOKUP($B343,image_data!$A:$K,10,FALSE)</f>
        <v>-5.7970442641104E-2</v>
      </c>
      <c r="V343">
        <f>VLOOKUP($B343,image_data!$A:$K,11,FALSE)</f>
        <v>6.0453451963503997E-2</v>
      </c>
      <c r="W343">
        <f>VLOOKUP(B343,image_data!A:R,18,FALSE)</f>
        <v>1</v>
      </c>
      <c r="X343">
        <f>VLOOKUP(_xlfn.CONCAT(A343,1),ref_coordinates!A:D,4,FALSE)</f>
        <v>4.5</v>
      </c>
      <c r="Y343" t="str">
        <f>VLOOKUP(INT(LEFT(A343,3)),image_data!A:H,8,FALSE)</f>
        <v>perspective</v>
      </c>
      <c r="Z343" t="str">
        <f>VLOOKUP(B343,image_data!A:V,22,TRUE)</f>
        <v>stefanhrt: GoPro HERO9 Black</v>
      </c>
    </row>
    <row r="344" spans="1:26" x14ac:dyDescent="0.3">
      <c r="A344" t="s">
        <v>1390</v>
      </c>
      <c r="B344">
        <f t="shared" si="35"/>
        <v>69</v>
      </c>
      <c r="C344">
        <f>VLOOKUP($B344,image_data!$A:$P,16,FALSE)</f>
        <v>5184</v>
      </c>
      <c r="D344">
        <f>VLOOKUP($B344,image_data!$A:$P,15,FALSE)</f>
        <v>3888</v>
      </c>
      <c r="E344">
        <f t="shared" si="32"/>
        <v>-10.210000000000036</v>
      </c>
      <c r="F344">
        <f t="shared" si="33"/>
        <v>304.33999999999992</v>
      </c>
      <c r="G344">
        <f t="shared" si="36"/>
        <v>304.51121440761415</v>
      </c>
      <c r="H344">
        <f>VLOOKUP(_xlfn.CONCAT($A344,"1"),ref_coordinates!$A:$C,2,FALSE)</f>
        <v>1591.32</v>
      </c>
      <c r="I344">
        <f>VLOOKUP(_xlfn.CONCAT($A344,"1"),ref_coordinates!$A:$C,3,FALSE)</f>
        <v>1913.26</v>
      </c>
      <c r="J344">
        <f>VLOOKUP(_xlfn.CONCAT($A344,"2"),ref_coordinates!$A:$C,2,FALSE)</f>
        <v>1581.11</v>
      </c>
      <c r="K344">
        <f>VLOOKUP(_xlfn.CONCAT($A344,"2"),ref_coordinates!$A:$C,3,FALSE)</f>
        <v>2217.6</v>
      </c>
      <c r="L344">
        <f>VLOOKUP($A344,lines!W:AC,7)</f>
        <v>22.96370356366068</v>
      </c>
      <c r="M344">
        <f>RADIANS(VLOOKUP($B344, image_data!A:G,7,FALSE))</f>
        <v>7.543154046682933E-2</v>
      </c>
      <c r="N344">
        <f>VLOOKUP($A344,lines!W:AD,8,FALSE)</f>
        <v>6.0360441573475327</v>
      </c>
      <c r="O344">
        <f t="shared" si="34"/>
        <v>5.9606126168807032</v>
      </c>
      <c r="P344">
        <f>VLOOKUP($B344,image_data!A:F,6,FALSE)</f>
        <v>1.9996782084927001</v>
      </c>
      <c r="Q344">
        <f>VLOOKUP($B344,image_data!$A:$Q,12,FALSE)</f>
        <v>0.46600000000000003</v>
      </c>
      <c r="R344">
        <f>VLOOKUP($B344,image_data!$A:$Q,13,FALSE)</f>
        <v>-0.19500000000000001</v>
      </c>
      <c r="S344">
        <f>VLOOKUP($B344,image_data!$A:$Q,14,FALSE)</f>
        <v>0.03</v>
      </c>
      <c r="T344">
        <f>VLOOKUP($B344,image_data!$A:$K,9,FALSE)</f>
        <v>1.5660978979261</v>
      </c>
      <c r="U344">
        <f>VLOOKUP($B344,image_data!$A:$K,10,FALSE)</f>
        <v>-5.7970442641104E-2</v>
      </c>
      <c r="V344">
        <f>VLOOKUP($B344,image_data!$A:$K,11,FALSE)</f>
        <v>6.0453451963503997E-2</v>
      </c>
      <c r="W344">
        <f>VLOOKUP(B344,image_data!A:R,18,FALSE)</f>
        <v>1</v>
      </c>
      <c r="X344">
        <f>VLOOKUP(_xlfn.CONCAT(A344,1),ref_coordinates!A:D,4,FALSE)</f>
        <v>4.5</v>
      </c>
      <c r="Y344" t="str">
        <f>VLOOKUP(INT(LEFT(A344,3)),image_data!A:H,8,FALSE)</f>
        <v>perspective</v>
      </c>
      <c r="Z344" t="str">
        <f>VLOOKUP(B344,image_data!A:V,22,TRUE)</f>
        <v>stefanhrt: GoPro HERO9 Black</v>
      </c>
    </row>
    <row r="345" spans="1:26" x14ac:dyDescent="0.3">
      <c r="A345" t="s">
        <v>1391</v>
      </c>
      <c r="B345">
        <f t="shared" si="35"/>
        <v>69</v>
      </c>
      <c r="C345">
        <f>VLOOKUP($B345,image_data!$A:$P,16,FALSE)</f>
        <v>5184</v>
      </c>
      <c r="D345">
        <f>VLOOKUP($B345,image_data!$A:$P,15,FALSE)</f>
        <v>3888</v>
      </c>
      <c r="E345">
        <f t="shared" si="32"/>
        <v>44.760000000000218</v>
      </c>
      <c r="F345">
        <f t="shared" si="33"/>
        <v>647.83999999999992</v>
      </c>
      <c r="G345">
        <f t="shared" si="36"/>
        <v>649.38441866124253</v>
      </c>
      <c r="H345">
        <f>VLOOKUP(_xlfn.CONCAT($A345,"1"),ref_coordinates!$A:$C,2,FALSE)</f>
        <v>3496.24</v>
      </c>
      <c r="I345">
        <f>VLOOKUP(_xlfn.CONCAT($A345,"1"),ref_coordinates!$A:$C,3,FALSE)</f>
        <v>1598.61</v>
      </c>
      <c r="J345">
        <f>VLOOKUP(_xlfn.CONCAT($A345,"2"),ref_coordinates!$A:$C,2,FALSE)</f>
        <v>3541</v>
      </c>
      <c r="K345">
        <f>VLOOKUP(_xlfn.CONCAT($A345,"2"),ref_coordinates!$A:$C,3,FALSE)</f>
        <v>2246.4499999999998</v>
      </c>
      <c r="L345">
        <f>VLOOKUP($A345,lines!W:AC,7)</f>
        <v>26.83745491089806</v>
      </c>
      <c r="M345">
        <f>RADIANS(VLOOKUP($B345, image_data!A:G,7,FALSE))</f>
        <v>7.543154046682933E-2</v>
      </c>
      <c r="N345">
        <f>VLOOKUP($A345,lines!W:AD,8,FALSE)</f>
        <v>0.76610556620736869</v>
      </c>
      <c r="O345">
        <f t="shared" si="34"/>
        <v>0.69067402574053938</v>
      </c>
      <c r="P345">
        <f>VLOOKUP($B345,image_data!A:F,6,FALSE)</f>
        <v>1.9996782084927001</v>
      </c>
      <c r="Q345">
        <f>VLOOKUP($B345,image_data!$A:$Q,12,FALSE)</f>
        <v>0.46600000000000003</v>
      </c>
      <c r="R345">
        <f>VLOOKUP($B345,image_data!$A:$Q,13,FALSE)</f>
        <v>-0.19500000000000001</v>
      </c>
      <c r="S345">
        <f>VLOOKUP($B345,image_data!$A:$Q,14,FALSE)</f>
        <v>0.03</v>
      </c>
      <c r="T345">
        <f>VLOOKUP($B345,image_data!$A:$K,9,FALSE)</f>
        <v>1.5660978979261</v>
      </c>
      <c r="U345">
        <f>VLOOKUP($B345,image_data!$A:$K,10,FALSE)</f>
        <v>-5.7970442641104E-2</v>
      </c>
      <c r="V345">
        <f>VLOOKUP($B345,image_data!$A:$K,11,FALSE)</f>
        <v>6.0453451963503997E-2</v>
      </c>
      <c r="W345">
        <f>VLOOKUP(B345,image_data!A:R,18,FALSE)</f>
        <v>1</v>
      </c>
      <c r="X345">
        <f>VLOOKUP(_xlfn.CONCAT(A345,1),ref_coordinates!A:D,4,FALSE)</f>
        <v>10.9</v>
      </c>
      <c r="Y345" t="str">
        <f>VLOOKUP(INT(LEFT(A345,3)),image_data!A:H,8,FALSE)</f>
        <v>perspective</v>
      </c>
      <c r="Z345" t="str">
        <f>VLOOKUP(B345,image_data!A:V,22,TRUE)</f>
        <v>stefanhrt: GoPro HERO9 Black</v>
      </c>
    </row>
    <row r="346" spans="1:26" x14ac:dyDescent="0.3">
      <c r="A346" t="s">
        <v>1392</v>
      </c>
      <c r="B346">
        <f t="shared" si="35"/>
        <v>69</v>
      </c>
      <c r="C346">
        <f>VLOOKUP($B346,image_data!$A:$P,16,FALSE)</f>
        <v>5184</v>
      </c>
      <c r="D346">
        <f>VLOOKUP($B346,image_data!$A:$P,15,FALSE)</f>
        <v>3888</v>
      </c>
      <c r="E346">
        <f t="shared" si="32"/>
        <v>106.17000000000007</v>
      </c>
      <c r="F346">
        <f t="shared" si="33"/>
        <v>1062.08</v>
      </c>
      <c r="G346">
        <f t="shared" si="36"/>
        <v>1067.3734094964141</v>
      </c>
      <c r="H346">
        <f>VLOOKUP(_xlfn.CONCAT($A346,"1"),ref_coordinates!$A:$C,2,FALSE)</f>
        <v>4183.1099999999997</v>
      </c>
      <c r="I346">
        <f>VLOOKUP(_xlfn.CONCAT($A346,"1"),ref_coordinates!$A:$C,3,FALSE)</f>
        <v>1224.27</v>
      </c>
      <c r="J346">
        <f>VLOOKUP(_xlfn.CONCAT($A346,"2"),ref_coordinates!$A:$C,2,FALSE)</f>
        <v>4289.28</v>
      </c>
      <c r="K346">
        <f>VLOOKUP(_xlfn.CONCAT($A346,"2"),ref_coordinates!$A:$C,3,FALSE)</f>
        <v>2286.35</v>
      </c>
      <c r="L346">
        <f>VLOOKUP($A346,lines!W:AC,7)</f>
        <v>18.038066725128981</v>
      </c>
      <c r="M346">
        <f>RADIANS(VLOOKUP($B346, image_data!A:G,7,FALSE))</f>
        <v>7.543154046682933E-2</v>
      </c>
      <c r="N346">
        <f>VLOOKUP($A346,lines!W:AD,8,FALSE)</f>
        <v>1.274636910192259</v>
      </c>
      <c r="O346">
        <f t="shared" si="34"/>
        <v>1.1992053697254297</v>
      </c>
      <c r="P346">
        <f>VLOOKUP($B346,image_data!A:F,6,FALSE)</f>
        <v>1.9996782084927001</v>
      </c>
      <c r="Q346">
        <f>VLOOKUP($B346,image_data!$A:$Q,12,FALSE)</f>
        <v>0.46600000000000003</v>
      </c>
      <c r="R346">
        <f>VLOOKUP($B346,image_data!$A:$Q,13,FALSE)</f>
        <v>-0.19500000000000001</v>
      </c>
      <c r="S346">
        <f>VLOOKUP($B346,image_data!$A:$Q,14,FALSE)</f>
        <v>0.03</v>
      </c>
      <c r="T346">
        <f>VLOOKUP($B346,image_data!$A:$K,9,FALSE)</f>
        <v>1.5660978979261</v>
      </c>
      <c r="U346">
        <f>VLOOKUP($B346,image_data!$A:$K,10,FALSE)</f>
        <v>-5.7970442641104E-2</v>
      </c>
      <c r="V346">
        <f>VLOOKUP($B346,image_data!$A:$K,11,FALSE)</f>
        <v>6.0453451963503997E-2</v>
      </c>
      <c r="W346">
        <f>VLOOKUP(B346,image_data!A:R,18,FALSE)</f>
        <v>1</v>
      </c>
      <c r="X346">
        <f>VLOOKUP(_xlfn.CONCAT(A346,1),ref_coordinates!A:D,4,FALSE)</f>
        <v>10.9</v>
      </c>
      <c r="Y346" t="str">
        <f>VLOOKUP(INT(LEFT(A346,3)),image_data!A:H,8,FALSE)</f>
        <v>perspective</v>
      </c>
      <c r="Z346" t="str">
        <f>VLOOKUP(B346,image_data!A:V,22,TRUE)</f>
        <v>stefanhrt: GoPro HERO9 Black</v>
      </c>
    </row>
    <row r="347" spans="1:26" x14ac:dyDescent="0.3">
      <c r="A347" t="s">
        <v>1394</v>
      </c>
      <c r="B347">
        <f t="shared" si="35"/>
        <v>70</v>
      </c>
      <c r="C347">
        <f>VLOOKUP($B347,image_data!$A:$P,16,FALSE)</f>
        <v>5184</v>
      </c>
      <c r="D347">
        <f>VLOOKUP($B347,image_data!$A:$P,15,FALSE)</f>
        <v>3888</v>
      </c>
      <c r="E347">
        <f t="shared" si="32"/>
        <v>-139.13000000000002</v>
      </c>
      <c r="F347">
        <f t="shared" si="33"/>
        <v>1034.28</v>
      </c>
      <c r="G347">
        <f t="shared" si="36"/>
        <v>1043.5958390583971</v>
      </c>
      <c r="H347">
        <f>VLOOKUP(_xlfn.CONCAT($A347,"1"),ref_coordinates!$A:$C,2,FALSE)</f>
        <v>322.11</v>
      </c>
      <c r="I347">
        <f>VLOOKUP(_xlfn.CONCAT($A347,"1"),ref_coordinates!$A:$C,3,FALSE)</f>
        <v>1161.6099999999999</v>
      </c>
      <c r="J347">
        <f>VLOOKUP(_xlfn.CONCAT($A347,"2"),ref_coordinates!$A:$C,2,FALSE)</f>
        <v>182.98</v>
      </c>
      <c r="K347">
        <f>VLOOKUP(_xlfn.CONCAT($A347,"2"),ref_coordinates!$A:$C,3,FALSE)</f>
        <v>2195.89</v>
      </c>
      <c r="L347">
        <f>VLOOKUP($A347,lines!W:AC,7)</f>
        <v>8.1494142884149312</v>
      </c>
      <c r="M347">
        <f>RADIANS(VLOOKUP($B347, image_data!A:G,7,FALSE))</f>
        <v>0.11004755692847014</v>
      </c>
      <c r="N347">
        <f>VLOOKUP($A347,lines!W:AD,8,FALSE)</f>
        <v>4.924868096399079</v>
      </c>
      <c r="O347">
        <f t="shared" si="34"/>
        <v>4.8148205394706087</v>
      </c>
      <c r="P347">
        <f>VLOOKUP($B347,image_data!A:F,6,FALSE)</f>
        <v>2.3938148152082999</v>
      </c>
      <c r="Q347">
        <f>VLOOKUP($B347,image_data!$A:$Q,12,FALSE)</f>
        <v>0.47987683373216999</v>
      </c>
      <c r="R347">
        <f>VLOOKUP($B347,image_data!$A:$Q,13,FALSE)</f>
        <v>-0.21462075071945999</v>
      </c>
      <c r="S347">
        <f>VLOOKUP($B347,image_data!$A:$Q,14,FALSE)</f>
        <v>3.8255234547521E-2</v>
      </c>
      <c r="T347">
        <f>VLOOKUP($B347,image_data!$A:$K,9,FALSE)</f>
        <v>1.4751600653107999</v>
      </c>
      <c r="U347">
        <f>VLOOKUP($B347,image_data!$A:$K,10,FALSE)</f>
        <v>-7.2859746590708999E-2</v>
      </c>
      <c r="V347">
        <f>VLOOKUP($B347,image_data!$A:$K,11,FALSE)</f>
        <v>9.8494573281256007E-2</v>
      </c>
      <c r="W347">
        <f>VLOOKUP(B347,image_data!A:R,18,FALSE)</f>
        <v>1.0054920173666999</v>
      </c>
      <c r="X347">
        <f>VLOOKUP(_xlfn.CONCAT(A347,1),ref_coordinates!A:D,4,FALSE)</f>
        <v>7.5</v>
      </c>
      <c r="Y347" t="str">
        <f>VLOOKUP(INT(LEFT(A347,3)),image_data!A:H,8,FALSE)</f>
        <v>perspective</v>
      </c>
      <c r="Z347" t="str">
        <f>VLOOKUP(B347,image_data!A:V,22,TRUE)</f>
        <v>stefanhrt: GoPro HERO9 Black</v>
      </c>
    </row>
    <row r="348" spans="1:26" x14ac:dyDescent="0.3">
      <c r="A348" t="s">
        <v>1395</v>
      </c>
      <c r="B348">
        <f t="shared" si="35"/>
        <v>70</v>
      </c>
      <c r="C348">
        <f>VLOOKUP($B348,image_data!$A:$P,16,FALSE)</f>
        <v>5184</v>
      </c>
      <c r="D348">
        <f>VLOOKUP($B348,image_data!$A:$P,15,FALSE)</f>
        <v>3888</v>
      </c>
      <c r="E348">
        <f t="shared" si="32"/>
        <v>-50.809999999999945</v>
      </c>
      <c r="F348">
        <f t="shared" si="33"/>
        <v>672.37999999999988</v>
      </c>
      <c r="G348">
        <f t="shared" si="36"/>
        <v>674.29705657076681</v>
      </c>
      <c r="H348">
        <f>VLOOKUP(_xlfn.CONCAT($A348,"1"),ref_coordinates!$A:$C,2,FALSE)</f>
        <v>1118.98</v>
      </c>
      <c r="I348">
        <f>VLOOKUP(_xlfn.CONCAT($A348,"1"),ref_coordinates!$A:$C,3,FALSE)</f>
        <v>1521.09</v>
      </c>
      <c r="J348">
        <f>VLOOKUP(_xlfn.CONCAT($A348,"2"),ref_coordinates!$A:$C,2,FALSE)</f>
        <v>1068.17</v>
      </c>
      <c r="K348">
        <f>VLOOKUP(_xlfn.CONCAT($A348,"2"),ref_coordinates!$A:$C,3,FALSE)</f>
        <v>2193.4699999999998</v>
      </c>
      <c r="L348">
        <f>VLOOKUP($A348,lines!W:AC,7)</f>
        <v>14.423360952828689</v>
      </c>
      <c r="M348">
        <f>RADIANS(VLOOKUP($B348, image_data!A:G,7,FALSE))</f>
        <v>0.11004755692847014</v>
      </c>
      <c r="N348">
        <f>VLOOKUP($A348,lines!W:AD,8,FALSE)</f>
        <v>5.7884650704348362</v>
      </c>
      <c r="O348">
        <f t="shared" si="34"/>
        <v>5.6784175135063659</v>
      </c>
      <c r="P348">
        <f>VLOOKUP($B348,image_data!A:F,6,FALSE)</f>
        <v>2.3938148152082999</v>
      </c>
      <c r="Q348">
        <f>VLOOKUP($B348,image_data!$A:$Q,12,FALSE)</f>
        <v>0.47987683373216999</v>
      </c>
      <c r="R348">
        <f>VLOOKUP($B348,image_data!$A:$Q,13,FALSE)</f>
        <v>-0.21462075071945999</v>
      </c>
      <c r="S348">
        <f>VLOOKUP($B348,image_data!$A:$Q,14,FALSE)</f>
        <v>3.8255234547521E-2</v>
      </c>
      <c r="T348">
        <f>VLOOKUP($B348,image_data!$A:$K,9,FALSE)</f>
        <v>1.4751600653107999</v>
      </c>
      <c r="U348">
        <f>VLOOKUP($B348,image_data!$A:$K,10,FALSE)</f>
        <v>-7.2859746590708999E-2</v>
      </c>
      <c r="V348">
        <f>VLOOKUP($B348,image_data!$A:$K,11,FALSE)</f>
        <v>9.8494573281256007E-2</v>
      </c>
      <c r="W348">
        <f>VLOOKUP(B348,image_data!A:R,18,FALSE)</f>
        <v>1.0054920173666999</v>
      </c>
      <c r="X348">
        <f>VLOOKUP(_xlfn.CONCAT(A348,1),ref_coordinates!A:D,4,FALSE)</f>
        <v>7.5</v>
      </c>
      <c r="Y348" t="str">
        <f>VLOOKUP(INT(LEFT(A348,3)),image_data!A:H,8,FALSE)</f>
        <v>perspective</v>
      </c>
      <c r="Z348" t="str">
        <f>VLOOKUP(B348,image_data!A:V,22,TRUE)</f>
        <v>stefanhrt: GoPro HERO9 Black</v>
      </c>
    </row>
    <row r="349" spans="1:26" x14ac:dyDescent="0.3">
      <c r="A349" t="s">
        <v>1396</v>
      </c>
      <c r="B349">
        <f t="shared" si="35"/>
        <v>70</v>
      </c>
      <c r="C349">
        <f>VLOOKUP($B349,image_data!$A:$P,16,FALSE)</f>
        <v>5184</v>
      </c>
      <c r="D349">
        <f>VLOOKUP($B349,image_data!$A:$P,15,FALSE)</f>
        <v>3888</v>
      </c>
      <c r="E349">
        <f t="shared" si="32"/>
        <v>-9.0199999999999818</v>
      </c>
      <c r="F349">
        <f t="shared" si="33"/>
        <v>189.65999999999985</v>
      </c>
      <c r="G349">
        <f t="shared" si="36"/>
        <v>189.87436899170973</v>
      </c>
      <c r="H349">
        <f>VLOOKUP(_xlfn.CONCAT($A349,"1"),ref_coordinates!$A:$C,2,FALSE)</f>
        <v>1539.23</v>
      </c>
      <c r="I349">
        <f>VLOOKUP(_xlfn.CONCAT($A349,"1"),ref_coordinates!$A:$C,3,FALSE)</f>
        <v>1952.96</v>
      </c>
      <c r="J349">
        <f>VLOOKUP(_xlfn.CONCAT($A349,"2"),ref_coordinates!$A:$C,2,FALSE)</f>
        <v>1530.21</v>
      </c>
      <c r="K349">
        <f>VLOOKUP(_xlfn.CONCAT($A349,"2"),ref_coordinates!$A:$C,3,FALSE)</f>
        <v>2142.62</v>
      </c>
      <c r="L349">
        <f>VLOOKUP($A349,lines!W:AC,7)</f>
        <v>27.581579393030321</v>
      </c>
      <c r="M349">
        <f>RADIANS(VLOOKUP($B349, image_data!A:G,7,FALSE))</f>
        <v>0.11004755692847014</v>
      </c>
      <c r="N349">
        <f>VLOOKUP($A349,lines!W:AD,8,FALSE)</f>
        <v>5.957679533739201</v>
      </c>
      <c r="O349">
        <f t="shared" si="34"/>
        <v>5.8476319768107308</v>
      </c>
      <c r="P349">
        <f>VLOOKUP($B349,image_data!A:F,6,FALSE)</f>
        <v>2.3938148152082999</v>
      </c>
      <c r="Q349">
        <f>VLOOKUP($B349,image_data!$A:$Q,12,FALSE)</f>
        <v>0.47987683373216999</v>
      </c>
      <c r="R349">
        <f>VLOOKUP($B349,image_data!$A:$Q,13,FALSE)</f>
        <v>-0.21462075071945999</v>
      </c>
      <c r="S349">
        <f>VLOOKUP($B349,image_data!$A:$Q,14,FALSE)</f>
        <v>3.8255234547521E-2</v>
      </c>
      <c r="T349">
        <f>VLOOKUP($B349,image_data!$A:$K,9,FALSE)</f>
        <v>1.4751600653107999</v>
      </c>
      <c r="U349">
        <f>VLOOKUP($B349,image_data!$A:$K,10,FALSE)</f>
        <v>-7.2859746590708999E-2</v>
      </c>
      <c r="V349">
        <f>VLOOKUP($B349,image_data!$A:$K,11,FALSE)</f>
        <v>9.8494573281256007E-2</v>
      </c>
      <c r="W349">
        <f>VLOOKUP(B349,image_data!A:R,18,FALSE)</f>
        <v>1.0054920173666999</v>
      </c>
      <c r="X349">
        <f>VLOOKUP(_xlfn.CONCAT(A349,1),ref_coordinates!A:D,4,FALSE)</f>
        <v>4</v>
      </c>
      <c r="Y349" t="str">
        <f>VLOOKUP(INT(LEFT(A349,3)),image_data!A:H,8,FALSE)</f>
        <v>perspective</v>
      </c>
      <c r="Z349" t="str">
        <f>VLOOKUP(B349,image_data!A:V,22,TRUE)</f>
        <v>stefanhrt: GoPro HERO9 Black</v>
      </c>
    </row>
    <row r="350" spans="1:26" x14ac:dyDescent="0.3">
      <c r="A350" t="s">
        <v>1397</v>
      </c>
      <c r="B350">
        <f t="shared" si="35"/>
        <v>70</v>
      </c>
      <c r="C350">
        <f>VLOOKUP($B350,image_data!$A:$P,16,FALSE)</f>
        <v>5184</v>
      </c>
      <c r="D350">
        <f>VLOOKUP($B350,image_data!$A:$P,15,FALSE)</f>
        <v>3888</v>
      </c>
      <c r="E350">
        <f t="shared" si="32"/>
        <v>-18.3599999999999</v>
      </c>
      <c r="F350">
        <f t="shared" si="33"/>
        <v>333.06000000000017</v>
      </c>
      <c r="G350">
        <f t="shared" si="36"/>
        <v>333.56566549931381</v>
      </c>
      <c r="H350">
        <f>VLOOKUP(_xlfn.CONCAT($A350,"1"),ref_coordinates!$A:$C,2,FALSE)</f>
        <v>1627.57</v>
      </c>
      <c r="I350">
        <f>VLOOKUP(_xlfn.CONCAT($A350,"1"),ref_coordinates!$A:$C,3,FALSE)</f>
        <v>1812.74</v>
      </c>
      <c r="J350">
        <f>VLOOKUP(_xlfn.CONCAT($A350,"2"),ref_coordinates!$A:$C,2,FALSE)</f>
        <v>1609.21</v>
      </c>
      <c r="K350">
        <f>VLOOKUP(_xlfn.CONCAT($A350,"2"),ref_coordinates!$A:$C,3,FALSE)</f>
        <v>2145.8000000000002</v>
      </c>
      <c r="L350">
        <f>VLOOKUP($A350,lines!W:AC,7)</f>
        <v>31.134604129535909</v>
      </c>
      <c r="M350">
        <f>RADIANS(VLOOKUP($B350, image_data!A:G,7,FALSE))</f>
        <v>0.11004755692847014</v>
      </c>
      <c r="N350">
        <f>VLOOKUP($A350,lines!W:AD,8,FALSE)</f>
        <v>6.0115022973906171</v>
      </c>
      <c r="O350">
        <f t="shared" si="34"/>
        <v>5.9014547404621469</v>
      </c>
      <c r="P350">
        <f>VLOOKUP($B350,image_data!A:F,6,FALSE)</f>
        <v>2.3938148152082999</v>
      </c>
      <c r="Q350">
        <f>VLOOKUP($B350,image_data!$A:$Q,12,FALSE)</f>
        <v>0.47987683373216999</v>
      </c>
      <c r="R350">
        <f>VLOOKUP($B350,image_data!$A:$Q,13,FALSE)</f>
        <v>-0.21462075071945999</v>
      </c>
      <c r="S350">
        <f>VLOOKUP($B350,image_data!$A:$Q,14,FALSE)</f>
        <v>3.8255234547521E-2</v>
      </c>
      <c r="T350">
        <f>VLOOKUP($B350,image_data!$A:$K,9,FALSE)</f>
        <v>1.4751600653107999</v>
      </c>
      <c r="U350">
        <f>VLOOKUP($B350,image_data!$A:$K,10,FALSE)</f>
        <v>-7.2859746590708999E-2</v>
      </c>
      <c r="V350">
        <f>VLOOKUP($B350,image_data!$A:$K,11,FALSE)</f>
        <v>9.8494573281256007E-2</v>
      </c>
      <c r="W350">
        <f>VLOOKUP(B350,image_data!A:R,18,FALSE)</f>
        <v>1.0054920173666999</v>
      </c>
      <c r="X350">
        <f>VLOOKUP(_xlfn.CONCAT(A350,1),ref_coordinates!A:D,4,FALSE)</f>
        <v>6</v>
      </c>
      <c r="Y350" t="str">
        <f>VLOOKUP(INT(LEFT(A350,3)),image_data!A:H,8,FALSE)</f>
        <v>perspective</v>
      </c>
      <c r="Z350" t="str">
        <f>VLOOKUP(B350,image_data!A:V,22,TRUE)</f>
        <v>stefanhrt: GoPro HERO9 Black</v>
      </c>
    </row>
    <row r="351" spans="1:26" x14ac:dyDescent="0.3">
      <c r="A351" t="s">
        <v>1398</v>
      </c>
      <c r="B351">
        <f t="shared" si="35"/>
        <v>70</v>
      </c>
      <c r="C351">
        <f>VLOOKUP($B351,image_data!$A:$P,16,FALSE)</f>
        <v>5184</v>
      </c>
      <c r="D351">
        <f>VLOOKUP($B351,image_data!$A:$P,15,FALSE)</f>
        <v>3888</v>
      </c>
      <c r="E351">
        <f t="shared" si="32"/>
        <v>15.590000000000146</v>
      </c>
      <c r="F351">
        <f t="shared" si="33"/>
        <v>385.0300000000002</v>
      </c>
      <c r="G351">
        <f t="shared" si="36"/>
        <v>385.34549303190272</v>
      </c>
      <c r="H351">
        <f>VLOOKUP(_xlfn.CONCAT($A351,"1"),ref_coordinates!$A:$C,2,FALSE)</f>
        <v>4466.72</v>
      </c>
      <c r="I351">
        <f>VLOOKUP(_xlfn.CONCAT($A351,"1"),ref_coordinates!$A:$C,3,FALSE)</f>
        <v>1892.06</v>
      </c>
      <c r="J351">
        <f>VLOOKUP(_xlfn.CONCAT($A351,"2"),ref_coordinates!$A:$C,2,FALSE)</f>
        <v>4482.3100000000004</v>
      </c>
      <c r="K351">
        <f>VLOOKUP(_xlfn.CONCAT($A351,"2"),ref_coordinates!$A:$C,3,FALSE)</f>
        <v>2277.09</v>
      </c>
      <c r="L351">
        <f>VLOOKUP($A351,lines!W:AC,7)</f>
        <v>12.963814761505979</v>
      </c>
      <c r="M351">
        <f>RADIANS(VLOOKUP($B351, image_data!A:G,7,FALSE))</f>
        <v>0.11004755692847014</v>
      </c>
      <c r="N351">
        <f>VLOOKUP($A351,lines!W:AD,8,FALSE)</f>
        <v>1.3119152646260031</v>
      </c>
      <c r="O351">
        <f t="shared" si="34"/>
        <v>1.2018677076975328</v>
      </c>
      <c r="P351">
        <f>VLOOKUP($B351,image_data!A:F,6,FALSE)</f>
        <v>2.3938148152082999</v>
      </c>
      <c r="Q351">
        <f>VLOOKUP($B351,image_data!$A:$Q,12,FALSE)</f>
        <v>0.47987683373216999</v>
      </c>
      <c r="R351">
        <f>VLOOKUP($B351,image_data!$A:$Q,13,FALSE)</f>
        <v>-0.21462075071945999</v>
      </c>
      <c r="S351">
        <f>VLOOKUP($B351,image_data!$A:$Q,14,FALSE)</f>
        <v>3.8255234547521E-2</v>
      </c>
      <c r="T351">
        <f>VLOOKUP($B351,image_data!$A:$K,9,FALSE)</f>
        <v>1.4751600653107999</v>
      </c>
      <c r="U351">
        <f>VLOOKUP($B351,image_data!$A:$K,10,FALSE)</f>
        <v>-7.2859746590708999E-2</v>
      </c>
      <c r="V351">
        <f>VLOOKUP($B351,image_data!$A:$K,11,FALSE)</f>
        <v>9.8494573281256007E-2</v>
      </c>
      <c r="W351">
        <f>VLOOKUP(B351,image_data!A:R,18,FALSE)</f>
        <v>1.0054920173666999</v>
      </c>
      <c r="X351">
        <f>VLOOKUP(_xlfn.CONCAT(A351,1),ref_coordinates!A:D,4,FALSE)</f>
        <v>2.1</v>
      </c>
      <c r="Y351" t="str">
        <f>VLOOKUP(INT(LEFT(A351,3)),image_data!A:H,8,FALSE)</f>
        <v>perspective</v>
      </c>
      <c r="Z351" t="str">
        <f>VLOOKUP(B351,image_data!A:V,22,TRUE)</f>
        <v>stefanhrt: GoPro HERO9 Black</v>
      </c>
    </row>
    <row r="352" spans="1:26" x14ac:dyDescent="0.3">
      <c r="A352" t="s">
        <v>1400</v>
      </c>
      <c r="B352">
        <f t="shared" si="35"/>
        <v>71</v>
      </c>
      <c r="C352">
        <f>VLOOKUP($B352,image_data!$A:$P,16,FALSE)</f>
        <v>5184</v>
      </c>
      <c r="D352">
        <f>VLOOKUP($B352,image_data!$A:$P,15,FALSE)</f>
        <v>3888</v>
      </c>
      <c r="E352">
        <f t="shared" si="32"/>
        <v>-10.5</v>
      </c>
      <c r="F352">
        <f t="shared" si="33"/>
        <v>370.55999999999995</v>
      </c>
      <c r="G352">
        <f t="shared" si="36"/>
        <v>370.70873148605489</v>
      </c>
      <c r="H352">
        <f>VLOOKUP(_xlfn.CONCAT($A352,"1"),ref_coordinates!$A:$C,2,FALSE)</f>
        <v>411.25</v>
      </c>
      <c r="I352">
        <f>VLOOKUP(_xlfn.CONCAT($A352,"1"),ref_coordinates!$A:$C,3,FALSE)</f>
        <v>1771.06</v>
      </c>
      <c r="J352">
        <f>VLOOKUP(_xlfn.CONCAT($A352,"2"),ref_coordinates!$A:$C,2,FALSE)</f>
        <v>400.75</v>
      </c>
      <c r="K352">
        <f>VLOOKUP(_xlfn.CONCAT($A352,"2"),ref_coordinates!$A:$C,3,FALSE)</f>
        <v>2141.62</v>
      </c>
      <c r="L352">
        <f>VLOOKUP($A352,lines!W:AC,7)</f>
        <v>19.974900419227321</v>
      </c>
      <c r="M352">
        <f>RADIANS(VLOOKUP($B352, image_data!A:G,7,FALSE))</f>
        <v>1.6963497475800606</v>
      </c>
      <c r="N352">
        <f>VLOOKUP($A352,lines!W:AD,8,FALSE)</f>
        <v>0.92133510091207349</v>
      </c>
      <c r="O352">
        <f t="shared" si="34"/>
        <v>-0.77501464666798714</v>
      </c>
      <c r="P352">
        <f>VLOOKUP($B352,image_data!A:F,6,FALSE)</f>
        <v>2.0141636105253999</v>
      </c>
      <c r="Q352">
        <f>VLOOKUP($B352,image_data!$A:$Q,12,FALSE)</f>
        <v>0.49309335454504</v>
      </c>
      <c r="R352">
        <f>VLOOKUP($B352,image_data!$A:$Q,13,FALSE)</f>
        <v>-0.1971767969456</v>
      </c>
      <c r="S352">
        <f>VLOOKUP($B352,image_data!$A:$Q,14,FALSE)</f>
        <v>2.6823308306838999E-2</v>
      </c>
      <c r="T352">
        <f>VLOOKUP($B352,image_data!$A:$K,9,FALSE)</f>
        <v>1.083591314507</v>
      </c>
      <c r="U352">
        <f>VLOOKUP($B352,image_data!$A:$K,10,FALSE)</f>
        <v>-1.2552909039532001</v>
      </c>
      <c r="V352">
        <f>VLOOKUP($B352,image_data!$A:$K,11,FALSE)</f>
        <v>1.3198071475001001</v>
      </c>
      <c r="W352">
        <f>VLOOKUP(B352,image_data!A:R,18,FALSE)</f>
        <v>1.0006071780654</v>
      </c>
      <c r="X352">
        <f>VLOOKUP(_xlfn.CONCAT(A352,1),ref_coordinates!A:D,4,FALSE)</f>
        <v>2</v>
      </c>
      <c r="Y352" t="str">
        <f>VLOOKUP(INT(LEFT(A352,3)),image_data!A:H,8,FALSE)</f>
        <v>perspective</v>
      </c>
      <c r="Z352" t="str">
        <f>VLOOKUP(B352,image_data!A:V,22,TRUE)</f>
        <v>stefanhrt: GoPro HERO9 Black</v>
      </c>
    </row>
    <row r="353" spans="1:26" x14ac:dyDescent="0.3">
      <c r="A353" t="s">
        <v>1401</v>
      </c>
      <c r="B353">
        <f t="shared" si="35"/>
        <v>71</v>
      </c>
      <c r="C353">
        <f>VLOOKUP($B353,image_data!$A:$P,16,FALSE)</f>
        <v>5184</v>
      </c>
      <c r="D353">
        <f>VLOOKUP($B353,image_data!$A:$P,15,FALSE)</f>
        <v>3888</v>
      </c>
      <c r="E353">
        <f t="shared" ref="E353:F379" si="37">J353-H353</f>
        <v>5.4399999999995998</v>
      </c>
      <c r="F353">
        <f t="shared" si="37"/>
        <v>209.95999999999981</v>
      </c>
      <c r="G353">
        <f t="shared" si="36"/>
        <v>210.03046255245908</v>
      </c>
      <c r="H353">
        <f>VLOOKUP(_xlfn.CONCAT($A353,"1"),ref_coordinates!$A:$C,2,FALSE)</f>
        <v>2877.28</v>
      </c>
      <c r="I353">
        <f>VLOOKUP(_xlfn.CONCAT($A353,"1"),ref_coordinates!$A:$C,3,FALSE)</f>
        <v>1892.74</v>
      </c>
      <c r="J353">
        <f>VLOOKUP(_xlfn.CONCAT($A353,"2"),ref_coordinates!$A:$C,2,FALSE)</f>
        <v>2882.72</v>
      </c>
      <c r="K353">
        <f>VLOOKUP(_xlfn.CONCAT($A353,"2"),ref_coordinates!$A:$C,3,FALSE)</f>
        <v>2102.6999999999998</v>
      </c>
      <c r="L353">
        <f>VLOOKUP($A353,lines!W:AC,7)</f>
        <v>55.087993558099768</v>
      </c>
      <c r="M353">
        <f>RADIANS(VLOOKUP($B353, image_data!A:G,7,FALSE))</f>
        <v>1.6963497475800606</v>
      </c>
      <c r="N353">
        <f>VLOOKUP($A353,lines!W:AD,8,FALSE)</f>
        <v>1.9383735764588479</v>
      </c>
      <c r="O353">
        <f t="shared" ref="O353:O379" si="38">N353-M353</f>
        <v>0.24202382887878726</v>
      </c>
      <c r="P353">
        <f>VLOOKUP($B353,image_data!A:F,6,FALSE)</f>
        <v>2.0141636105253999</v>
      </c>
      <c r="Q353">
        <f>VLOOKUP($B353,image_data!$A:$Q,12,FALSE)</f>
        <v>0.49309335454504</v>
      </c>
      <c r="R353">
        <f>VLOOKUP($B353,image_data!$A:$Q,13,FALSE)</f>
        <v>-0.1971767969456</v>
      </c>
      <c r="S353">
        <f>VLOOKUP($B353,image_data!$A:$Q,14,FALSE)</f>
        <v>2.6823308306838999E-2</v>
      </c>
      <c r="T353">
        <f>VLOOKUP($B353,image_data!$A:$K,9,FALSE)</f>
        <v>1.083591314507</v>
      </c>
      <c r="U353">
        <f>VLOOKUP($B353,image_data!$A:$K,10,FALSE)</f>
        <v>-1.2552909039532001</v>
      </c>
      <c r="V353">
        <f>VLOOKUP($B353,image_data!$A:$K,11,FALSE)</f>
        <v>1.3198071475001001</v>
      </c>
      <c r="W353">
        <f>VLOOKUP(B353,image_data!A:R,18,FALSE)</f>
        <v>1.0006071780654</v>
      </c>
      <c r="X353">
        <f>VLOOKUP(_xlfn.CONCAT(A353,1),ref_coordinates!A:D,4,FALSE)</f>
        <v>6</v>
      </c>
      <c r="Y353" t="str">
        <f>VLOOKUP(INT(LEFT(A353,3)),image_data!A:H,8,FALSE)</f>
        <v>perspective</v>
      </c>
      <c r="Z353" t="str">
        <f>VLOOKUP(B353,image_data!A:V,22,TRUE)</f>
        <v>stefanhrt: GoPro HERO9 Black</v>
      </c>
    </row>
    <row r="354" spans="1:26" x14ac:dyDescent="0.3">
      <c r="A354" t="s">
        <v>1402</v>
      </c>
      <c r="B354">
        <f t="shared" si="35"/>
        <v>71</v>
      </c>
      <c r="C354">
        <f>VLOOKUP($B354,image_data!$A:$P,16,FALSE)</f>
        <v>5184</v>
      </c>
      <c r="D354">
        <f>VLOOKUP($B354,image_data!$A:$P,15,FALSE)</f>
        <v>3888</v>
      </c>
      <c r="E354">
        <f t="shared" si="37"/>
        <v>15.590000000000146</v>
      </c>
      <c r="F354">
        <f t="shared" si="37"/>
        <v>397.28</v>
      </c>
      <c r="G354">
        <f t="shared" si="36"/>
        <v>397.58577250701512</v>
      </c>
      <c r="H354">
        <f>VLOOKUP(_xlfn.CONCAT($A354,"1"),ref_coordinates!$A:$C,2,FALSE)</f>
        <v>2892.87</v>
      </c>
      <c r="I354">
        <f>VLOOKUP(_xlfn.CONCAT($A354,"1"),ref_coordinates!$A:$C,3,FALSE)</f>
        <v>1708.49</v>
      </c>
      <c r="J354">
        <f>VLOOKUP(_xlfn.CONCAT($A354,"2"),ref_coordinates!$A:$C,2,FALSE)</f>
        <v>2908.46</v>
      </c>
      <c r="K354">
        <f>VLOOKUP(_xlfn.CONCAT($A354,"2"),ref_coordinates!$A:$C,3,FALSE)</f>
        <v>2105.77</v>
      </c>
      <c r="L354">
        <f>VLOOKUP($A354,lines!W:AC,7)</f>
        <v>50.437315712888733</v>
      </c>
      <c r="M354">
        <f>RADIANS(VLOOKUP($B354, image_data!A:G,7,FALSE))</f>
        <v>1.6963497475800606</v>
      </c>
      <c r="N354">
        <f>VLOOKUP($A354,lines!W:AD,8,FALSE)</f>
        <v>1.9623106296627379</v>
      </c>
      <c r="O354">
        <f t="shared" si="38"/>
        <v>0.26596088208267732</v>
      </c>
      <c r="P354">
        <f>VLOOKUP($B354,image_data!A:F,6,FALSE)</f>
        <v>2.0141636105253999</v>
      </c>
      <c r="Q354">
        <f>VLOOKUP($B354,image_data!$A:$Q,12,FALSE)</f>
        <v>0.49309335454504</v>
      </c>
      <c r="R354">
        <f>VLOOKUP($B354,image_data!$A:$Q,13,FALSE)</f>
        <v>-0.1971767969456</v>
      </c>
      <c r="S354">
        <f>VLOOKUP($B354,image_data!$A:$Q,14,FALSE)</f>
        <v>2.6823308306838999E-2</v>
      </c>
      <c r="T354">
        <f>VLOOKUP($B354,image_data!$A:$K,9,FALSE)</f>
        <v>1.083591314507</v>
      </c>
      <c r="U354">
        <f>VLOOKUP($B354,image_data!$A:$K,10,FALSE)</f>
        <v>-1.2552909039532001</v>
      </c>
      <c r="V354">
        <f>VLOOKUP($B354,image_data!$A:$K,11,FALSE)</f>
        <v>1.3198071475001001</v>
      </c>
      <c r="W354">
        <f>VLOOKUP(B354,image_data!A:R,18,FALSE)</f>
        <v>1.0006071780654</v>
      </c>
      <c r="X354">
        <f>VLOOKUP(_xlfn.CONCAT(A354,1),ref_coordinates!A:D,4,FALSE)</f>
        <v>9</v>
      </c>
      <c r="Y354" t="str">
        <f>VLOOKUP(INT(LEFT(A354,3)),image_data!A:H,8,FALSE)</f>
        <v>perspective</v>
      </c>
      <c r="Z354" t="str">
        <f>VLOOKUP(B354,image_data!A:V,22,TRUE)</f>
        <v>stefanhrt: GoPro HERO9 Black</v>
      </c>
    </row>
    <row r="355" spans="1:26" x14ac:dyDescent="0.3">
      <c r="A355" t="s">
        <v>1403</v>
      </c>
      <c r="B355">
        <f t="shared" si="35"/>
        <v>71</v>
      </c>
      <c r="C355">
        <f>VLOOKUP($B355,image_data!$A:$P,16,FALSE)</f>
        <v>5184</v>
      </c>
      <c r="D355">
        <f>VLOOKUP($B355,image_data!$A:$P,15,FALSE)</f>
        <v>3888</v>
      </c>
      <c r="E355">
        <f t="shared" si="37"/>
        <v>8.6799999999998363</v>
      </c>
      <c r="F355">
        <f t="shared" si="37"/>
        <v>241.52999999999997</v>
      </c>
      <c r="G355">
        <f t="shared" si="36"/>
        <v>241.68591870442097</v>
      </c>
      <c r="H355">
        <f>VLOOKUP(_xlfn.CONCAT($A355,"1"),ref_coordinates!$A:$C,2,FALSE)</f>
        <v>2926.13</v>
      </c>
      <c r="I355">
        <f>VLOOKUP(_xlfn.CONCAT($A355,"1"),ref_coordinates!$A:$C,3,FALSE)</f>
        <v>1866.28</v>
      </c>
      <c r="J355">
        <f>VLOOKUP(_xlfn.CONCAT($A355,"2"),ref_coordinates!$A:$C,2,FALSE)</f>
        <v>2934.81</v>
      </c>
      <c r="K355">
        <f>VLOOKUP(_xlfn.CONCAT($A355,"2"),ref_coordinates!$A:$C,3,FALSE)</f>
        <v>2107.81</v>
      </c>
      <c r="L355">
        <f>VLOOKUP($A355,lines!W:AC,7)</f>
        <v>45.549933646266233</v>
      </c>
      <c r="M355">
        <f>RADIANS(VLOOKUP($B355, image_data!A:G,7,FALSE))</f>
        <v>1.6963497475800606</v>
      </c>
      <c r="N355">
        <f>VLOOKUP($A355,lines!W:AD,8,FALSE)</f>
        <v>1.994973624627643</v>
      </c>
      <c r="O355">
        <f t="shared" si="38"/>
        <v>0.29862387704758242</v>
      </c>
      <c r="P355">
        <f>VLOOKUP($B355,image_data!A:F,6,FALSE)</f>
        <v>2.0141636105253999</v>
      </c>
      <c r="Q355">
        <f>VLOOKUP($B355,image_data!$A:$Q,12,FALSE)</f>
        <v>0.49309335454504</v>
      </c>
      <c r="R355">
        <f>VLOOKUP($B355,image_data!$A:$Q,13,FALSE)</f>
        <v>-0.1971767969456</v>
      </c>
      <c r="S355">
        <f>VLOOKUP($B355,image_data!$A:$Q,14,FALSE)</f>
        <v>2.6823308306838999E-2</v>
      </c>
      <c r="T355">
        <f>VLOOKUP($B355,image_data!$A:$K,9,FALSE)</f>
        <v>1.083591314507</v>
      </c>
      <c r="U355">
        <f>VLOOKUP($B355,image_data!$A:$K,10,FALSE)</f>
        <v>-1.2552909039532001</v>
      </c>
      <c r="V355">
        <f>VLOOKUP($B355,image_data!$A:$K,11,FALSE)</f>
        <v>1.3198071475001001</v>
      </c>
      <c r="W355">
        <f>VLOOKUP(B355,image_data!A:R,18,FALSE)</f>
        <v>1.0006071780654</v>
      </c>
      <c r="X355">
        <f>VLOOKUP(_xlfn.CONCAT(A355,1),ref_coordinates!A:D,4,FALSE)</f>
        <v>6</v>
      </c>
      <c r="Y355" t="str">
        <f>VLOOKUP(INT(LEFT(A355,3)),image_data!A:H,8,FALSE)</f>
        <v>perspective</v>
      </c>
      <c r="Z355" t="str">
        <f>VLOOKUP(B355,image_data!A:V,22,TRUE)</f>
        <v>stefanhrt: GoPro HERO9 Black</v>
      </c>
    </row>
    <row r="356" spans="1:26" x14ac:dyDescent="0.3">
      <c r="A356" t="s">
        <v>1404</v>
      </c>
      <c r="B356">
        <f t="shared" si="35"/>
        <v>71</v>
      </c>
      <c r="C356">
        <f>VLOOKUP($B356,image_data!$A:$P,16,FALSE)</f>
        <v>5184</v>
      </c>
      <c r="D356">
        <f>VLOOKUP($B356,image_data!$A:$P,15,FALSE)</f>
        <v>3888</v>
      </c>
      <c r="E356">
        <f t="shared" si="37"/>
        <v>13.279999999999745</v>
      </c>
      <c r="F356">
        <f t="shared" si="37"/>
        <v>245.6099999999999</v>
      </c>
      <c r="G356">
        <f t="shared" si="36"/>
        <v>245.96875919514645</v>
      </c>
      <c r="H356">
        <f>VLOOKUP(_xlfn.CONCAT($A356,"1"),ref_coordinates!$A:$C,2,FALSE)</f>
        <v>3256.51</v>
      </c>
      <c r="I356">
        <f>VLOOKUP(_xlfn.CONCAT($A356,"1"),ref_coordinates!$A:$C,3,FALSE)</f>
        <v>1872.68</v>
      </c>
      <c r="J356">
        <f>VLOOKUP(_xlfn.CONCAT($A356,"2"),ref_coordinates!$A:$C,2,FALSE)</f>
        <v>3269.79</v>
      </c>
      <c r="K356">
        <f>VLOOKUP(_xlfn.CONCAT($A356,"2"),ref_coordinates!$A:$C,3,FALSE)</f>
        <v>2118.29</v>
      </c>
      <c r="L356">
        <f>VLOOKUP($A356,lines!W:AC,7)</f>
        <v>35.113374929942367</v>
      </c>
      <c r="M356">
        <f>RADIANS(VLOOKUP($B356, image_data!A:G,7,FALSE))</f>
        <v>1.6963497475800606</v>
      </c>
      <c r="N356">
        <f>VLOOKUP($A356,lines!W:AD,8,FALSE)</f>
        <v>2.0884846456895381</v>
      </c>
      <c r="O356">
        <f t="shared" si="38"/>
        <v>0.39213489810947744</v>
      </c>
      <c r="P356">
        <f>VLOOKUP($B356,image_data!A:F,6,FALSE)</f>
        <v>2.0141636105253999</v>
      </c>
      <c r="Q356">
        <f>VLOOKUP($B356,image_data!$A:$Q,12,FALSE)</f>
        <v>0.49309335454504</v>
      </c>
      <c r="R356">
        <f>VLOOKUP($B356,image_data!$A:$Q,13,FALSE)</f>
        <v>-0.1971767969456</v>
      </c>
      <c r="S356">
        <f>VLOOKUP($B356,image_data!$A:$Q,14,FALSE)</f>
        <v>2.6823308306838999E-2</v>
      </c>
      <c r="T356">
        <f>VLOOKUP($B356,image_data!$A:$K,9,FALSE)</f>
        <v>1.083591314507</v>
      </c>
      <c r="U356">
        <f>VLOOKUP($B356,image_data!$A:$K,10,FALSE)</f>
        <v>-1.2552909039532001</v>
      </c>
      <c r="V356">
        <f>VLOOKUP($B356,image_data!$A:$K,11,FALSE)</f>
        <v>1.3198071475001001</v>
      </c>
      <c r="W356">
        <f>VLOOKUP(B356,image_data!A:R,18,FALSE)</f>
        <v>1.0006071780654</v>
      </c>
      <c r="X356">
        <f>VLOOKUP(_xlfn.CONCAT(A356,1),ref_coordinates!A:D,4,FALSE)</f>
        <v>5.4</v>
      </c>
      <c r="Y356" t="str">
        <f>VLOOKUP(INT(LEFT(A356,3)),image_data!A:H,8,FALSE)</f>
        <v>perspective</v>
      </c>
      <c r="Z356" t="str">
        <f>VLOOKUP(B356,image_data!A:V,22,TRUE)</f>
        <v>stefanhrt: GoPro HERO9 Black</v>
      </c>
    </row>
    <row r="357" spans="1:26" x14ac:dyDescent="0.3">
      <c r="A357" t="s">
        <v>1405</v>
      </c>
      <c r="B357">
        <f t="shared" si="35"/>
        <v>71</v>
      </c>
      <c r="C357">
        <f>VLOOKUP($B357,image_data!$A:$P,16,FALSE)</f>
        <v>5184</v>
      </c>
      <c r="D357">
        <f>VLOOKUP($B357,image_data!$A:$P,15,FALSE)</f>
        <v>3888</v>
      </c>
      <c r="E357">
        <f t="shared" si="37"/>
        <v>51.059999999999945</v>
      </c>
      <c r="F357">
        <f t="shared" si="37"/>
        <v>735.08000000000015</v>
      </c>
      <c r="G357">
        <f t="shared" si="36"/>
        <v>736.85122650369544</v>
      </c>
      <c r="H357">
        <f>VLOOKUP(_xlfn.CONCAT($A357,"1"),ref_coordinates!$A:$C,2,FALSE)</f>
        <v>3308.09</v>
      </c>
      <c r="I357">
        <f>VLOOKUP(_xlfn.CONCAT($A357,"1"),ref_coordinates!$A:$C,3,FALSE)</f>
        <v>1386.28</v>
      </c>
      <c r="J357">
        <f>VLOOKUP(_xlfn.CONCAT($A357,"2"),ref_coordinates!$A:$C,2,FALSE)</f>
        <v>3359.15</v>
      </c>
      <c r="K357">
        <f>VLOOKUP(_xlfn.CONCAT($A357,"2"),ref_coordinates!$A:$C,3,FALSE)</f>
        <v>2121.36</v>
      </c>
      <c r="L357">
        <f>VLOOKUP($A357,lines!W:AC,7)</f>
        <v>31.082064674951852</v>
      </c>
      <c r="M357">
        <f>RADIANS(VLOOKUP($B357, image_data!A:G,7,FALSE))</f>
        <v>1.6963497475800606</v>
      </c>
      <c r="N357">
        <f>VLOOKUP($A357,lines!W:AD,8,FALSE)</f>
        <v>2.143788947134269</v>
      </c>
      <c r="O357">
        <f t="shared" si="38"/>
        <v>0.44743919955420841</v>
      </c>
      <c r="P357">
        <f>VLOOKUP($B357,image_data!A:F,6,FALSE)</f>
        <v>2.0141636105253999</v>
      </c>
      <c r="Q357">
        <f>VLOOKUP($B357,image_data!$A:$Q,12,FALSE)</f>
        <v>0.49309335454504</v>
      </c>
      <c r="R357">
        <f>VLOOKUP($B357,image_data!$A:$Q,13,FALSE)</f>
        <v>-0.1971767969456</v>
      </c>
      <c r="S357">
        <f>VLOOKUP($B357,image_data!$A:$Q,14,FALSE)</f>
        <v>2.6823308306838999E-2</v>
      </c>
      <c r="T357">
        <f>VLOOKUP($B357,image_data!$A:$K,9,FALSE)</f>
        <v>1.083591314507</v>
      </c>
      <c r="U357">
        <f>VLOOKUP($B357,image_data!$A:$K,10,FALSE)</f>
        <v>-1.2552909039532001</v>
      </c>
      <c r="V357">
        <f>VLOOKUP($B357,image_data!$A:$K,11,FALSE)</f>
        <v>1.3198071475001001</v>
      </c>
      <c r="W357">
        <f>VLOOKUP(B357,image_data!A:R,18,FALSE)</f>
        <v>1.0006071780654</v>
      </c>
      <c r="X357">
        <f>VLOOKUP(_xlfn.CONCAT(A357,1),ref_coordinates!A:D,4,FALSE)</f>
        <v>10.7</v>
      </c>
      <c r="Y357" t="str">
        <f>VLOOKUP(INT(LEFT(A357,3)),image_data!A:H,8,FALSE)</f>
        <v>perspective</v>
      </c>
      <c r="Z357" t="str">
        <f>VLOOKUP(B357,image_data!A:V,22,TRUE)</f>
        <v>stefanhrt: GoPro HERO9 Black</v>
      </c>
    </row>
    <row r="358" spans="1:26" x14ac:dyDescent="0.3">
      <c r="A358" t="s">
        <v>1406</v>
      </c>
      <c r="B358">
        <f t="shared" si="35"/>
        <v>71</v>
      </c>
      <c r="C358">
        <f>VLOOKUP($B358,image_data!$A:$P,16,FALSE)</f>
        <v>5184</v>
      </c>
      <c r="D358">
        <f>VLOOKUP($B358,image_data!$A:$P,15,FALSE)</f>
        <v>3888</v>
      </c>
      <c r="E358">
        <f t="shared" si="37"/>
        <v>22.980000000000018</v>
      </c>
      <c r="F358">
        <f t="shared" si="37"/>
        <v>349.04000000000019</v>
      </c>
      <c r="G358">
        <f t="shared" si="36"/>
        <v>349.79565749162771</v>
      </c>
      <c r="H358">
        <f>VLOOKUP(_xlfn.CONCAT($A358,"1"),ref_coordinates!$A:$C,2,FALSE)</f>
        <v>3474.55</v>
      </c>
      <c r="I358">
        <f>VLOOKUP(_xlfn.CONCAT($A358,"1"),ref_coordinates!$A:$C,3,FALSE)</f>
        <v>1774.36</v>
      </c>
      <c r="J358">
        <f>VLOOKUP(_xlfn.CONCAT($A358,"2"),ref_coordinates!$A:$C,2,FALSE)</f>
        <v>3497.53</v>
      </c>
      <c r="K358">
        <f>VLOOKUP(_xlfn.CONCAT($A358,"2"),ref_coordinates!$A:$C,3,FALSE)</f>
        <v>2123.4</v>
      </c>
      <c r="L358">
        <f>VLOOKUP($A358,lines!W:AC,7)</f>
        <v>27.382913745723471</v>
      </c>
      <c r="M358">
        <f>RADIANS(VLOOKUP($B358, image_data!A:G,7,FALSE))</f>
        <v>1.6963497475800606</v>
      </c>
      <c r="N358">
        <f>VLOOKUP($A358,lines!W:AD,8,FALSE)</f>
        <v>2.214824292090301</v>
      </c>
      <c r="O358">
        <f t="shared" si="38"/>
        <v>0.51847454451024033</v>
      </c>
      <c r="P358">
        <f>VLOOKUP($B358,image_data!A:F,6,FALSE)</f>
        <v>2.0141636105253999</v>
      </c>
      <c r="Q358">
        <f>VLOOKUP($B358,image_data!$A:$Q,12,FALSE)</f>
        <v>0.49309335454504</v>
      </c>
      <c r="R358">
        <f>VLOOKUP($B358,image_data!$A:$Q,13,FALSE)</f>
        <v>-0.1971767969456</v>
      </c>
      <c r="S358">
        <f>VLOOKUP($B358,image_data!$A:$Q,14,FALSE)</f>
        <v>2.6823308306838999E-2</v>
      </c>
      <c r="T358">
        <f>VLOOKUP($B358,image_data!$A:$K,9,FALSE)</f>
        <v>1.083591314507</v>
      </c>
      <c r="U358">
        <f>VLOOKUP($B358,image_data!$A:$K,10,FALSE)</f>
        <v>-1.2552909039532001</v>
      </c>
      <c r="V358">
        <f>VLOOKUP($B358,image_data!$A:$K,11,FALSE)</f>
        <v>1.3198071475001001</v>
      </c>
      <c r="W358">
        <f>VLOOKUP(B358,image_data!A:R,18,FALSE)</f>
        <v>1.0006071780654</v>
      </c>
      <c r="X358">
        <f>VLOOKUP(_xlfn.CONCAT(A358,1),ref_coordinates!A:D,4,FALSE)</f>
        <v>5.4</v>
      </c>
      <c r="Y358" t="str">
        <f>VLOOKUP(INT(LEFT(A358,3)),image_data!A:H,8,FALSE)</f>
        <v>perspective</v>
      </c>
      <c r="Z358" t="str">
        <f>VLOOKUP(B358,image_data!A:V,22,TRUE)</f>
        <v>stefanhrt: GoPro HERO9 Black</v>
      </c>
    </row>
    <row r="359" spans="1:26" x14ac:dyDescent="0.3">
      <c r="A359" t="s">
        <v>1407</v>
      </c>
      <c r="B359">
        <f t="shared" si="35"/>
        <v>71</v>
      </c>
      <c r="C359">
        <f>VLOOKUP($B359,image_data!$A:$P,16,FALSE)</f>
        <v>5184</v>
      </c>
      <c r="D359">
        <f>VLOOKUP($B359,image_data!$A:$P,15,FALSE)</f>
        <v>3888</v>
      </c>
      <c r="E359">
        <f t="shared" si="37"/>
        <v>53.099999999999909</v>
      </c>
      <c r="F359">
        <f t="shared" si="37"/>
        <v>635.27000000000021</v>
      </c>
      <c r="G359">
        <f t="shared" si="36"/>
        <v>637.48535896912983</v>
      </c>
      <c r="H359">
        <f>VLOOKUP(_xlfn.CONCAT($A359,"1"),ref_coordinates!$A:$C,2,FALSE)</f>
        <v>4044.94</v>
      </c>
      <c r="I359">
        <f>VLOOKUP(_xlfn.CONCAT($A359,"1"),ref_coordinates!$A:$C,3,FALSE)</f>
        <v>1475.86</v>
      </c>
      <c r="J359">
        <f>VLOOKUP(_xlfn.CONCAT($A359,"2"),ref_coordinates!$A:$C,2,FALSE)</f>
        <v>4098.04</v>
      </c>
      <c r="K359">
        <f>VLOOKUP(_xlfn.CONCAT($A359,"2"),ref_coordinates!$A:$C,3,FALSE)</f>
        <v>2111.13</v>
      </c>
      <c r="L359">
        <f>VLOOKUP($A359,lines!W:AC,7)</f>
        <v>18.984736034601379</v>
      </c>
      <c r="M359">
        <f>RADIANS(VLOOKUP($B359, image_data!A:G,7,FALSE))</f>
        <v>1.6963497475800606</v>
      </c>
      <c r="N359">
        <f>VLOOKUP($A359,lines!W:AD,8,FALSE)</f>
        <v>2.5272643448998151</v>
      </c>
      <c r="O359">
        <f t="shared" si="38"/>
        <v>0.83091459731975448</v>
      </c>
      <c r="P359">
        <f>VLOOKUP($B359,image_data!A:F,6,FALSE)</f>
        <v>2.0141636105253999</v>
      </c>
      <c r="Q359">
        <f>VLOOKUP($B359,image_data!$A:$Q,12,FALSE)</f>
        <v>0.49309335454504</v>
      </c>
      <c r="R359">
        <f>VLOOKUP($B359,image_data!$A:$Q,13,FALSE)</f>
        <v>-0.1971767969456</v>
      </c>
      <c r="S359">
        <f>VLOOKUP($B359,image_data!$A:$Q,14,FALSE)</f>
        <v>2.6823308306838999E-2</v>
      </c>
      <c r="T359">
        <f>VLOOKUP($B359,image_data!$A:$K,9,FALSE)</f>
        <v>1.083591314507</v>
      </c>
      <c r="U359">
        <f>VLOOKUP($B359,image_data!$A:$K,10,FALSE)</f>
        <v>-1.2552909039532001</v>
      </c>
      <c r="V359">
        <f>VLOOKUP($B359,image_data!$A:$K,11,FALSE)</f>
        <v>1.3198071475001001</v>
      </c>
      <c r="W359">
        <f>VLOOKUP(B359,image_data!A:R,18,FALSE)</f>
        <v>1.0006071780654</v>
      </c>
      <c r="X359">
        <f>VLOOKUP(_xlfn.CONCAT(A359,1),ref_coordinates!A:D,4,FALSE)</f>
        <v>5</v>
      </c>
      <c r="Y359" t="str">
        <f>VLOOKUP(INT(LEFT(A359,3)),image_data!A:H,8,FALSE)</f>
        <v>perspective</v>
      </c>
      <c r="Z359" t="str">
        <f>VLOOKUP(B359,image_data!A:V,22,TRUE)</f>
        <v>stefanhrt: GoPro HERO9 Black</v>
      </c>
    </row>
    <row r="360" spans="1:26" x14ac:dyDescent="0.3">
      <c r="A360" t="s">
        <v>1408</v>
      </c>
      <c r="B360">
        <f t="shared" si="35"/>
        <v>71</v>
      </c>
      <c r="C360">
        <f>VLOOKUP($B360,image_data!$A:$P,16,FALSE)</f>
        <v>5184</v>
      </c>
      <c r="D360">
        <f>VLOOKUP($B360,image_data!$A:$P,15,FALSE)</f>
        <v>3888</v>
      </c>
      <c r="E360">
        <f t="shared" si="37"/>
        <v>282.89000000000033</v>
      </c>
      <c r="F360">
        <f t="shared" si="37"/>
        <v>1436.8000000000002</v>
      </c>
      <c r="G360">
        <f t="shared" si="36"/>
        <v>1464.3841682086027</v>
      </c>
      <c r="H360">
        <f>VLOOKUP(_xlfn.CONCAT($A360,"1"),ref_coordinates!$A:$C,2,FALSE)</f>
        <v>4262.9799999999996</v>
      </c>
      <c r="I360">
        <f>VLOOKUP(_xlfn.CONCAT($A360,"1"),ref_coordinates!$A:$C,3,FALSE)</f>
        <v>649.42999999999995</v>
      </c>
      <c r="J360">
        <f>VLOOKUP(_xlfn.CONCAT($A360,"2"),ref_coordinates!$A:$C,2,FALSE)</f>
        <v>4545.87</v>
      </c>
      <c r="K360">
        <f>VLOOKUP(_xlfn.CONCAT($A360,"2"),ref_coordinates!$A:$C,3,FALSE)</f>
        <v>2086.23</v>
      </c>
      <c r="L360">
        <f>VLOOKUP($A360,lines!W:AC,7)</f>
        <v>16.399060621515691</v>
      </c>
      <c r="M360">
        <f>RADIANS(VLOOKUP($B360, image_data!A:G,7,FALSE))</f>
        <v>1.6963497475800606</v>
      </c>
      <c r="N360">
        <f>VLOOKUP($A360,lines!W:AD,8,FALSE)</f>
        <v>2.718861919784807</v>
      </c>
      <c r="O360">
        <f t="shared" si="38"/>
        <v>1.0225121722047463</v>
      </c>
      <c r="P360">
        <f>VLOOKUP($B360,image_data!A:F,6,FALSE)</f>
        <v>2.0141636105253999</v>
      </c>
      <c r="Q360">
        <f>VLOOKUP($B360,image_data!$A:$Q,12,FALSE)</f>
        <v>0.49309335454504</v>
      </c>
      <c r="R360">
        <f>VLOOKUP($B360,image_data!$A:$Q,13,FALSE)</f>
        <v>-0.1971767969456</v>
      </c>
      <c r="S360">
        <f>VLOOKUP($B360,image_data!$A:$Q,14,FALSE)</f>
        <v>2.6823308306838999E-2</v>
      </c>
      <c r="T360">
        <f>VLOOKUP($B360,image_data!$A:$K,9,FALSE)</f>
        <v>1.083591314507</v>
      </c>
      <c r="U360">
        <f>VLOOKUP($B360,image_data!$A:$K,10,FALSE)</f>
        <v>-1.2552909039532001</v>
      </c>
      <c r="V360">
        <f>VLOOKUP($B360,image_data!$A:$K,11,FALSE)</f>
        <v>1.3198071475001001</v>
      </c>
      <c r="W360">
        <f>VLOOKUP(B360,image_data!A:R,18,FALSE)</f>
        <v>1.0006071780654</v>
      </c>
      <c r="X360">
        <f>VLOOKUP(_xlfn.CONCAT(A360,1),ref_coordinates!A:D,4,FALSE)</f>
        <v>9</v>
      </c>
      <c r="Y360" t="str">
        <f>VLOOKUP(INT(LEFT(A360,3)),image_data!A:H,8,FALSE)</f>
        <v>perspective</v>
      </c>
      <c r="Z360" t="str">
        <f>VLOOKUP(B360,image_data!A:V,22,TRUE)</f>
        <v>stefanhrt: GoPro HERO9 Black</v>
      </c>
    </row>
    <row r="361" spans="1:26" x14ac:dyDescent="0.3">
      <c r="A361" t="s">
        <v>1409</v>
      </c>
      <c r="B361">
        <f t="shared" si="35"/>
        <v>71</v>
      </c>
      <c r="C361">
        <f>VLOOKUP($B361,image_data!$A:$P,16,FALSE)</f>
        <v>5184</v>
      </c>
      <c r="D361">
        <f>VLOOKUP($B361,image_data!$A:$P,15,FALSE)</f>
        <v>3888</v>
      </c>
      <c r="E361">
        <f t="shared" si="37"/>
        <v>145.53000000000065</v>
      </c>
      <c r="F361">
        <f t="shared" si="37"/>
        <v>1023.9599999999998</v>
      </c>
      <c r="G361">
        <f t="shared" si="36"/>
        <v>1034.25</v>
      </c>
      <c r="H361">
        <f>VLOOKUP(_xlfn.CONCAT($A361,"1"),ref_coordinates!$A:$C,2,FALSE)</f>
        <v>4973.28</v>
      </c>
      <c r="I361">
        <f>VLOOKUP(_xlfn.CONCAT($A361,"1"),ref_coordinates!$A:$C,3,FALSE)</f>
        <v>1076.7</v>
      </c>
      <c r="J361">
        <f>VLOOKUP(_xlfn.CONCAT($A361,"2"),ref_coordinates!$A:$C,2,FALSE)</f>
        <v>5118.8100000000004</v>
      </c>
      <c r="K361">
        <f>VLOOKUP(_xlfn.CONCAT($A361,"2"),ref_coordinates!$A:$C,3,FALSE)</f>
        <v>2100.66</v>
      </c>
      <c r="L361">
        <f>VLOOKUP($A361,lines!W:AC,7)</f>
        <v>14.857930133290109</v>
      </c>
      <c r="M361">
        <f>RADIANS(VLOOKUP($B361, image_data!A:G,7,FALSE))</f>
        <v>1.6963497475800606</v>
      </c>
      <c r="N361">
        <f>VLOOKUP($A361,lines!W:AD,8,FALSE)</f>
        <v>2.9505695916497818</v>
      </c>
      <c r="O361">
        <f t="shared" si="38"/>
        <v>1.2542198440697212</v>
      </c>
      <c r="P361">
        <f>VLOOKUP($B361,image_data!A:F,6,FALSE)</f>
        <v>2.0141636105253999</v>
      </c>
      <c r="Q361">
        <f>VLOOKUP($B361,image_data!$A:$Q,12,FALSE)</f>
        <v>0.49309335454504</v>
      </c>
      <c r="R361">
        <f>VLOOKUP($B361,image_data!$A:$Q,13,FALSE)</f>
        <v>-0.1971767969456</v>
      </c>
      <c r="S361">
        <f>VLOOKUP($B361,image_data!$A:$Q,14,FALSE)</f>
        <v>2.6823308306838999E-2</v>
      </c>
      <c r="T361">
        <f>VLOOKUP($B361,image_data!$A:$K,9,FALSE)</f>
        <v>1.083591314507</v>
      </c>
      <c r="U361">
        <f>VLOOKUP($B361,image_data!$A:$K,10,FALSE)</f>
        <v>-1.2552909039532001</v>
      </c>
      <c r="V361">
        <f>VLOOKUP($B361,image_data!$A:$K,11,FALSE)</f>
        <v>1.3198071475001001</v>
      </c>
      <c r="W361">
        <f>VLOOKUP(B361,image_data!A:R,18,FALSE)</f>
        <v>1.0006071780654</v>
      </c>
      <c r="X361">
        <f>VLOOKUP(_xlfn.CONCAT(A361,1),ref_coordinates!A:D,4,FALSE)</f>
        <v>5</v>
      </c>
      <c r="Y361" t="str">
        <f>VLOOKUP(INT(LEFT(A361,3)),image_data!A:H,8,FALSE)</f>
        <v>perspective</v>
      </c>
      <c r="Z361" t="str">
        <f>VLOOKUP(B361,image_data!A:V,22,TRUE)</f>
        <v>stefanhrt: GoPro HERO9 Black</v>
      </c>
    </row>
    <row r="362" spans="1:26" x14ac:dyDescent="0.3">
      <c r="A362" t="s">
        <v>1411</v>
      </c>
      <c r="B362">
        <f t="shared" si="35"/>
        <v>72</v>
      </c>
      <c r="C362">
        <f>VLOOKUP($B362,image_data!$A:$P,16,FALSE)</f>
        <v>5184</v>
      </c>
      <c r="D362">
        <f>VLOOKUP($B362,image_data!$A:$P,15,FALSE)</f>
        <v>3888</v>
      </c>
      <c r="E362">
        <f t="shared" si="37"/>
        <v>-75</v>
      </c>
      <c r="F362">
        <f t="shared" si="37"/>
        <v>828.75</v>
      </c>
      <c r="G362">
        <f t="shared" si="36"/>
        <v>832.13674507258725</v>
      </c>
      <c r="H362">
        <f>VLOOKUP(_xlfn.CONCAT($A362,"1"),ref_coordinates!$A:$C,2,FALSE)</f>
        <v>179.34</v>
      </c>
      <c r="I362">
        <f>VLOOKUP(_xlfn.CONCAT($A362,"1"),ref_coordinates!$A:$C,3,FALSE)</f>
        <v>1409.02</v>
      </c>
      <c r="J362">
        <f>VLOOKUP(_xlfn.CONCAT($A362,"2"),ref_coordinates!$A:$C,2,FALSE)</f>
        <v>104.34</v>
      </c>
      <c r="K362">
        <f>VLOOKUP(_xlfn.CONCAT($A362,"2"),ref_coordinates!$A:$C,3,FALSE)</f>
        <v>2237.77</v>
      </c>
      <c r="L362">
        <f>VLOOKUP($A362,lines!W:AC,7)</f>
        <v>37.863147983240253</v>
      </c>
      <c r="M362">
        <f>RADIANS(VLOOKUP($B362, image_data!A:G,7,FALSE))</f>
        <v>0.28606832131872056</v>
      </c>
      <c r="N362">
        <f>VLOOKUP($A362,lines!W:AD,8,FALSE)</f>
        <v>5.8163795338139304</v>
      </c>
      <c r="O362">
        <f t="shared" si="38"/>
        <v>5.5303112124952101</v>
      </c>
      <c r="P362">
        <f>VLOOKUP($B362,image_data!A:F,6,FALSE)</f>
        <v>1.94131218642</v>
      </c>
      <c r="Q362">
        <f>VLOOKUP($B362,image_data!$A:$Q,12,FALSE)</f>
        <v>0.48643099726062999</v>
      </c>
      <c r="R362">
        <f>VLOOKUP($B362,image_data!$A:$Q,13,FALSE)</f>
        <v>-0.19495966705198001</v>
      </c>
      <c r="S362">
        <f>VLOOKUP($B362,image_data!$A:$Q,14,FALSE)</f>
        <v>3.0540937638210999E-2</v>
      </c>
      <c r="T362">
        <f>VLOOKUP($B362,image_data!$A:$K,9,FALSE)</f>
        <v>1.4644624676657001</v>
      </c>
      <c r="U362">
        <f>VLOOKUP($B362,image_data!$A:$K,10,FALSE)</f>
        <v>-0.21461360374443</v>
      </c>
      <c r="V362">
        <f>VLOOKUP($B362,image_data!$A:$K,11,FALSE)</f>
        <v>0.22800390258611</v>
      </c>
      <c r="W362">
        <f>VLOOKUP(B362,image_data!A:R,18,FALSE)</f>
        <v>0.99479889343034</v>
      </c>
      <c r="X362">
        <f>VLOOKUP(_xlfn.CONCAT(A362,1),ref_coordinates!A:D,4,FALSE)</f>
        <v>9</v>
      </c>
      <c r="Y362" t="str">
        <f>VLOOKUP(INT(LEFT(A362,3)),image_data!A:H,8,FALSE)</f>
        <v>perspective</v>
      </c>
      <c r="Z362" t="str">
        <f>VLOOKUP(B362,image_data!A:V,22,TRUE)</f>
        <v>stefanhrt: GoPro HERO9 Black</v>
      </c>
    </row>
    <row r="363" spans="1:26" x14ac:dyDescent="0.3">
      <c r="A363" t="s">
        <v>1412</v>
      </c>
      <c r="B363">
        <f t="shared" si="35"/>
        <v>72</v>
      </c>
      <c r="C363">
        <f>VLOOKUP($B363,image_data!$A:$P,16,FALSE)</f>
        <v>5184</v>
      </c>
      <c r="D363">
        <f>VLOOKUP($B363,image_data!$A:$P,15,FALSE)</f>
        <v>3888</v>
      </c>
      <c r="E363">
        <f t="shared" si="37"/>
        <v>-138.21999999999997</v>
      </c>
      <c r="F363">
        <f t="shared" si="37"/>
        <v>997.45</v>
      </c>
      <c r="G363">
        <f t="shared" si="36"/>
        <v>1006.9812664096587</v>
      </c>
      <c r="H363">
        <f>VLOOKUP(_xlfn.CONCAT($A363,"1"),ref_coordinates!$A:$C,2,FALSE)</f>
        <v>476.94</v>
      </c>
      <c r="I363">
        <f>VLOOKUP(_xlfn.CONCAT($A363,"1"),ref_coordinates!$A:$C,3,FALSE)</f>
        <v>1237.3399999999999</v>
      </c>
      <c r="J363">
        <f>VLOOKUP(_xlfn.CONCAT($A363,"2"),ref_coordinates!$A:$C,2,FALSE)</f>
        <v>338.72</v>
      </c>
      <c r="K363">
        <f>VLOOKUP(_xlfn.CONCAT($A363,"2"),ref_coordinates!$A:$C,3,FALSE)</f>
        <v>2234.79</v>
      </c>
      <c r="L363">
        <f>VLOOKUP($A363,lines!W:AC,7)</f>
        <v>39.969091900185973</v>
      </c>
      <c r="M363">
        <f>RADIANS(VLOOKUP($B363, image_data!A:G,7,FALSE))</f>
        <v>0.28606832131872056</v>
      </c>
      <c r="N363">
        <f>VLOOKUP($A363,lines!W:AD,8,FALSE)</f>
        <v>5.8588073637588236</v>
      </c>
      <c r="O363">
        <f t="shared" si="38"/>
        <v>5.5727390424401033</v>
      </c>
      <c r="P363">
        <f>VLOOKUP($B363,image_data!A:F,6,FALSE)</f>
        <v>1.94131218642</v>
      </c>
      <c r="Q363">
        <f>VLOOKUP($B363,image_data!$A:$Q,12,FALSE)</f>
        <v>0.48643099726062999</v>
      </c>
      <c r="R363">
        <f>VLOOKUP($B363,image_data!$A:$Q,13,FALSE)</f>
        <v>-0.19495966705198001</v>
      </c>
      <c r="S363">
        <f>VLOOKUP($B363,image_data!$A:$Q,14,FALSE)</f>
        <v>3.0540937638210999E-2</v>
      </c>
      <c r="T363">
        <f>VLOOKUP($B363,image_data!$A:$K,9,FALSE)</f>
        <v>1.4644624676657001</v>
      </c>
      <c r="U363">
        <f>VLOOKUP($B363,image_data!$A:$K,10,FALSE)</f>
        <v>-0.21461360374443</v>
      </c>
      <c r="V363">
        <f>VLOOKUP($B363,image_data!$A:$K,11,FALSE)</f>
        <v>0.22800390258611</v>
      </c>
      <c r="W363">
        <f>VLOOKUP(B363,image_data!A:R,18,FALSE)</f>
        <v>0.99479889343034</v>
      </c>
      <c r="X363">
        <f>VLOOKUP(_xlfn.CONCAT(A363,1),ref_coordinates!A:D,4,FALSE)</f>
        <v>11.2</v>
      </c>
      <c r="Y363" t="str">
        <f>VLOOKUP(INT(LEFT(A363,3)),image_data!A:H,8,FALSE)</f>
        <v>perspective</v>
      </c>
      <c r="Z363" t="str">
        <f>VLOOKUP(B363,image_data!A:V,22,TRUE)</f>
        <v>stefanhrt: GoPro HERO9 Black</v>
      </c>
    </row>
    <row r="364" spans="1:26" x14ac:dyDescent="0.3">
      <c r="A364" t="s">
        <v>1413</v>
      </c>
      <c r="B364">
        <f t="shared" si="35"/>
        <v>72</v>
      </c>
      <c r="C364">
        <f>VLOOKUP($B364,image_data!$A:$P,16,FALSE)</f>
        <v>5184</v>
      </c>
      <c r="D364">
        <f>VLOOKUP($B364,image_data!$A:$P,15,FALSE)</f>
        <v>3888</v>
      </c>
      <c r="E364">
        <f t="shared" si="37"/>
        <v>-60.849999999999909</v>
      </c>
      <c r="F364">
        <f t="shared" si="37"/>
        <v>714.58999999999992</v>
      </c>
      <c r="G364">
        <f t="shared" si="36"/>
        <v>717.17612244134273</v>
      </c>
      <c r="H364">
        <f>VLOOKUP(_xlfn.CONCAT($A364,"1"),ref_coordinates!$A:$C,2,FALSE)</f>
        <v>579.05999999999995</v>
      </c>
      <c r="I364">
        <f>VLOOKUP(_xlfn.CONCAT($A364,"1"),ref_coordinates!$A:$C,3,FALSE)</f>
        <v>1523.3</v>
      </c>
      <c r="J364">
        <f>VLOOKUP(_xlfn.CONCAT($A364,"2"),ref_coordinates!$A:$C,2,FALSE)</f>
        <v>518.21</v>
      </c>
      <c r="K364">
        <f>VLOOKUP(_xlfn.CONCAT($A364,"2"),ref_coordinates!$A:$C,3,FALSE)</f>
        <v>2237.89</v>
      </c>
      <c r="L364">
        <f>VLOOKUP($A364,lines!W:AC,7)</f>
        <v>42.796807052804851</v>
      </c>
      <c r="M364">
        <f>RADIANS(VLOOKUP($B364, image_data!A:G,7,FALSE))</f>
        <v>0.28606832131872056</v>
      </c>
      <c r="N364">
        <f>VLOOKUP($A364,lines!W:AD,8,FALSE)</f>
        <v>5.9060835009268651</v>
      </c>
      <c r="O364">
        <f t="shared" si="38"/>
        <v>5.6200151796081448</v>
      </c>
      <c r="P364">
        <f>VLOOKUP($B364,image_data!A:F,6,FALSE)</f>
        <v>1.94131218642</v>
      </c>
      <c r="Q364">
        <f>VLOOKUP($B364,image_data!$A:$Q,12,FALSE)</f>
        <v>0.48643099726062999</v>
      </c>
      <c r="R364">
        <f>VLOOKUP($B364,image_data!$A:$Q,13,FALSE)</f>
        <v>-0.19495966705198001</v>
      </c>
      <c r="S364">
        <f>VLOOKUP($B364,image_data!$A:$Q,14,FALSE)</f>
        <v>3.0540937638210999E-2</v>
      </c>
      <c r="T364">
        <f>VLOOKUP($B364,image_data!$A:$K,9,FALSE)</f>
        <v>1.4644624676657001</v>
      </c>
      <c r="U364">
        <f>VLOOKUP($B364,image_data!$A:$K,10,FALSE)</f>
        <v>-0.21461360374443</v>
      </c>
      <c r="V364">
        <f>VLOOKUP($B364,image_data!$A:$K,11,FALSE)</f>
        <v>0.22800390258611</v>
      </c>
      <c r="W364">
        <f>VLOOKUP(B364,image_data!A:R,18,FALSE)</f>
        <v>0.99479889343034</v>
      </c>
      <c r="X364">
        <f>VLOOKUP(_xlfn.CONCAT(A364,1),ref_coordinates!A:D,4,FALSE)</f>
        <v>9</v>
      </c>
      <c r="Y364" t="str">
        <f>VLOOKUP(INT(LEFT(A364,3)),image_data!A:H,8,FALSE)</f>
        <v>perspective</v>
      </c>
      <c r="Z364" t="str">
        <f>VLOOKUP(B364,image_data!A:V,22,TRUE)</f>
        <v>stefanhrt: GoPro HERO9 Black</v>
      </c>
    </row>
    <row r="365" spans="1:26" x14ac:dyDescent="0.3">
      <c r="A365" t="s">
        <v>1414</v>
      </c>
      <c r="B365">
        <f t="shared" si="35"/>
        <v>72</v>
      </c>
      <c r="C365">
        <f>VLOOKUP($B365,image_data!$A:$P,16,FALSE)</f>
        <v>5184</v>
      </c>
      <c r="D365">
        <f>VLOOKUP($B365,image_data!$A:$P,15,FALSE)</f>
        <v>3888</v>
      </c>
      <c r="E365">
        <f t="shared" si="37"/>
        <v>-15.069999999999936</v>
      </c>
      <c r="F365">
        <f t="shared" si="37"/>
        <v>449.3599999999999</v>
      </c>
      <c r="G365">
        <f t="shared" si="36"/>
        <v>449.61262715809028</v>
      </c>
      <c r="H365">
        <f>VLOOKUP(_xlfn.CONCAT($A365,"1"),ref_coordinates!$A:$C,2,FALSE)</f>
        <v>1129.45</v>
      </c>
      <c r="I365">
        <f>VLOOKUP(_xlfn.CONCAT($A365,"1"),ref_coordinates!$A:$C,3,FALSE)</f>
        <v>1767.34</v>
      </c>
      <c r="J365">
        <f>VLOOKUP(_xlfn.CONCAT($A365,"2"),ref_coordinates!$A:$C,2,FALSE)</f>
        <v>1114.3800000000001</v>
      </c>
      <c r="K365">
        <f>VLOOKUP(_xlfn.CONCAT($A365,"2"),ref_coordinates!$A:$C,3,FALSE)</f>
        <v>2216.6999999999998</v>
      </c>
      <c r="L365">
        <f>VLOOKUP($A365,lines!W:AC,7)</f>
        <v>55.319781845315482</v>
      </c>
      <c r="M365">
        <f>RADIANS(VLOOKUP($B365, image_data!A:G,7,FALSE))</f>
        <v>0.28606832131872056</v>
      </c>
      <c r="N365">
        <f>VLOOKUP($A365,lines!W:AD,8,FALSE)</f>
        <v>6.0568134871107162</v>
      </c>
      <c r="O365">
        <f t="shared" si="38"/>
        <v>5.7707451657919959</v>
      </c>
      <c r="P365">
        <f>VLOOKUP($B365,image_data!A:F,6,FALSE)</f>
        <v>1.94131218642</v>
      </c>
      <c r="Q365">
        <f>VLOOKUP($B365,image_data!$A:$Q,12,FALSE)</f>
        <v>0.48643099726062999</v>
      </c>
      <c r="R365">
        <f>VLOOKUP($B365,image_data!$A:$Q,13,FALSE)</f>
        <v>-0.19495966705198001</v>
      </c>
      <c r="S365">
        <f>VLOOKUP($B365,image_data!$A:$Q,14,FALSE)</f>
        <v>3.0540937638210999E-2</v>
      </c>
      <c r="T365">
        <f>VLOOKUP($B365,image_data!$A:$K,9,FALSE)</f>
        <v>1.4644624676657001</v>
      </c>
      <c r="U365">
        <f>VLOOKUP($B365,image_data!$A:$K,10,FALSE)</f>
        <v>-0.21461360374443</v>
      </c>
      <c r="V365">
        <f>VLOOKUP($B365,image_data!$A:$K,11,FALSE)</f>
        <v>0.22800390258611</v>
      </c>
      <c r="W365">
        <f>VLOOKUP(B365,image_data!A:R,18,FALSE)</f>
        <v>0.99479889343034</v>
      </c>
      <c r="X365">
        <f>VLOOKUP(_xlfn.CONCAT(A365,1),ref_coordinates!A:D,4,FALSE)</f>
        <v>9</v>
      </c>
      <c r="Y365" t="str">
        <f>VLOOKUP(INT(LEFT(A365,3)),image_data!A:H,8,FALSE)</f>
        <v>perspective</v>
      </c>
      <c r="Z365" t="str">
        <f>VLOOKUP(B365,image_data!A:V,22,TRUE)</f>
        <v>stefanhrt: GoPro HERO9 Black</v>
      </c>
    </row>
    <row r="366" spans="1:26" x14ac:dyDescent="0.3">
      <c r="A366" t="s">
        <v>1415</v>
      </c>
      <c r="B366">
        <f t="shared" si="35"/>
        <v>72</v>
      </c>
      <c r="C366">
        <f>VLOOKUP($B366,image_data!$A:$P,16,FALSE)</f>
        <v>5184</v>
      </c>
      <c r="D366">
        <f>VLOOKUP($B366,image_data!$A:$P,15,FALSE)</f>
        <v>3888</v>
      </c>
      <c r="E366">
        <f t="shared" si="37"/>
        <v>-45.789999999999964</v>
      </c>
      <c r="F366">
        <f t="shared" si="37"/>
        <v>590.13000000000011</v>
      </c>
      <c r="G366">
        <f t="shared" si="36"/>
        <v>591.90382749227103</v>
      </c>
      <c r="H366">
        <f>VLOOKUP(_xlfn.CONCAT($A366,"1"),ref_coordinates!$A:$C,2,FALSE)</f>
        <v>1257.7</v>
      </c>
      <c r="I366">
        <f>VLOOKUP(_xlfn.CONCAT($A366,"1"),ref_coordinates!$A:$C,3,FALSE)</f>
        <v>1632.15</v>
      </c>
      <c r="J366">
        <f>VLOOKUP(_xlfn.CONCAT($A366,"2"),ref_coordinates!$A:$C,2,FALSE)</f>
        <v>1211.9100000000001</v>
      </c>
      <c r="K366">
        <f>VLOOKUP(_xlfn.CONCAT($A366,"2"),ref_coordinates!$A:$C,3,FALSE)</f>
        <v>2222.2800000000002</v>
      </c>
      <c r="L366">
        <f>VLOOKUP($A366,lines!W:AC,7)</f>
        <v>57.805620726669723</v>
      </c>
      <c r="M366">
        <f>RADIANS(VLOOKUP($B366, image_data!A:G,7,FALSE))</f>
        <v>0.28606832131872056</v>
      </c>
      <c r="N366">
        <f>VLOOKUP($A366,lines!W:AD,8,FALSE)</f>
        <v>6.078013503701281</v>
      </c>
      <c r="O366">
        <f t="shared" si="38"/>
        <v>5.7919451823825607</v>
      </c>
      <c r="P366">
        <f>VLOOKUP($B366,image_data!A:F,6,FALSE)</f>
        <v>1.94131218642</v>
      </c>
      <c r="Q366">
        <f>VLOOKUP($B366,image_data!$A:$Q,12,FALSE)</f>
        <v>0.48643099726062999</v>
      </c>
      <c r="R366">
        <f>VLOOKUP($B366,image_data!$A:$Q,13,FALSE)</f>
        <v>-0.19495966705198001</v>
      </c>
      <c r="S366">
        <f>VLOOKUP($B366,image_data!$A:$Q,14,FALSE)</f>
        <v>3.0540937638210999E-2</v>
      </c>
      <c r="T366">
        <f>VLOOKUP($B366,image_data!$A:$K,9,FALSE)</f>
        <v>1.4644624676657001</v>
      </c>
      <c r="U366">
        <f>VLOOKUP($B366,image_data!$A:$K,10,FALSE)</f>
        <v>-0.21461360374443</v>
      </c>
      <c r="V366">
        <f>VLOOKUP($B366,image_data!$A:$K,11,FALSE)</f>
        <v>0.22800390258611</v>
      </c>
      <c r="W366">
        <f>VLOOKUP(B366,image_data!A:R,18,FALSE)</f>
        <v>0.99479889343034</v>
      </c>
      <c r="X366">
        <f>VLOOKUP(_xlfn.CONCAT(A366,1),ref_coordinates!A:D,4,FALSE)</f>
        <v>11.2</v>
      </c>
      <c r="Y366" t="str">
        <f>VLOOKUP(INT(LEFT(A366,3)),image_data!A:H,8,FALSE)</f>
        <v>perspective</v>
      </c>
      <c r="Z366" t="str">
        <f>VLOOKUP(B366,image_data!A:V,22,TRUE)</f>
        <v>stefanhrt: GoPro HERO9 Black</v>
      </c>
    </row>
    <row r="367" spans="1:26" x14ac:dyDescent="0.3">
      <c r="A367" t="s">
        <v>1416</v>
      </c>
      <c r="B367">
        <f t="shared" si="35"/>
        <v>72</v>
      </c>
      <c r="C367">
        <f>VLOOKUP($B367,image_data!$A:$P,16,FALSE)</f>
        <v>5184</v>
      </c>
      <c r="D367">
        <f>VLOOKUP($B367,image_data!$A:$P,15,FALSE)</f>
        <v>3888</v>
      </c>
      <c r="E367">
        <f t="shared" si="37"/>
        <v>-11.909999999999854</v>
      </c>
      <c r="F367">
        <f t="shared" si="37"/>
        <v>426.22</v>
      </c>
      <c r="G367">
        <f t="shared" si="36"/>
        <v>426.38636997446343</v>
      </c>
      <c r="H367">
        <f>VLOOKUP(_xlfn.CONCAT($A367,"1"),ref_coordinates!$A:$C,2,FALSE)</f>
        <v>1297.3599999999999</v>
      </c>
      <c r="I367">
        <f>VLOOKUP(_xlfn.CONCAT($A367,"1"),ref_coordinates!$A:$C,3,FALSE)</f>
        <v>1792.91</v>
      </c>
      <c r="J367">
        <f>VLOOKUP(_xlfn.CONCAT($A367,"2"),ref_coordinates!$A:$C,2,FALSE)</f>
        <v>1285.45</v>
      </c>
      <c r="K367">
        <f>VLOOKUP(_xlfn.CONCAT($A367,"2"),ref_coordinates!$A:$C,3,FALSE)</f>
        <v>2219.13</v>
      </c>
      <c r="L367">
        <f>VLOOKUP($A367,lines!W:AC,7)</f>
        <v>60.897204162200246</v>
      </c>
      <c r="M367">
        <f>RADIANS(VLOOKUP($B367, image_data!A:G,7,FALSE))</f>
        <v>0.28606832131872056</v>
      </c>
      <c r="N367">
        <f>VLOOKUP($A367,lines!W:AD,8,FALSE)</f>
        <v>6.1021614522241103</v>
      </c>
      <c r="O367">
        <f t="shared" si="38"/>
        <v>5.81609313090539</v>
      </c>
      <c r="P367">
        <f>VLOOKUP($B367,image_data!A:F,6,FALSE)</f>
        <v>1.94131218642</v>
      </c>
      <c r="Q367">
        <f>VLOOKUP($B367,image_data!$A:$Q,12,FALSE)</f>
        <v>0.48643099726062999</v>
      </c>
      <c r="R367">
        <f>VLOOKUP($B367,image_data!$A:$Q,13,FALSE)</f>
        <v>-0.19495966705198001</v>
      </c>
      <c r="S367">
        <f>VLOOKUP($B367,image_data!$A:$Q,14,FALSE)</f>
        <v>3.0540937638210999E-2</v>
      </c>
      <c r="T367">
        <f>VLOOKUP($B367,image_data!$A:$K,9,FALSE)</f>
        <v>1.4644624676657001</v>
      </c>
      <c r="U367">
        <f>VLOOKUP($B367,image_data!$A:$K,10,FALSE)</f>
        <v>-0.21461360374443</v>
      </c>
      <c r="V367">
        <f>VLOOKUP($B367,image_data!$A:$K,11,FALSE)</f>
        <v>0.22800390258611</v>
      </c>
      <c r="W367">
        <f>VLOOKUP(B367,image_data!A:R,18,FALSE)</f>
        <v>0.99479889343034</v>
      </c>
      <c r="X367">
        <f>VLOOKUP(_xlfn.CONCAT(A367,1),ref_coordinates!A:D,4,FALSE)</f>
        <v>9</v>
      </c>
      <c r="Y367" t="str">
        <f>VLOOKUP(INT(LEFT(A367,3)),image_data!A:H,8,FALSE)</f>
        <v>perspective</v>
      </c>
      <c r="Z367" t="str">
        <f>VLOOKUP(B367,image_data!A:V,22,TRUE)</f>
        <v>stefanhrt: GoPro HERO9 Black</v>
      </c>
    </row>
    <row r="368" spans="1:26" x14ac:dyDescent="0.3">
      <c r="A368" t="s">
        <v>1417</v>
      </c>
      <c r="B368">
        <f t="shared" si="35"/>
        <v>72</v>
      </c>
      <c r="C368">
        <f>VLOOKUP($B368,image_data!$A:$P,16,FALSE)</f>
        <v>5184</v>
      </c>
      <c r="D368">
        <f>VLOOKUP($B368,image_data!$A:$P,15,FALSE)</f>
        <v>3888</v>
      </c>
      <c r="E368">
        <f t="shared" si="37"/>
        <v>-2.5499999999997272</v>
      </c>
      <c r="F368">
        <f t="shared" si="37"/>
        <v>95.489999999999782</v>
      </c>
      <c r="G368">
        <f t="shared" si="36"/>
        <v>95.524041999906785</v>
      </c>
      <c r="H368">
        <f>VLOOKUP(_xlfn.CONCAT($A368,"1"),ref_coordinates!$A:$C,2,FALSE)</f>
        <v>2648.85</v>
      </c>
      <c r="I368">
        <f>VLOOKUP(_xlfn.CONCAT($A368,"1"),ref_coordinates!$A:$C,3,FALSE)</f>
        <v>2093.13</v>
      </c>
      <c r="J368">
        <f>VLOOKUP(_xlfn.CONCAT($A368,"2"),ref_coordinates!$A:$C,2,FALSE)</f>
        <v>2646.3</v>
      </c>
      <c r="K368">
        <f>VLOOKUP(_xlfn.CONCAT($A368,"2"),ref_coordinates!$A:$C,3,FALSE)</f>
        <v>2188.62</v>
      </c>
      <c r="L368">
        <f>VLOOKUP($A368,lines!W:AC,7)</f>
        <v>219.5692134654501</v>
      </c>
      <c r="M368">
        <f>RADIANS(VLOOKUP($B368, image_data!A:G,7,FALSE))</f>
        <v>0.28606832131872056</v>
      </c>
      <c r="N368">
        <f>VLOOKUP($A368,lines!W:AD,8,FALSE)</f>
        <v>0.30534692898090132</v>
      </c>
      <c r="O368">
        <f t="shared" si="38"/>
        <v>1.9278607662180758E-2</v>
      </c>
      <c r="P368">
        <f>VLOOKUP($B368,image_data!A:F,6,FALSE)</f>
        <v>1.94131218642</v>
      </c>
      <c r="Q368">
        <f>VLOOKUP($B368,image_data!$A:$Q,12,FALSE)</f>
        <v>0.48643099726062999</v>
      </c>
      <c r="R368">
        <f>VLOOKUP($B368,image_data!$A:$Q,13,FALSE)</f>
        <v>-0.19495966705198001</v>
      </c>
      <c r="S368">
        <f>VLOOKUP($B368,image_data!$A:$Q,14,FALSE)</f>
        <v>3.0540937638210999E-2</v>
      </c>
      <c r="T368">
        <f>VLOOKUP($B368,image_data!$A:$K,9,FALSE)</f>
        <v>1.4644624676657001</v>
      </c>
      <c r="U368">
        <f>VLOOKUP($B368,image_data!$A:$K,10,FALSE)</f>
        <v>-0.21461360374443</v>
      </c>
      <c r="V368">
        <f>VLOOKUP($B368,image_data!$A:$K,11,FALSE)</f>
        <v>0.22800390258611</v>
      </c>
      <c r="W368">
        <f>VLOOKUP(B368,image_data!A:R,18,FALSE)</f>
        <v>0.99479889343034</v>
      </c>
      <c r="X368">
        <f>VLOOKUP(_xlfn.CONCAT(A368,1),ref_coordinates!A:D,4,FALSE)</f>
        <v>9</v>
      </c>
      <c r="Y368" t="str">
        <f>VLOOKUP(INT(LEFT(A368,3)),image_data!A:H,8,FALSE)</f>
        <v>perspective</v>
      </c>
      <c r="Z368" t="str">
        <f>VLOOKUP(B368,image_data!A:V,22,TRUE)</f>
        <v>stefanhrt: GoPro HERO9 Black</v>
      </c>
    </row>
    <row r="369" spans="1:26" x14ac:dyDescent="0.3">
      <c r="A369" t="s">
        <v>1418</v>
      </c>
      <c r="B369">
        <f t="shared" si="35"/>
        <v>72</v>
      </c>
      <c r="C369">
        <f>VLOOKUP($B369,image_data!$A:$P,16,FALSE)</f>
        <v>5184</v>
      </c>
      <c r="D369">
        <f>VLOOKUP($B369,image_data!$A:$P,15,FALSE)</f>
        <v>3888</v>
      </c>
      <c r="E369">
        <f t="shared" si="37"/>
        <v>4.0899999999996908</v>
      </c>
      <c r="F369">
        <f t="shared" si="37"/>
        <v>98.820000000000164</v>
      </c>
      <c r="G369">
        <f t="shared" si="36"/>
        <v>98.904603027361816</v>
      </c>
      <c r="H369">
        <f>VLOOKUP(_xlfn.CONCAT($A369,"1"),ref_coordinates!$A:$C,2,FALSE)</f>
        <v>2778.55</v>
      </c>
      <c r="I369">
        <f>VLOOKUP(_xlfn.CONCAT($A369,"1"),ref_coordinates!$A:$C,3,FALSE)</f>
        <v>2089</v>
      </c>
      <c r="J369">
        <f>VLOOKUP(_xlfn.CONCAT($A369,"2"),ref_coordinates!$A:$C,2,FALSE)</f>
        <v>2782.64</v>
      </c>
      <c r="K369">
        <f>VLOOKUP(_xlfn.CONCAT($A369,"2"),ref_coordinates!$A:$C,3,FALSE)</f>
        <v>2187.8200000000002</v>
      </c>
      <c r="L369">
        <f>VLOOKUP($A369,lines!W:AC,7)</f>
        <v>221.22474692228619</v>
      </c>
      <c r="M369">
        <f>RADIANS(VLOOKUP($B369, image_data!A:G,7,FALSE))</f>
        <v>0.28606832131872056</v>
      </c>
      <c r="N369">
        <f>VLOOKUP($A369,lines!W:AD,8,FALSE)</f>
        <v>0.36086112777717938</v>
      </c>
      <c r="O369">
        <f t="shared" si="38"/>
        <v>7.4792806458458816E-2</v>
      </c>
      <c r="P369">
        <f>VLOOKUP($B369,image_data!A:F,6,FALSE)</f>
        <v>1.94131218642</v>
      </c>
      <c r="Q369">
        <f>VLOOKUP($B369,image_data!$A:$Q,12,FALSE)</f>
        <v>0.48643099726062999</v>
      </c>
      <c r="R369">
        <f>VLOOKUP($B369,image_data!$A:$Q,13,FALSE)</f>
        <v>-0.19495966705198001</v>
      </c>
      <c r="S369">
        <f>VLOOKUP($B369,image_data!$A:$Q,14,FALSE)</f>
        <v>3.0540937638210999E-2</v>
      </c>
      <c r="T369">
        <f>VLOOKUP($B369,image_data!$A:$K,9,FALSE)</f>
        <v>1.4644624676657001</v>
      </c>
      <c r="U369">
        <f>VLOOKUP($B369,image_data!$A:$K,10,FALSE)</f>
        <v>-0.21461360374443</v>
      </c>
      <c r="V369">
        <f>VLOOKUP($B369,image_data!$A:$K,11,FALSE)</f>
        <v>0.22800390258611</v>
      </c>
      <c r="W369">
        <f>VLOOKUP(B369,image_data!A:R,18,FALSE)</f>
        <v>0.99479889343034</v>
      </c>
      <c r="X369">
        <f>VLOOKUP(_xlfn.CONCAT(A369,1),ref_coordinates!A:D,4,FALSE)</f>
        <v>9</v>
      </c>
      <c r="Y369" t="str">
        <f>VLOOKUP(INT(LEFT(A369,3)),image_data!A:H,8,FALSE)</f>
        <v>perspective</v>
      </c>
      <c r="Z369" t="str">
        <f>VLOOKUP(B369,image_data!A:V,22,TRUE)</f>
        <v>stefanhrt: GoPro HERO9 Black</v>
      </c>
    </row>
    <row r="370" spans="1:26" x14ac:dyDescent="0.3">
      <c r="A370" t="s">
        <v>1420</v>
      </c>
      <c r="B370">
        <f t="shared" si="35"/>
        <v>74</v>
      </c>
      <c r="C370">
        <f>VLOOKUP($B370,image_data!$A:$P,16,FALSE)</f>
        <v>5184</v>
      </c>
      <c r="D370">
        <f>VLOOKUP($B370,image_data!$A:$P,15,FALSE)</f>
        <v>3888</v>
      </c>
      <c r="E370">
        <f t="shared" si="37"/>
        <v>103.65999999999997</v>
      </c>
      <c r="F370">
        <f t="shared" si="37"/>
        <v>2048.4300000000003</v>
      </c>
      <c r="G370">
        <f t="shared" si="36"/>
        <v>2051.0511598933854</v>
      </c>
      <c r="H370">
        <f>VLOOKUP(_xlfn.CONCAT($A370,"1"),ref_coordinates!$A:$C,2,FALSE)</f>
        <v>219.74</v>
      </c>
      <c r="I370">
        <f>VLOOKUP(_xlfn.CONCAT($A370,"1"),ref_coordinates!$A:$C,3,FALSE)</f>
        <v>869.51</v>
      </c>
      <c r="J370">
        <f>VLOOKUP(_xlfn.CONCAT($A370,"2"),ref_coordinates!$A:$C,2,FALSE)</f>
        <v>323.39999999999998</v>
      </c>
      <c r="K370">
        <f>VLOOKUP(_xlfn.CONCAT($A370,"2"),ref_coordinates!$A:$C,3,FALSE)</f>
        <v>2917.94</v>
      </c>
      <c r="L370">
        <f>VLOOKUP($A370,lines!W:AC,7)</f>
        <v>14.37880663628842</v>
      </c>
      <c r="M370">
        <f>RADIANS(VLOOKUP($B370, image_data!A:G,7,FALSE))</f>
        <v>1.5505890991466604</v>
      </c>
      <c r="N370">
        <f>VLOOKUP($A370,lines!W:AD,8,FALSE)</f>
        <v>0.49211260599941192</v>
      </c>
      <c r="O370">
        <f t="shared" si="38"/>
        <v>-1.0584764931472486</v>
      </c>
      <c r="P370">
        <f>VLOOKUP($B370,image_data!A:F,6,FALSE)</f>
        <v>3.7391078341752002</v>
      </c>
      <c r="Q370">
        <f>VLOOKUP($B370,image_data!$A:$Q,12,FALSE)</f>
        <v>0.48156030077127998</v>
      </c>
      <c r="R370">
        <f>VLOOKUP($B370,image_data!$A:$Q,13,FALSE)</f>
        <v>-0.20168801101712</v>
      </c>
      <c r="S370">
        <f>VLOOKUP($B370,image_data!$A:$Q,14,FALSE)</f>
        <v>3.3729106483573003E-2</v>
      </c>
      <c r="T370">
        <f>VLOOKUP($B370,image_data!$A:$K,9,FALSE)</f>
        <v>0.85884206784401995</v>
      </c>
      <c r="U370">
        <f>VLOOKUP($B370,image_data!$A:$K,10,FALSE)</f>
        <v>-1.2473722812262</v>
      </c>
      <c r="V370">
        <f>VLOOKUP($B370,image_data!$A:$K,11,FALSE)</f>
        <v>0.94750476749333001</v>
      </c>
      <c r="W370">
        <f>VLOOKUP(B370,image_data!A:R,18,FALSE)</f>
        <v>1.0038862953904999</v>
      </c>
      <c r="X370">
        <f>VLOOKUP(_xlfn.CONCAT(A370,1),ref_coordinates!A:D,4,FALSE)</f>
        <v>11.8</v>
      </c>
      <c r="Y370" t="str">
        <f>VLOOKUP(INT(LEFT(A370,3)),image_data!A:H,8,FALSE)</f>
        <v>perspective</v>
      </c>
      <c r="Z370" t="str">
        <f>VLOOKUP(B370,image_data!A:V,22,TRUE)</f>
        <v>stefanhrt: GoPro HERO9 Black</v>
      </c>
    </row>
    <row r="371" spans="1:26" x14ac:dyDescent="0.3">
      <c r="A371" t="s">
        <v>1421</v>
      </c>
      <c r="B371">
        <f t="shared" si="35"/>
        <v>74</v>
      </c>
      <c r="C371">
        <f>VLOOKUP($B371,image_data!$A:$P,16,FALSE)</f>
        <v>5184</v>
      </c>
      <c r="D371">
        <f>VLOOKUP($B371,image_data!$A:$P,15,FALSE)</f>
        <v>3888</v>
      </c>
      <c r="E371">
        <f t="shared" si="37"/>
        <v>470.18999999999983</v>
      </c>
      <c r="F371">
        <f t="shared" si="37"/>
        <v>2275.48</v>
      </c>
      <c r="G371">
        <f t="shared" si="36"/>
        <v>2323.5507023734172</v>
      </c>
      <c r="H371">
        <f>VLOOKUP(_xlfn.CONCAT($A371,"1"),ref_coordinates!$A:$C,2,FALSE)</f>
        <v>1708.53</v>
      </c>
      <c r="I371">
        <f>VLOOKUP(_xlfn.CONCAT($A371,"1"),ref_coordinates!$A:$C,3,FALSE)</f>
        <v>83.65</v>
      </c>
      <c r="J371">
        <f>VLOOKUP(_xlfn.CONCAT($A371,"2"),ref_coordinates!$A:$C,2,FALSE)</f>
        <v>2178.7199999999998</v>
      </c>
      <c r="K371">
        <f>VLOOKUP(_xlfn.CONCAT($A371,"2"),ref_coordinates!$A:$C,3,FALSE)</f>
        <v>2359.13</v>
      </c>
      <c r="L371">
        <f>VLOOKUP($A371,lines!W:AC,7)</f>
        <v>28.8989643700709</v>
      </c>
      <c r="M371">
        <f>RADIANS(VLOOKUP($B371, image_data!A:G,7,FALSE))</f>
        <v>1.5505890991466604</v>
      </c>
      <c r="N371">
        <f>VLOOKUP($A371,lines!W:AD,8,FALSE)</f>
        <v>1.3202641926209351</v>
      </c>
      <c r="O371">
        <f t="shared" si="38"/>
        <v>-0.23032490652572535</v>
      </c>
      <c r="P371">
        <f>VLOOKUP($B371,image_data!A:F,6,FALSE)</f>
        <v>3.7391078341752002</v>
      </c>
      <c r="Q371">
        <f>VLOOKUP($B371,image_data!$A:$Q,12,FALSE)</f>
        <v>0.48156030077127998</v>
      </c>
      <c r="R371">
        <f>VLOOKUP($B371,image_data!$A:$Q,13,FALSE)</f>
        <v>-0.20168801101712</v>
      </c>
      <c r="S371">
        <f>VLOOKUP($B371,image_data!$A:$Q,14,FALSE)</f>
        <v>3.3729106483573003E-2</v>
      </c>
      <c r="T371">
        <f>VLOOKUP($B371,image_data!$A:$K,9,FALSE)</f>
        <v>0.85884206784401995</v>
      </c>
      <c r="U371">
        <f>VLOOKUP($B371,image_data!$A:$K,10,FALSE)</f>
        <v>-1.2473722812262</v>
      </c>
      <c r="V371">
        <f>VLOOKUP($B371,image_data!$A:$K,11,FALSE)</f>
        <v>0.94750476749333001</v>
      </c>
      <c r="W371">
        <f>VLOOKUP(B371,image_data!A:R,18,FALSE)</f>
        <v>1.0038862953904999</v>
      </c>
      <c r="X371">
        <f>VLOOKUP(_xlfn.CONCAT(A371,1),ref_coordinates!A:D,4,FALSE)</f>
        <v>46.3</v>
      </c>
      <c r="Y371" t="str">
        <f>VLOOKUP(INT(LEFT(A371,3)),image_data!A:H,8,FALSE)</f>
        <v>perspective</v>
      </c>
      <c r="Z371" t="str">
        <f>VLOOKUP(B371,image_data!A:V,22,TRUE)</f>
        <v>stefanhrt: GoPro HERO9 Black</v>
      </c>
    </row>
    <row r="372" spans="1:26" x14ac:dyDescent="0.3">
      <c r="A372" t="s">
        <v>1422</v>
      </c>
      <c r="B372">
        <f t="shared" si="35"/>
        <v>74</v>
      </c>
      <c r="C372">
        <f>VLOOKUP($B372,image_data!$A:$P,16,FALSE)</f>
        <v>5184</v>
      </c>
      <c r="D372">
        <f>VLOOKUP($B372,image_data!$A:$P,15,FALSE)</f>
        <v>3888</v>
      </c>
      <c r="E372">
        <f t="shared" si="37"/>
        <v>525.44999999999982</v>
      </c>
      <c r="F372">
        <f t="shared" si="37"/>
        <v>2124</v>
      </c>
      <c r="G372">
        <f t="shared" si="36"/>
        <v>2188.0296393102171</v>
      </c>
      <c r="H372">
        <f>VLOOKUP(_xlfn.CONCAT($A372,"1"),ref_coordinates!$A:$C,2,FALSE)</f>
        <v>1923.23</v>
      </c>
      <c r="I372">
        <f>VLOOKUP(_xlfn.CONCAT($A372,"1"),ref_coordinates!$A:$C,3,FALSE)</f>
        <v>154.49</v>
      </c>
      <c r="J372">
        <f>VLOOKUP(_xlfn.CONCAT($A372,"2"),ref_coordinates!$A:$C,2,FALSE)</f>
        <v>2448.6799999999998</v>
      </c>
      <c r="K372">
        <f>VLOOKUP(_xlfn.CONCAT($A372,"2"),ref_coordinates!$A:$C,3,FALSE)</f>
        <v>2278.4899999999998</v>
      </c>
      <c r="L372">
        <f>VLOOKUP($A372,lines!W:AC,7)</f>
        <v>39.172566002856748</v>
      </c>
      <c r="M372">
        <f>RADIANS(VLOOKUP($B372, image_data!A:G,7,FALSE))</f>
        <v>1.5505890991466604</v>
      </c>
      <c r="N372">
        <f>VLOOKUP($A372,lines!W:AD,8,FALSE)</f>
        <v>1.4327728040183421</v>
      </c>
      <c r="O372">
        <f t="shared" si="38"/>
        <v>-0.11781629512831837</v>
      </c>
      <c r="P372">
        <f>VLOOKUP($B372,image_data!A:F,6,FALSE)</f>
        <v>3.7391078341752002</v>
      </c>
      <c r="Q372">
        <f>VLOOKUP($B372,image_data!$A:$Q,12,FALSE)</f>
        <v>0.48156030077127998</v>
      </c>
      <c r="R372">
        <f>VLOOKUP($B372,image_data!$A:$Q,13,FALSE)</f>
        <v>-0.20168801101712</v>
      </c>
      <c r="S372">
        <f>VLOOKUP($B372,image_data!$A:$Q,14,FALSE)</f>
        <v>3.3729106483573003E-2</v>
      </c>
      <c r="T372">
        <f>VLOOKUP($B372,image_data!$A:$K,9,FALSE)</f>
        <v>0.85884206784401995</v>
      </c>
      <c r="U372">
        <f>VLOOKUP($B372,image_data!$A:$K,10,FALSE)</f>
        <v>-1.2473722812262</v>
      </c>
      <c r="V372">
        <f>VLOOKUP($B372,image_data!$A:$K,11,FALSE)</f>
        <v>0.94750476749333001</v>
      </c>
      <c r="W372">
        <f>VLOOKUP(B372,image_data!A:R,18,FALSE)</f>
        <v>1.0038862953904999</v>
      </c>
      <c r="X372">
        <f>VLOOKUP(_xlfn.CONCAT(A372,1),ref_coordinates!A:D,4,FALSE)</f>
        <v>46.3</v>
      </c>
      <c r="Y372" t="str">
        <f>VLOOKUP(INT(LEFT(A372,3)),image_data!A:H,8,FALSE)</f>
        <v>perspective</v>
      </c>
      <c r="Z372" t="str">
        <f>VLOOKUP(B372,image_data!A:V,22,TRUE)</f>
        <v>stefanhrt: GoPro HERO9 Black</v>
      </c>
    </row>
    <row r="373" spans="1:26" x14ac:dyDescent="0.3">
      <c r="A373" t="s">
        <v>1424</v>
      </c>
      <c r="B373">
        <f t="shared" si="35"/>
        <v>75</v>
      </c>
      <c r="C373">
        <f>VLOOKUP($B373,image_data!$A:$P,16,FALSE)</f>
        <v>5184</v>
      </c>
      <c r="D373">
        <f>VLOOKUP($B373,image_data!$A:$P,15,FALSE)</f>
        <v>3888</v>
      </c>
      <c r="E373">
        <f t="shared" si="37"/>
        <v>-107.47000000000003</v>
      </c>
      <c r="F373">
        <f t="shared" si="37"/>
        <v>711.3</v>
      </c>
      <c r="G373">
        <f t="shared" si="36"/>
        <v>719.37298454973961</v>
      </c>
      <c r="H373">
        <f>VLOOKUP(_xlfn.CONCAT($A373,"1"),ref_coordinates!$A:$C,2,FALSE)</f>
        <v>535.59</v>
      </c>
      <c r="I373">
        <f>VLOOKUP(_xlfn.CONCAT($A373,"1"),ref_coordinates!$A:$C,3,FALSE)</f>
        <v>1474.89</v>
      </c>
      <c r="J373">
        <f>VLOOKUP(_xlfn.CONCAT($A373,"2"),ref_coordinates!$A:$C,2,FALSE)</f>
        <v>428.12</v>
      </c>
      <c r="K373">
        <f>VLOOKUP(_xlfn.CONCAT($A373,"2"),ref_coordinates!$A:$C,3,FALSE)</f>
        <v>2186.19</v>
      </c>
      <c r="L373">
        <f>VLOOKUP($A373,lines!W:AC,7)</f>
        <v>19.108864637872792</v>
      </c>
      <c r="M373">
        <f>RADIANS(VLOOKUP($B373, image_data!A:G,7,FALSE))</f>
        <v>1.2927167848216337</v>
      </c>
      <c r="N373">
        <f>VLOOKUP($A373,lines!W:AD,8,FALSE)</f>
        <v>0.2402298798892312</v>
      </c>
      <c r="O373">
        <f t="shared" si="38"/>
        <v>-1.0524869049324024</v>
      </c>
      <c r="P373">
        <f>VLOOKUP($B373,image_data!A:F,6,FALSE)</f>
        <v>2.5243627671151998</v>
      </c>
      <c r="Q373">
        <f>VLOOKUP($B373,image_data!$A:$Q,12,FALSE)</f>
        <v>0.51315180626896995</v>
      </c>
      <c r="R373">
        <f>VLOOKUP($B373,image_data!$A:$Q,13,FALSE)</f>
        <v>-0.21616410644136</v>
      </c>
      <c r="S373">
        <f>VLOOKUP($B373,image_data!$A:$Q,14,FALSE)</f>
        <v>3.5976829996386003E-2</v>
      </c>
      <c r="T373">
        <f>VLOOKUP($B373,image_data!$A:$K,9,FALSE)</f>
        <v>1.2273230485586999</v>
      </c>
      <c r="U373">
        <f>VLOOKUP($B373,image_data!$A:$K,10,FALSE)</f>
        <v>-0.92122637192871004</v>
      </c>
      <c r="V373">
        <f>VLOOKUP($B373,image_data!$A:$K,11,FALSE)</f>
        <v>1.0517473312000001</v>
      </c>
      <c r="W373">
        <f>VLOOKUP(B373,image_data!A:R,18,FALSE)</f>
        <v>0.96095442251264995</v>
      </c>
      <c r="X373">
        <f>VLOOKUP(_xlfn.CONCAT(A373,1),ref_coordinates!A:D,4,FALSE)</f>
        <v>6.9</v>
      </c>
      <c r="Y373" t="str">
        <f>VLOOKUP(INT(LEFT(A373,3)),image_data!A:H,8,FALSE)</f>
        <v>perspective</v>
      </c>
      <c r="Z373" t="str">
        <f>VLOOKUP(B373,image_data!A:V,22,TRUE)</f>
        <v>stefanhrt: GoPro HERO9 Black</v>
      </c>
    </row>
    <row r="374" spans="1:26" x14ac:dyDescent="0.3">
      <c r="A374" t="s">
        <v>1425</v>
      </c>
      <c r="B374">
        <f t="shared" si="35"/>
        <v>75</v>
      </c>
      <c r="C374">
        <f>VLOOKUP($B374,image_data!$A:$P,16,FALSE)</f>
        <v>5184</v>
      </c>
      <c r="D374">
        <f>VLOOKUP($B374,image_data!$A:$P,15,FALSE)</f>
        <v>3888</v>
      </c>
      <c r="E374">
        <f t="shared" si="37"/>
        <v>-37.539999999999964</v>
      </c>
      <c r="F374">
        <f t="shared" si="37"/>
        <v>416.25999999999976</v>
      </c>
      <c r="G374">
        <f t="shared" si="36"/>
        <v>417.94932611502054</v>
      </c>
      <c r="H374">
        <f>VLOOKUP(_xlfn.CONCAT($A374,"1"),ref_coordinates!$A:$C,2,FALSE)</f>
        <v>1049.28</v>
      </c>
      <c r="I374">
        <f>VLOOKUP(_xlfn.CONCAT($A374,"1"),ref_coordinates!$A:$C,3,FALSE)</f>
        <v>1806.44</v>
      </c>
      <c r="J374">
        <f>VLOOKUP(_xlfn.CONCAT($A374,"2"),ref_coordinates!$A:$C,2,FALSE)</f>
        <v>1011.74</v>
      </c>
      <c r="K374">
        <f>VLOOKUP(_xlfn.CONCAT($A374,"2"),ref_coordinates!$A:$C,3,FALSE)</f>
        <v>2222.6999999999998</v>
      </c>
      <c r="L374">
        <f>VLOOKUP($A374,lines!W:AC,7)</f>
        <v>29.266327026492071</v>
      </c>
      <c r="M374">
        <f>RADIANS(VLOOKUP($B374, image_data!A:G,7,FALSE))</f>
        <v>1.2927167848216337</v>
      </c>
      <c r="N374">
        <f>VLOOKUP($A374,lines!W:AD,8,FALSE)</f>
        <v>0.56417118758351581</v>
      </c>
      <c r="O374">
        <f t="shared" si="38"/>
        <v>-0.72854559723811785</v>
      </c>
      <c r="P374">
        <f>VLOOKUP($B374,image_data!A:F,6,FALSE)</f>
        <v>2.5243627671151998</v>
      </c>
      <c r="Q374">
        <f>VLOOKUP($B374,image_data!$A:$Q,12,FALSE)</f>
        <v>0.51315180626896995</v>
      </c>
      <c r="R374">
        <f>VLOOKUP($B374,image_data!$A:$Q,13,FALSE)</f>
        <v>-0.21616410644136</v>
      </c>
      <c r="S374">
        <f>VLOOKUP($B374,image_data!$A:$Q,14,FALSE)</f>
        <v>3.5976829996386003E-2</v>
      </c>
      <c r="T374">
        <f>VLOOKUP($B374,image_data!$A:$K,9,FALSE)</f>
        <v>1.2273230485586999</v>
      </c>
      <c r="U374">
        <f>VLOOKUP($B374,image_data!$A:$K,10,FALSE)</f>
        <v>-0.92122637192871004</v>
      </c>
      <c r="V374">
        <f>VLOOKUP($B374,image_data!$A:$K,11,FALSE)</f>
        <v>1.0517473312000001</v>
      </c>
      <c r="W374">
        <f>VLOOKUP(B374,image_data!A:R,18,FALSE)</f>
        <v>0.96095442251264995</v>
      </c>
      <c r="X374">
        <f>VLOOKUP(_xlfn.CONCAT(A374,1),ref_coordinates!A:D,4,FALSE)</f>
        <v>7.2</v>
      </c>
      <c r="Y374" t="str">
        <f>VLOOKUP(INT(LEFT(A374,3)),image_data!A:H,8,FALSE)</f>
        <v>perspective</v>
      </c>
      <c r="Z374" t="str">
        <f>VLOOKUP(B374,image_data!A:V,22,TRUE)</f>
        <v>stefanhrt: GoPro HERO9 Black</v>
      </c>
    </row>
    <row r="375" spans="1:26" x14ac:dyDescent="0.3">
      <c r="A375" t="s">
        <v>1426</v>
      </c>
      <c r="B375">
        <f t="shared" si="35"/>
        <v>75</v>
      </c>
      <c r="C375">
        <f>VLOOKUP($B375,image_data!$A:$P,16,FALSE)</f>
        <v>5184</v>
      </c>
      <c r="D375">
        <f>VLOOKUP($B375,image_data!$A:$P,15,FALSE)</f>
        <v>3888</v>
      </c>
      <c r="E375">
        <f t="shared" si="37"/>
        <v>-9.5299999999999727</v>
      </c>
      <c r="F375">
        <f t="shared" si="37"/>
        <v>314.46000000000026</v>
      </c>
      <c r="G375">
        <f t="shared" si="36"/>
        <v>314.60437457225572</v>
      </c>
      <c r="H375">
        <f>VLOOKUP(_xlfn.CONCAT($A375,"1"),ref_coordinates!$A:$C,2,FALSE)</f>
        <v>1478.81</v>
      </c>
      <c r="I375">
        <f>VLOOKUP(_xlfn.CONCAT($A375,"1"),ref_coordinates!$A:$C,3,FALSE)</f>
        <v>1926.11</v>
      </c>
      <c r="J375">
        <f>VLOOKUP(_xlfn.CONCAT($A375,"2"),ref_coordinates!$A:$C,2,FALSE)</f>
        <v>1469.28</v>
      </c>
      <c r="K375">
        <f>VLOOKUP(_xlfn.CONCAT($A375,"2"),ref_coordinates!$A:$C,3,FALSE)</f>
        <v>2240.5700000000002</v>
      </c>
      <c r="L375">
        <f>VLOOKUP($A375,lines!W:AC,7)</f>
        <v>37.039533971105783</v>
      </c>
      <c r="M375">
        <f>RADIANS(VLOOKUP($B375, image_data!A:G,7,FALSE))</f>
        <v>1.2927167848216337</v>
      </c>
      <c r="N375">
        <f>VLOOKUP($A375,lines!W:AD,8,FALSE)</f>
        <v>0.77399594919488035</v>
      </c>
      <c r="O375">
        <f t="shared" si="38"/>
        <v>-0.51872083562675331</v>
      </c>
      <c r="P375">
        <f>VLOOKUP($B375,image_data!A:F,6,FALSE)</f>
        <v>2.5243627671151998</v>
      </c>
      <c r="Q375">
        <f>VLOOKUP($B375,image_data!$A:$Q,12,FALSE)</f>
        <v>0.51315180626896995</v>
      </c>
      <c r="R375">
        <f>VLOOKUP($B375,image_data!$A:$Q,13,FALSE)</f>
        <v>-0.21616410644136</v>
      </c>
      <c r="S375">
        <f>VLOOKUP($B375,image_data!$A:$Q,14,FALSE)</f>
        <v>3.5976829996386003E-2</v>
      </c>
      <c r="T375">
        <f>VLOOKUP($B375,image_data!$A:$K,9,FALSE)</f>
        <v>1.2273230485586999</v>
      </c>
      <c r="U375">
        <f>VLOOKUP($B375,image_data!$A:$K,10,FALSE)</f>
        <v>-0.92122637192871004</v>
      </c>
      <c r="V375">
        <f>VLOOKUP($B375,image_data!$A:$K,11,FALSE)</f>
        <v>1.0517473312000001</v>
      </c>
      <c r="W375">
        <f>VLOOKUP(B375,image_data!A:R,18,FALSE)</f>
        <v>0.96095442251264995</v>
      </c>
      <c r="X375">
        <f>VLOOKUP(_xlfn.CONCAT(A375,1),ref_coordinates!A:D,4,FALSE)</f>
        <v>7.2</v>
      </c>
      <c r="Y375" t="str">
        <f>VLOOKUP(INT(LEFT(A375,3)),image_data!A:H,8,FALSE)</f>
        <v>perspective</v>
      </c>
      <c r="Z375" t="str">
        <f>VLOOKUP(B375,image_data!A:V,22,TRUE)</f>
        <v>stefanhrt: GoPro HERO9 Black</v>
      </c>
    </row>
    <row r="376" spans="1:26" x14ac:dyDescent="0.3">
      <c r="A376" t="s">
        <v>1427</v>
      </c>
      <c r="B376">
        <f t="shared" si="35"/>
        <v>75</v>
      </c>
      <c r="C376">
        <f>VLOOKUP($B376,image_data!$A:$P,16,FALSE)</f>
        <v>5184</v>
      </c>
      <c r="D376">
        <f>VLOOKUP($B376,image_data!$A:$P,15,FALSE)</f>
        <v>3888</v>
      </c>
      <c r="E376">
        <f t="shared" si="37"/>
        <v>-10.799999999999955</v>
      </c>
      <c r="F376">
        <f t="shared" si="37"/>
        <v>311.79000000000019</v>
      </c>
      <c r="G376">
        <f t="shared" si="36"/>
        <v>311.97699290172045</v>
      </c>
      <c r="H376">
        <f>VLOOKUP(_xlfn.CONCAT($A376,"1"),ref_coordinates!$A:$C,2,FALSE)</f>
        <v>1796.6</v>
      </c>
      <c r="I376">
        <f>VLOOKUP(_xlfn.CONCAT($A376,"1"),ref_coordinates!$A:$C,3,FALSE)</f>
        <v>1946.57</v>
      </c>
      <c r="J376">
        <f>VLOOKUP(_xlfn.CONCAT($A376,"2"),ref_coordinates!$A:$C,2,FALSE)</f>
        <v>1785.8</v>
      </c>
      <c r="K376">
        <f>VLOOKUP(_xlfn.CONCAT($A376,"2"),ref_coordinates!$A:$C,3,FALSE)</f>
        <v>2258.36</v>
      </c>
      <c r="L376">
        <f>VLOOKUP($A376,lines!W:AC,7)</f>
        <v>44.624882501306622</v>
      </c>
      <c r="M376">
        <f>RADIANS(VLOOKUP($B376, image_data!A:G,7,FALSE))</f>
        <v>1.2927167848216337</v>
      </c>
      <c r="N376">
        <f>VLOOKUP($A376,lines!W:AD,8,FALSE)</f>
        <v>0.93502128408158025</v>
      </c>
      <c r="O376">
        <f t="shared" si="38"/>
        <v>-0.35769550074005341</v>
      </c>
      <c r="P376">
        <f>VLOOKUP($B376,image_data!A:F,6,FALSE)</f>
        <v>2.5243627671151998</v>
      </c>
      <c r="Q376">
        <f>VLOOKUP($B376,image_data!$A:$Q,12,FALSE)</f>
        <v>0.51315180626896995</v>
      </c>
      <c r="R376">
        <f>VLOOKUP($B376,image_data!$A:$Q,13,FALSE)</f>
        <v>-0.21616410644136</v>
      </c>
      <c r="S376">
        <f>VLOOKUP($B376,image_data!$A:$Q,14,FALSE)</f>
        <v>3.5976829996386003E-2</v>
      </c>
      <c r="T376">
        <f>VLOOKUP($B376,image_data!$A:$K,9,FALSE)</f>
        <v>1.2273230485586999</v>
      </c>
      <c r="U376">
        <f>VLOOKUP($B376,image_data!$A:$K,10,FALSE)</f>
        <v>-0.92122637192871004</v>
      </c>
      <c r="V376">
        <f>VLOOKUP($B376,image_data!$A:$K,11,FALSE)</f>
        <v>1.0517473312000001</v>
      </c>
      <c r="W376">
        <f>VLOOKUP(B376,image_data!A:R,18,FALSE)</f>
        <v>0.96095442251264995</v>
      </c>
      <c r="X376">
        <f>VLOOKUP(_xlfn.CONCAT(A376,1),ref_coordinates!A:D,4,FALSE)</f>
        <v>7.1</v>
      </c>
      <c r="Y376" t="str">
        <f>VLOOKUP(INT(LEFT(A376,3)),image_data!A:H,8,FALSE)</f>
        <v>perspective</v>
      </c>
      <c r="Z376" t="str">
        <f>VLOOKUP(B376,image_data!A:V,22,TRUE)</f>
        <v>stefanhrt: GoPro HERO9 Black</v>
      </c>
    </row>
    <row r="377" spans="1:26" x14ac:dyDescent="0.3">
      <c r="A377" t="s">
        <v>1428</v>
      </c>
      <c r="B377">
        <f t="shared" ref="B377:B379" si="39">INT(LEFT(A377,3))</f>
        <v>75</v>
      </c>
      <c r="C377">
        <f>VLOOKUP($B377,image_data!$A:$P,16,FALSE)</f>
        <v>5184</v>
      </c>
      <c r="D377">
        <f>VLOOKUP($B377,image_data!$A:$P,15,FALSE)</f>
        <v>3888</v>
      </c>
      <c r="E377">
        <f t="shared" si="37"/>
        <v>24.430000000000291</v>
      </c>
      <c r="F377">
        <f t="shared" si="37"/>
        <v>406.17000000000007</v>
      </c>
      <c r="G377">
        <f t="shared" si="36"/>
        <v>406.90403512376241</v>
      </c>
      <c r="H377">
        <f>VLOOKUP(_xlfn.CONCAT($A377,"1"),ref_coordinates!$A:$C,2,FALSE)</f>
        <v>3524.85</v>
      </c>
      <c r="I377">
        <f>VLOOKUP(_xlfn.CONCAT($A377,"1"),ref_coordinates!$A:$C,3,FALSE)</f>
        <v>1862.06</v>
      </c>
      <c r="J377">
        <f>VLOOKUP(_xlfn.CONCAT($A377,"2"),ref_coordinates!$A:$C,2,FALSE)</f>
        <v>3549.28</v>
      </c>
      <c r="K377">
        <f>VLOOKUP(_xlfn.CONCAT($A377,"2"),ref_coordinates!$A:$C,3,FALSE)</f>
        <v>2268.23</v>
      </c>
      <c r="L377">
        <f>VLOOKUP($A377,lines!W:AC,7)</f>
        <v>68.942865056304313</v>
      </c>
      <c r="M377">
        <f>RADIANS(VLOOKUP($B377, image_data!A:G,7,FALSE))</f>
        <v>1.2927167848216337</v>
      </c>
      <c r="N377">
        <f>VLOOKUP($A377,lines!W:AD,8,FALSE)</f>
        <v>1.740447124468816</v>
      </c>
      <c r="O377">
        <f t="shared" si="38"/>
        <v>0.44773033964718234</v>
      </c>
      <c r="P377">
        <f>VLOOKUP($B377,image_data!A:F,6,FALSE)</f>
        <v>2.5243627671151998</v>
      </c>
      <c r="Q377">
        <f>VLOOKUP($B377,image_data!$A:$Q,12,FALSE)</f>
        <v>0.51315180626896995</v>
      </c>
      <c r="R377">
        <f>VLOOKUP($B377,image_data!$A:$Q,13,FALSE)</f>
        <v>-0.21616410644136</v>
      </c>
      <c r="S377">
        <f>VLOOKUP($B377,image_data!$A:$Q,14,FALSE)</f>
        <v>3.5976829996386003E-2</v>
      </c>
      <c r="T377">
        <f>VLOOKUP($B377,image_data!$A:$K,9,FALSE)</f>
        <v>1.2273230485586999</v>
      </c>
      <c r="U377">
        <f>VLOOKUP($B377,image_data!$A:$K,10,FALSE)</f>
        <v>-0.92122637192871004</v>
      </c>
      <c r="V377">
        <f>VLOOKUP($B377,image_data!$A:$K,11,FALSE)</f>
        <v>1.0517473312000001</v>
      </c>
      <c r="W377">
        <f>VLOOKUP(B377,image_data!A:R,18,FALSE)</f>
        <v>0.96095442251264995</v>
      </c>
      <c r="X377">
        <f>VLOOKUP(_xlfn.CONCAT(A377,1),ref_coordinates!A:D,4,FALSE)</f>
        <v>13.2</v>
      </c>
      <c r="Y377" t="str">
        <f>VLOOKUP(INT(LEFT(A377,3)),image_data!A:H,8,FALSE)</f>
        <v>perspective</v>
      </c>
      <c r="Z377" t="str">
        <f>VLOOKUP(B377,image_data!A:V,22,TRUE)</f>
        <v>stefanhrt: GoPro HERO9 Black</v>
      </c>
    </row>
    <row r="378" spans="1:26" x14ac:dyDescent="0.3">
      <c r="A378" t="s">
        <v>1429</v>
      </c>
      <c r="B378">
        <f t="shared" si="39"/>
        <v>75</v>
      </c>
      <c r="C378">
        <f>VLOOKUP($B378,image_data!$A:$P,16,FALSE)</f>
        <v>5184</v>
      </c>
      <c r="D378">
        <f>VLOOKUP($B378,image_data!$A:$P,15,FALSE)</f>
        <v>3888</v>
      </c>
      <c r="E378">
        <f t="shared" si="37"/>
        <v>54.549999999999727</v>
      </c>
      <c r="F378">
        <f t="shared" si="37"/>
        <v>560.51</v>
      </c>
      <c r="G378">
        <f t="shared" si="36"/>
        <v>563.15820388235477</v>
      </c>
      <c r="H378">
        <f>VLOOKUP(_xlfn.CONCAT($A378,"1"),ref_coordinates!$A:$C,2,FALSE)</f>
        <v>3848.51</v>
      </c>
      <c r="I378">
        <f>VLOOKUP(_xlfn.CONCAT($A378,"1"),ref_coordinates!$A:$C,3,FALSE)</f>
        <v>1647.64</v>
      </c>
      <c r="J378">
        <f>VLOOKUP(_xlfn.CONCAT($A378,"2"),ref_coordinates!$A:$C,2,FALSE)</f>
        <v>3903.06</v>
      </c>
      <c r="K378">
        <f>VLOOKUP(_xlfn.CONCAT($A378,"2"),ref_coordinates!$A:$C,3,FALSE)</f>
        <v>2208.15</v>
      </c>
      <c r="L378">
        <f>VLOOKUP($A378,lines!W:AC,7)</f>
        <v>27.547908577278541</v>
      </c>
      <c r="M378">
        <f>RADIANS(VLOOKUP($B378, image_data!A:G,7,FALSE))</f>
        <v>1.2927167848216337</v>
      </c>
      <c r="N378">
        <f>VLOOKUP($A378,lines!W:AD,8,FALSE)</f>
        <v>2.0033823244679998</v>
      </c>
      <c r="O378">
        <f t="shared" si="38"/>
        <v>0.71066553964636614</v>
      </c>
      <c r="P378">
        <f>VLOOKUP($B378,image_data!A:F,6,FALSE)</f>
        <v>2.5243627671151998</v>
      </c>
      <c r="Q378">
        <f>VLOOKUP($B378,image_data!$A:$Q,12,FALSE)</f>
        <v>0.51315180626896995</v>
      </c>
      <c r="R378">
        <f>VLOOKUP($B378,image_data!$A:$Q,13,FALSE)</f>
        <v>-0.21616410644136</v>
      </c>
      <c r="S378">
        <f>VLOOKUP($B378,image_data!$A:$Q,14,FALSE)</f>
        <v>3.5976829996386003E-2</v>
      </c>
      <c r="T378">
        <f>VLOOKUP($B378,image_data!$A:$K,9,FALSE)</f>
        <v>1.2273230485586999</v>
      </c>
      <c r="U378">
        <f>VLOOKUP($B378,image_data!$A:$K,10,FALSE)</f>
        <v>-0.92122637192871004</v>
      </c>
      <c r="V378">
        <f>VLOOKUP($B378,image_data!$A:$K,11,FALSE)</f>
        <v>1.0517473312000001</v>
      </c>
      <c r="W378">
        <f>VLOOKUP(B378,image_data!A:R,18,FALSE)</f>
        <v>0.96095442251264995</v>
      </c>
      <c r="X378">
        <f>VLOOKUP(_xlfn.CONCAT(A378,1),ref_coordinates!A:D,4,FALSE)</f>
        <v>7.3</v>
      </c>
      <c r="Y378" t="str">
        <f>VLOOKUP(INT(LEFT(A378,3)),image_data!A:H,8,FALSE)</f>
        <v>perspective</v>
      </c>
      <c r="Z378" t="str">
        <f>VLOOKUP(B378,image_data!A:V,22,TRUE)</f>
        <v>stefanhrt: GoPro HERO9 Black</v>
      </c>
    </row>
    <row r="379" spans="1:26" x14ac:dyDescent="0.3">
      <c r="A379" t="s">
        <v>1430</v>
      </c>
      <c r="B379">
        <f t="shared" si="39"/>
        <v>75</v>
      </c>
      <c r="C379">
        <f>VLOOKUP($B379,image_data!$A:$P,16,FALSE)</f>
        <v>5184</v>
      </c>
      <c r="D379">
        <f>VLOOKUP($B379,image_data!$A:$P,15,FALSE)</f>
        <v>3888</v>
      </c>
      <c r="E379">
        <f t="shared" si="37"/>
        <v>91.660000000000309</v>
      </c>
      <c r="F379">
        <f t="shared" si="37"/>
        <v>768.21000000000026</v>
      </c>
      <c r="G379">
        <f t="shared" si="36"/>
        <v>773.65894275190828</v>
      </c>
      <c r="H379">
        <f>VLOOKUP(_xlfn.CONCAT($A379,"1"),ref_coordinates!$A:$C,2,FALSE)</f>
        <v>3927.49</v>
      </c>
      <c r="I379">
        <f>VLOOKUP(_xlfn.CONCAT($A379,"1"),ref_coordinates!$A:$C,3,FALSE)</f>
        <v>1441.34</v>
      </c>
      <c r="J379">
        <f>VLOOKUP(_xlfn.CONCAT($A379,"2"),ref_coordinates!$A:$C,2,FALSE)</f>
        <v>4019.15</v>
      </c>
      <c r="K379">
        <f>VLOOKUP(_xlfn.CONCAT($A379,"2"),ref_coordinates!$A:$C,3,FALSE)</f>
        <v>2209.5500000000002</v>
      </c>
      <c r="L379">
        <f>VLOOKUP($A379,lines!W:AC,7)</f>
        <v>18.155982883134332</v>
      </c>
      <c r="M379">
        <f>RADIANS(VLOOKUP($B379, image_data!A:G,7,FALSE))</f>
        <v>1.2927167848216337</v>
      </c>
      <c r="N379">
        <f>VLOOKUP($A379,lines!W:AD,8,FALSE)</f>
        <v>2.152401024226239</v>
      </c>
      <c r="O379">
        <f t="shared" si="38"/>
        <v>0.85968423940460537</v>
      </c>
      <c r="P379">
        <f>VLOOKUP($B379,image_data!A:F,6,FALSE)</f>
        <v>2.5243627671151998</v>
      </c>
      <c r="Q379">
        <f>VLOOKUP($B379,image_data!$A:$Q,12,FALSE)</f>
        <v>0.51315180626896995</v>
      </c>
      <c r="R379">
        <f>VLOOKUP($B379,image_data!$A:$Q,13,FALSE)</f>
        <v>-0.21616410644136</v>
      </c>
      <c r="S379">
        <f>VLOOKUP($B379,image_data!$A:$Q,14,FALSE)</f>
        <v>3.5976829996386003E-2</v>
      </c>
      <c r="T379">
        <f>VLOOKUP($B379,image_data!$A:$K,9,FALSE)</f>
        <v>1.2273230485586999</v>
      </c>
      <c r="U379">
        <f>VLOOKUP($B379,image_data!$A:$K,10,FALSE)</f>
        <v>-0.92122637192871004</v>
      </c>
      <c r="V379">
        <f>VLOOKUP($B379,image_data!$A:$K,11,FALSE)</f>
        <v>1.0517473312000001</v>
      </c>
      <c r="W379">
        <f>VLOOKUP(B379,image_data!A:R,18,FALSE)</f>
        <v>0.96095442251264995</v>
      </c>
      <c r="X379">
        <f>VLOOKUP(_xlfn.CONCAT(A379,1),ref_coordinates!A:D,4,FALSE)</f>
        <v>7.3</v>
      </c>
      <c r="Y379" t="str">
        <f>VLOOKUP(INT(LEFT(A379,3)),image_data!A:H,8,FALSE)</f>
        <v>perspective</v>
      </c>
      <c r="Z379" t="str">
        <f>VLOOKUP(B379,image_data!A:V,22,TRUE)</f>
        <v>stefanhrt: GoPro HERO9 Black</v>
      </c>
    </row>
    <row r="1048572" spans="6:6" x14ac:dyDescent="0.3">
      <c r="F1048572">
        <f>MIN(F1:F1048571)</f>
        <v>89.360000000000127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E1A7-9354-49F8-BFAB-BC9B7DDE9D20}">
  <dimension ref="A1:AA1048572"/>
  <sheetViews>
    <sheetView zoomScale="117" zoomScaleNormal="117" workbookViewId="0">
      <pane ySplit="1" topLeftCell="A2" activePane="bottomLeft" state="frozen"/>
      <selection pane="bottomLeft" activeCell="D134" sqref="D134"/>
    </sheetView>
  </sheetViews>
  <sheetFormatPr defaultRowHeight="14.4" x14ac:dyDescent="0.3"/>
  <cols>
    <col min="3" max="3" width="14.44140625" bestFit="1" customWidth="1"/>
    <col min="4" max="4" width="14.88671875" bestFit="1" customWidth="1"/>
    <col min="5" max="6" width="13.88671875" bestFit="1" customWidth="1"/>
    <col min="7" max="11" width="13.88671875" customWidth="1"/>
    <col min="12" max="12" width="13.6640625" bestFit="1" customWidth="1"/>
    <col min="13" max="16" width="13.44140625" customWidth="1"/>
    <col min="17" max="17" width="20" bestFit="1" customWidth="1"/>
    <col min="18" max="18" width="15" bestFit="1" customWidth="1"/>
    <col min="19" max="19" width="12.6640625" bestFit="1" customWidth="1"/>
    <col min="20" max="23" width="12.6640625" customWidth="1"/>
    <col min="24" max="24" width="13.21875" bestFit="1" customWidth="1"/>
    <col min="25" max="25" width="11.6640625" bestFit="1" customWidth="1"/>
    <col min="26" max="26" width="35" bestFit="1" customWidth="1"/>
  </cols>
  <sheetData>
    <row r="1" spans="1:27" x14ac:dyDescent="0.3">
      <c r="A1" t="s">
        <v>230</v>
      </c>
      <c r="B1" t="s">
        <v>782</v>
      </c>
      <c r="C1" t="s">
        <v>779</v>
      </c>
      <c r="D1" t="s">
        <v>780</v>
      </c>
      <c r="E1" t="s">
        <v>752</v>
      </c>
      <c r="F1" t="s">
        <v>753</v>
      </c>
      <c r="G1" t="s">
        <v>772</v>
      </c>
      <c r="H1" t="s">
        <v>776</v>
      </c>
      <c r="I1" t="s">
        <v>777</v>
      </c>
      <c r="J1" t="s">
        <v>774</v>
      </c>
      <c r="K1" t="s">
        <v>775</v>
      </c>
      <c r="L1" t="s">
        <v>756</v>
      </c>
      <c r="M1" t="s">
        <v>781</v>
      </c>
      <c r="N1" t="s">
        <v>758</v>
      </c>
      <c r="O1" t="s">
        <v>790</v>
      </c>
      <c r="P1" t="s">
        <v>773</v>
      </c>
      <c r="Q1" t="s">
        <v>754</v>
      </c>
      <c r="R1" t="s">
        <v>195</v>
      </c>
      <c r="S1" t="s">
        <v>196</v>
      </c>
      <c r="T1" t="s">
        <v>340</v>
      </c>
      <c r="U1" t="s">
        <v>341</v>
      </c>
      <c r="V1" t="s">
        <v>342</v>
      </c>
      <c r="W1" t="s">
        <v>792</v>
      </c>
      <c r="X1" t="s">
        <v>755</v>
      </c>
      <c r="Y1" t="s">
        <v>757</v>
      </c>
      <c r="Z1" t="s">
        <v>881</v>
      </c>
    </row>
    <row r="2" spans="1:27" x14ac:dyDescent="0.3">
      <c r="A2" t="s">
        <v>244</v>
      </c>
      <c r="B2">
        <f t="shared" ref="B2:B33" si="0">INT(LEFT(A2,3))</f>
        <v>4</v>
      </c>
      <c r="C2">
        <f>VLOOKUP($B2,image_data!$A:$P,16,FALSE)</f>
        <v>5184</v>
      </c>
      <c r="D2">
        <f>VLOOKUP($B2,image_data!$A:$P,15,FALSE)</f>
        <v>3888</v>
      </c>
      <c r="E2">
        <f t="shared" ref="E2:E33" si="1">J2-H2</f>
        <v>-32.300000000000182</v>
      </c>
      <c r="F2">
        <f t="shared" ref="F2:F33" si="2">K2-I2</f>
        <v>666.7</v>
      </c>
      <c r="G2">
        <f t="shared" ref="G2:G33" si="3">SQRT(POWER(E2,2)+POWER(F2,2))</f>
        <v>667.4819697939414</v>
      </c>
      <c r="H2">
        <f>VLOOKUP(_xlfn.CONCAT($A2,"1"),ref_coordinates!$A:$C,2,FALSE)</f>
        <v>2208.3000000000002</v>
      </c>
      <c r="I2">
        <f>VLOOKUP(_xlfn.CONCAT($A2,"1"),ref_coordinates!$A:$C,3,FALSE)</f>
        <v>1221.5</v>
      </c>
      <c r="J2">
        <f>VLOOKUP(_xlfn.CONCAT($A2,"2"),ref_coordinates!$A:$C,2,FALSE)</f>
        <v>2176</v>
      </c>
      <c r="K2">
        <f>VLOOKUP(_xlfn.CONCAT($A2,"2"),ref_coordinates!$A:$C,3,FALSE)</f>
        <v>1888.2</v>
      </c>
      <c r="L2">
        <f>VLOOKUP($A2,lines!W:AC,7)</f>
        <v>130.08887473198789</v>
      </c>
      <c r="M2">
        <f>RADIANS(VLOOKUP($B2, image_data!A:G,7,FALSE))</f>
        <v>0.47895875830086421</v>
      </c>
      <c r="N2">
        <f>VLOOKUP($A2,lines!W:AD,8,FALSE)</f>
        <v>0.2115745108283647</v>
      </c>
      <c r="O2">
        <f t="shared" ref="O2:O33" si="4">N2-M2</f>
        <v>-0.2673842474724995</v>
      </c>
      <c r="P2">
        <f>VLOOKUP($B2,image_data!A:F,6,FALSE)</f>
        <v>1.2183205373585</v>
      </c>
      <c r="Q2">
        <f>VLOOKUP($B2,image_data!$A:$Q,12,FALSE)</f>
        <v>0.50162611110335997</v>
      </c>
      <c r="R2">
        <f>VLOOKUP($B2,image_data!$A:$Q,13,FALSE)</f>
        <v>-0.20314164822358</v>
      </c>
      <c r="S2">
        <f>VLOOKUP($B2,image_data!$A:$Q,14,FALSE)</f>
        <v>3.5280145810493997E-2</v>
      </c>
      <c r="T2">
        <f>VLOOKUP($B2,image_data!$A:$K,9,FALSE)</f>
        <v>-0.47414393478820999</v>
      </c>
      <c r="U2">
        <f>VLOOKUP($B2,image_data!$A:$K,10,FALSE)</f>
        <v>-1.9808095578105001</v>
      </c>
      <c r="V2">
        <f>VLOOKUP($B2,image_data!$A:$K,11,FALSE)</f>
        <v>-1.9254278782070999</v>
      </c>
      <c r="W2">
        <f>VLOOKUP(B2,image_data!A:R,18,FALSE)</f>
        <v>1.0261428058602</v>
      </c>
      <c r="X2">
        <f>VLOOKUP(_xlfn.CONCAT(A2,1),ref_coordinates!A:D,4,FALSE)</f>
        <v>33.799999999999997</v>
      </c>
      <c r="Y2" t="str">
        <f>VLOOKUP(INT(LEFT(A2,3)),image_data!A:H,8,FALSE)</f>
        <v>perspective</v>
      </c>
      <c r="Z2" t="str">
        <f>VLOOKUP(B2,image_data!A:V,22,TRUE)</f>
        <v>stefanhrt: GoPro HERO9 Black</v>
      </c>
      <c r="AA2">
        <f>MEDIAN(X2:X200)</f>
        <v>20.3</v>
      </c>
    </row>
    <row r="3" spans="1:27" x14ac:dyDescent="0.3">
      <c r="A3" t="s">
        <v>245</v>
      </c>
      <c r="B3">
        <f t="shared" si="0"/>
        <v>4</v>
      </c>
      <c r="C3">
        <f>VLOOKUP($B3,image_data!$A:$P,16,FALSE)</f>
        <v>5184</v>
      </c>
      <c r="D3">
        <f>VLOOKUP($B3,image_data!$A:$P,15,FALSE)</f>
        <v>3888</v>
      </c>
      <c r="E3">
        <f t="shared" si="1"/>
        <v>-28.299999999999727</v>
      </c>
      <c r="F3">
        <f t="shared" si="2"/>
        <v>672.09999999999991</v>
      </c>
      <c r="G3">
        <f t="shared" si="3"/>
        <v>672.69554777774454</v>
      </c>
      <c r="H3">
        <f>VLOOKUP(_xlfn.CONCAT($A3,"1"),ref_coordinates!$A:$C,2,FALSE)</f>
        <v>2314.6</v>
      </c>
      <c r="I3">
        <f>VLOOKUP(_xlfn.CONCAT($A3,"1"),ref_coordinates!$A:$C,3,FALSE)</f>
        <v>1219.7</v>
      </c>
      <c r="J3">
        <f>VLOOKUP(_xlfn.CONCAT($A3,"2"),ref_coordinates!$A:$C,2,FALSE)</f>
        <v>2286.3000000000002</v>
      </c>
      <c r="K3">
        <f>VLOOKUP(_xlfn.CONCAT($A3,"2"),ref_coordinates!$A:$C,3,FALSE)</f>
        <v>1891.8</v>
      </c>
      <c r="L3">
        <f>VLOOKUP($A3,lines!W:AC,7)</f>
        <v>128.32352722726949</v>
      </c>
      <c r="M3">
        <f>RADIANS(VLOOKUP($B3, image_data!A:G,7,FALSE))</f>
        <v>0.47895875830086421</v>
      </c>
      <c r="N3">
        <f>VLOOKUP($A3,lines!W:AD,8,FALSE)</f>
        <v>0.25524043342202818</v>
      </c>
      <c r="O3">
        <f t="shared" si="4"/>
        <v>-0.22371832487883603</v>
      </c>
      <c r="P3">
        <f>VLOOKUP($B3,image_data!A:F,6,FALSE)</f>
        <v>1.2183205373585</v>
      </c>
      <c r="Q3">
        <f>VLOOKUP($B3,image_data!$A:$Q,12,FALSE)</f>
        <v>0.50162611110335997</v>
      </c>
      <c r="R3">
        <f>VLOOKUP($B3,image_data!$A:$Q,13,FALSE)</f>
        <v>-0.20314164822358</v>
      </c>
      <c r="S3">
        <f>VLOOKUP($B3,image_data!$A:$Q,14,FALSE)</f>
        <v>3.5280145810493997E-2</v>
      </c>
      <c r="T3">
        <f>VLOOKUP($B3,image_data!$A:$K,9,FALSE)</f>
        <v>-0.47414393478820999</v>
      </c>
      <c r="U3">
        <f>VLOOKUP($B3,image_data!$A:$K,10,FALSE)</f>
        <v>-1.9808095578105001</v>
      </c>
      <c r="V3">
        <f>VLOOKUP($B3,image_data!$A:$K,11,FALSE)</f>
        <v>-1.9254278782070999</v>
      </c>
      <c r="W3">
        <f>VLOOKUP(B3,image_data!A:R,18,FALSE)</f>
        <v>1.0261428058602</v>
      </c>
      <c r="X3">
        <f>VLOOKUP(_xlfn.CONCAT(A3,1),ref_coordinates!A:D,4,FALSE)</f>
        <v>33.799999999999997</v>
      </c>
      <c r="Y3" t="str">
        <f>VLOOKUP(INT(LEFT(A3,3)),image_data!A:H,8,FALSE)</f>
        <v>perspective</v>
      </c>
      <c r="Z3" t="str">
        <f>VLOOKUP(B3,image_data!A:V,22,TRUE)</f>
        <v>stefanhrt: GoPro HERO9 Black</v>
      </c>
      <c r="AA3">
        <f>_xlfn.STDEV.P(X2:X200)</f>
        <v>15.90084393856619</v>
      </c>
    </row>
    <row r="4" spans="1:27" x14ac:dyDescent="0.3">
      <c r="A4" t="s">
        <v>246</v>
      </c>
      <c r="B4">
        <f t="shared" si="0"/>
        <v>4</v>
      </c>
      <c r="C4">
        <f>VLOOKUP($B4,image_data!$A:$P,16,FALSE)</f>
        <v>5184</v>
      </c>
      <c r="D4">
        <f>VLOOKUP($B4,image_data!$A:$P,15,FALSE)</f>
        <v>3888</v>
      </c>
      <c r="E4">
        <f t="shared" si="1"/>
        <v>-16.599999999999909</v>
      </c>
      <c r="F4">
        <f t="shared" si="2"/>
        <v>676.59999999999991</v>
      </c>
      <c r="G4">
        <f t="shared" si="3"/>
        <v>676.80360519134342</v>
      </c>
      <c r="H4">
        <f>VLOOKUP(_xlfn.CONCAT($A4,"1"),ref_coordinates!$A:$C,2,FALSE)</f>
        <v>2430</v>
      </c>
      <c r="I4">
        <f>VLOOKUP(_xlfn.CONCAT($A4,"1"),ref_coordinates!$A:$C,3,FALSE)</f>
        <v>1220.7</v>
      </c>
      <c r="J4">
        <f>VLOOKUP(_xlfn.CONCAT($A4,"2"),ref_coordinates!$A:$C,2,FALSE)</f>
        <v>2413.4</v>
      </c>
      <c r="K4">
        <f>VLOOKUP(_xlfn.CONCAT($A4,"2"),ref_coordinates!$A:$C,3,FALSE)</f>
        <v>1897.3</v>
      </c>
      <c r="L4">
        <f>VLOOKUP($A4,lines!W:AC,7)</f>
        <v>127.3168994480357</v>
      </c>
      <c r="M4">
        <f>RADIANS(VLOOKUP($B4, image_data!A:G,7,FALSE))</f>
        <v>0.47895875830086421</v>
      </c>
      <c r="N4">
        <f>VLOOKUP($A4,lines!W:AD,8,FALSE)</f>
        <v>0.29829444655386328</v>
      </c>
      <c r="O4">
        <f t="shared" si="4"/>
        <v>-0.18066431174700093</v>
      </c>
      <c r="P4">
        <f>VLOOKUP($B4,image_data!A:F,6,FALSE)</f>
        <v>1.2183205373585</v>
      </c>
      <c r="Q4">
        <f>VLOOKUP($B4,image_data!$A:$Q,12,FALSE)</f>
        <v>0.50162611110335997</v>
      </c>
      <c r="R4">
        <f>VLOOKUP($B4,image_data!$A:$Q,13,FALSE)</f>
        <v>-0.20314164822358</v>
      </c>
      <c r="S4">
        <f>VLOOKUP($B4,image_data!$A:$Q,14,FALSE)</f>
        <v>3.5280145810493997E-2</v>
      </c>
      <c r="T4">
        <f>VLOOKUP($B4,image_data!$A:$K,9,FALSE)</f>
        <v>-0.47414393478820999</v>
      </c>
      <c r="U4">
        <f>VLOOKUP($B4,image_data!$A:$K,10,FALSE)</f>
        <v>-1.9808095578105001</v>
      </c>
      <c r="V4">
        <f>VLOOKUP($B4,image_data!$A:$K,11,FALSE)</f>
        <v>-1.9254278782070999</v>
      </c>
      <c r="W4">
        <f>VLOOKUP(B4,image_data!A:R,18,FALSE)</f>
        <v>1.0261428058602</v>
      </c>
      <c r="X4">
        <f>VLOOKUP(_xlfn.CONCAT(A4,1),ref_coordinates!A:D,4,FALSE)</f>
        <v>33.799999999999997</v>
      </c>
      <c r="Y4" t="str">
        <f>VLOOKUP(INT(LEFT(A4,3)),image_data!A:H,8,FALSE)</f>
        <v>perspective</v>
      </c>
      <c r="Z4" t="str">
        <f>VLOOKUP(B4,image_data!A:V,22,TRUE)</f>
        <v>stefanhrt: GoPro HERO9 Black</v>
      </c>
      <c r="AA4">
        <f>_xlfn.STDEV.P(L2:L200)</f>
        <v>108.41752411618121</v>
      </c>
    </row>
    <row r="5" spans="1:27" x14ac:dyDescent="0.3">
      <c r="A5" t="s">
        <v>247</v>
      </c>
      <c r="B5">
        <f t="shared" si="0"/>
        <v>4</v>
      </c>
      <c r="C5">
        <f>VLOOKUP($B5,image_data!$A:$P,16,FALSE)</f>
        <v>5184</v>
      </c>
      <c r="D5">
        <f>VLOOKUP($B5,image_data!$A:$P,15,FALSE)</f>
        <v>3888</v>
      </c>
      <c r="E5">
        <f t="shared" si="1"/>
        <v>-12.5</v>
      </c>
      <c r="F5">
        <f t="shared" si="2"/>
        <v>676.2</v>
      </c>
      <c r="G5">
        <f t="shared" si="3"/>
        <v>676.31552547609022</v>
      </c>
      <c r="H5">
        <f>VLOOKUP(_xlfn.CONCAT($A5,"1"),ref_coordinates!$A:$C,2,FALSE)</f>
        <v>2679.7</v>
      </c>
      <c r="I5">
        <f>VLOOKUP(_xlfn.CONCAT($A5,"1"),ref_coordinates!$A:$C,3,FALSE)</f>
        <v>1221.0999999999999</v>
      </c>
      <c r="J5">
        <f>VLOOKUP(_xlfn.CONCAT($A5,"2"),ref_coordinates!$A:$C,2,FALSE)</f>
        <v>2667.2</v>
      </c>
      <c r="K5">
        <f>VLOOKUP(_xlfn.CONCAT($A5,"2"),ref_coordinates!$A:$C,3,FALSE)</f>
        <v>1897.3</v>
      </c>
      <c r="L5">
        <f>VLOOKUP($A5,lines!W:AC,7)</f>
        <v>126.0452956802398</v>
      </c>
      <c r="M5">
        <f>RADIANS(VLOOKUP($B5, image_data!A:G,7,FALSE))</f>
        <v>0.47895875830086421</v>
      </c>
      <c r="N5">
        <f>VLOOKUP($A5,lines!W:AD,8,FALSE)</f>
        <v>0.39615999492775711</v>
      </c>
      <c r="O5">
        <f t="shared" si="4"/>
        <v>-8.2798763373107098E-2</v>
      </c>
      <c r="P5">
        <f>VLOOKUP($B5,image_data!A:F,6,FALSE)</f>
        <v>1.2183205373585</v>
      </c>
      <c r="Q5">
        <f>VLOOKUP($B5,image_data!$A:$Q,12,FALSE)</f>
        <v>0.50162611110335997</v>
      </c>
      <c r="R5">
        <f>VLOOKUP($B5,image_data!$A:$Q,13,FALSE)</f>
        <v>-0.20314164822358</v>
      </c>
      <c r="S5">
        <f>VLOOKUP($B5,image_data!$A:$Q,14,FALSE)</f>
        <v>3.5280145810493997E-2</v>
      </c>
      <c r="T5">
        <f>VLOOKUP($B5,image_data!$A:$K,9,FALSE)</f>
        <v>-0.47414393478820999</v>
      </c>
      <c r="U5">
        <f>VLOOKUP($B5,image_data!$A:$K,10,FALSE)</f>
        <v>-1.9808095578105001</v>
      </c>
      <c r="V5">
        <f>VLOOKUP($B5,image_data!$A:$K,11,FALSE)</f>
        <v>-1.9254278782070999</v>
      </c>
      <c r="W5">
        <f>VLOOKUP(B5,image_data!A:R,18,FALSE)</f>
        <v>1.0261428058602</v>
      </c>
      <c r="X5">
        <f>VLOOKUP(_xlfn.CONCAT(A5,1),ref_coordinates!A:D,4,FALSE)</f>
        <v>33.799999999999997</v>
      </c>
      <c r="Y5" t="str">
        <f>VLOOKUP(INT(LEFT(A5,3)),image_data!A:H,8,FALSE)</f>
        <v>perspective</v>
      </c>
      <c r="Z5" t="str">
        <f>VLOOKUP(B5,image_data!A:V,22,TRUE)</f>
        <v>stefanhrt: GoPro HERO9 Black</v>
      </c>
      <c r="AA5">
        <f>MAX(X2:X200)-MIN(X2:X200)</f>
        <v>75.7</v>
      </c>
    </row>
    <row r="6" spans="1:27" x14ac:dyDescent="0.3">
      <c r="A6" t="s">
        <v>248</v>
      </c>
      <c r="B6">
        <f t="shared" si="0"/>
        <v>4</v>
      </c>
      <c r="C6">
        <f>VLOOKUP($B6,image_data!$A:$P,16,FALSE)</f>
        <v>5184</v>
      </c>
      <c r="D6">
        <f>VLOOKUP($B6,image_data!$A:$P,15,FALSE)</f>
        <v>3888</v>
      </c>
      <c r="E6">
        <f t="shared" si="1"/>
        <v>-20.699999999999818</v>
      </c>
      <c r="F6">
        <f t="shared" si="2"/>
        <v>674.7</v>
      </c>
      <c r="G6">
        <f t="shared" si="3"/>
        <v>675.01746644068407</v>
      </c>
      <c r="H6">
        <f>VLOOKUP(_xlfn.CONCAT($A6,"1"),ref_coordinates!$A:$C,2,FALSE)</f>
        <v>2789.6</v>
      </c>
      <c r="I6">
        <f>VLOOKUP(_xlfn.CONCAT($A6,"1"),ref_coordinates!$A:$C,3,FALSE)</f>
        <v>1222.5999999999999</v>
      </c>
      <c r="J6">
        <f>VLOOKUP(_xlfn.CONCAT($A6,"2"),ref_coordinates!$A:$C,2,FALSE)</f>
        <v>2768.9</v>
      </c>
      <c r="K6">
        <f>VLOOKUP(_xlfn.CONCAT($A6,"2"),ref_coordinates!$A:$C,3,FALSE)</f>
        <v>1897.3</v>
      </c>
      <c r="L6">
        <f>VLOOKUP($A6,lines!W:AC,7)</f>
        <v>125.1660597928075</v>
      </c>
      <c r="M6">
        <f>RADIANS(VLOOKUP($B6, image_data!A:G,7,FALSE))</f>
        <v>0.47895875830086421</v>
      </c>
      <c r="N6">
        <f>VLOOKUP($A6,lines!W:AD,8,FALSE)</f>
        <v>0.44149933255899071</v>
      </c>
      <c r="O6">
        <f t="shared" si="4"/>
        <v>-3.7459425741873498E-2</v>
      </c>
      <c r="P6">
        <f>VLOOKUP($B6,image_data!A:F,6,FALSE)</f>
        <v>1.2183205373585</v>
      </c>
      <c r="Q6">
        <f>VLOOKUP($B6,image_data!$A:$Q,12,FALSE)</f>
        <v>0.50162611110335997</v>
      </c>
      <c r="R6">
        <f>VLOOKUP($B6,image_data!$A:$Q,13,FALSE)</f>
        <v>-0.20314164822358</v>
      </c>
      <c r="S6">
        <f>VLOOKUP($B6,image_data!$A:$Q,14,FALSE)</f>
        <v>3.5280145810493997E-2</v>
      </c>
      <c r="T6">
        <f>VLOOKUP($B6,image_data!$A:$K,9,FALSE)</f>
        <v>-0.47414393478820999</v>
      </c>
      <c r="U6">
        <f>VLOOKUP($B6,image_data!$A:$K,10,FALSE)</f>
        <v>-1.9808095578105001</v>
      </c>
      <c r="V6">
        <f>VLOOKUP($B6,image_data!$A:$K,11,FALSE)</f>
        <v>-1.9254278782070999</v>
      </c>
      <c r="W6">
        <f>VLOOKUP(B6,image_data!A:R,18,FALSE)</f>
        <v>1.0261428058602</v>
      </c>
      <c r="X6">
        <f>VLOOKUP(_xlfn.CONCAT(A6,1),ref_coordinates!A:D,4,FALSE)</f>
        <v>33.799999999999997</v>
      </c>
      <c r="Y6" t="str">
        <f>VLOOKUP(INT(LEFT(A6,3)),image_data!A:H,8,FALSE)</f>
        <v>perspective</v>
      </c>
      <c r="Z6" t="str">
        <f>VLOOKUP(B6,image_data!A:V,22,TRUE)</f>
        <v>stefanhrt: GoPro HERO9 Black</v>
      </c>
    </row>
    <row r="7" spans="1:27" x14ac:dyDescent="0.3">
      <c r="A7" t="s">
        <v>249</v>
      </c>
      <c r="B7">
        <f t="shared" si="0"/>
        <v>4</v>
      </c>
      <c r="C7">
        <f>VLOOKUP($B7,image_data!$A:$P,16,FALSE)</f>
        <v>5184</v>
      </c>
      <c r="D7">
        <f>VLOOKUP($B7,image_data!$A:$P,15,FALSE)</f>
        <v>3888</v>
      </c>
      <c r="E7">
        <f t="shared" si="1"/>
        <v>-7.3999999999996362</v>
      </c>
      <c r="F7">
        <f t="shared" si="2"/>
        <v>676.89999999999986</v>
      </c>
      <c r="G7">
        <f t="shared" si="3"/>
        <v>676.94044789774512</v>
      </c>
      <c r="H7">
        <f>VLOOKUP(_xlfn.CONCAT($A7,"1"),ref_coordinates!$A:$C,2,FALSE)</f>
        <v>2912.7</v>
      </c>
      <c r="I7">
        <f>VLOOKUP(_xlfn.CONCAT($A7,"1"),ref_coordinates!$A:$C,3,FALSE)</f>
        <v>1228.4000000000001</v>
      </c>
      <c r="J7">
        <f>VLOOKUP(_xlfn.CONCAT($A7,"2"),ref_coordinates!$A:$C,2,FALSE)</f>
        <v>2905.3</v>
      </c>
      <c r="K7">
        <f>VLOOKUP(_xlfn.CONCAT($A7,"2"),ref_coordinates!$A:$C,3,FALSE)</f>
        <v>1905.3</v>
      </c>
      <c r="L7">
        <f>VLOOKUP($A7,lines!W:AC,7)</f>
        <v>125.3091105821261</v>
      </c>
      <c r="M7">
        <f>RADIANS(VLOOKUP($B7, image_data!A:G,7,FALSE))</f>
        <v>0.47895875830086421</v>
      </c>
      <c r="N7">
        <f>VLOOKUP($A7,lines!W:AD,8,FALSE)</f>
        <v>0.48577255451718948</v>
      </c>
      <c r="O7">
        <f t="shared" si="4"/>
        <v>6.8137962163252741E-3</v>
      </c>
      <c r="P7">
        <f>VLOOKUP($B7,image_data!A:F,6,FALSE)</f>
        <v>1.2183205373585</v>
      </c>
      <c r="Q7">
        <f>VLOOKUP($B7,image_data!$A:$Q,12,FALSE)</f>
        <v>0.50162611110335997</v>
      </c>
      <c r="R7">
        <f>VLOOKUP($B7,image_data!$A:$Q,13,FALSE)</f>
        <v>-0.20314164822358</v>
      </c>
      <c r="S7">
        <f>VLOOKUP($B7,image_data!$A:$Q,14,FALSE)</f>
        <v>3.5280145810493997E-2</v>
      </c>
      <c r="T7">
        <f>VLOOKUP($B7,image_data!$A:$K,9,FALSE)</f>
        <v>-0.47414393478820999</v>
      </c>
      <c r="U7">
        <f>VLOOKUP($B7,image_data!$A:$K,10,FALSE)</f>
        <v>-1.9808095578105001</v>
      </c>
      <c r="V7">
        <f>VLOOKUP($B7,image_data!$A:$K,11,FALSE)</f>
        <v>-1.9254278782070999</v>
      </c>
      <c r="W7">
        <f>VLOOKUP(B7,image_data!A:R,18,FALSE)</f>
        <v>1.0261428058602</v>
      </c>
      <c r="X7">
        <f>VLOOKUP(_xlfn.CONCAT(A7,1),ref_coordinates!A:D,4,FALSE)</f>
        <v>33.799999999999997</v>
      </c>
      <c r="Y7" t="str">
        <f>VLOOKUP(INT(LEFT(A7,3)),image_data!A:H,8,FALSE)</f>
        <v>perspective</v>
      </c>
      <c r="Z7" t="str">
        <f>VLOOKUP(B7,image_data!A:V,22,TRUE)</f>
        <v>stefanhrt: GoPro HERO9 Black</v>
      </c>
    </row>
    <row r="8" spans="1:27" x14ac:dyDescent="0.3">
      <c r="A8" t="s">
        <v>250</v>
      </c>
      <c r="B8">
        <f t="shared" si="0"/>
        <v>4</v>
      </c>
      <c r="C8">
        <f>VLOOKUP($B8,image_data!$A:$P,16,FALSE)</f>
        <v>5184</v>
      </c>
      <c r="D8">
        <f>VLOOKUP($B8,image_data!$A:$P,15,FALSE)</f>
        <v>3888</v>
      </c>
      <c r="E8">
        <f t="shared" si="1"/>
        <v>4.4000000000000909</v>
      </c>
      <c r="F8">
        <f t="shared" si="2"/>
        <v>974.9</v>
      </c>
      <c r="G8">
        <f t="shared" si="3"/>
        <v>974.9099291729467</v>
      </c>
      <c r="H8">
        <f>VLOOKUP(_xlfn.CONCAT($A8,"1"),ref_coordinates!$A:$C,2,FALSE)</f>
        <v>3321.2</v>
      </c>
      <c r="I8">
        <f>VLOOKUP(_xlfn.CONCAT($A8,"1"),ref_coordinates!$A:$C,3,FALSE)</f>
        <v>951.9</v>
      </c>
      <c r="J8">
        <f>VLOOKUP(_xlfn.CONCAT($A8,"2"),ref_coordinates!$A:$C,2,FALSE)</f>
        <v>3325.6</v>
      </c>
      <c r="K8">
        <f>VLOOKUP(_xlfn.CONCAT($A8,"2"),ref_coordinates!$A:$C,3,FALSE)</f>
        <v>1926.8</v>
      </c>
      <c r="L8">
        <f>VLOOKUP($A8,lines!W:AC,7)</f>
        <v>50.208951955935348</v>
      </c>
      <c r="M8">
        <f>RADIANS(VLOOKUP($B8, image_data!A:G,7,FALSE))</f>
        <v>0.47895875830086421</v>
      </c>
      <c r="N8">
        <f>VLOOKUP($A8,lines!W:AD,8,FALSE)</f>
        <v>0.5143511796256065</v>
      </c>
      <c r="O8">
        <f t="shared" si="4"/>
        <v>3.5392421324742296E-2</v>
      </c>
      <c r="P8">
        <f>VLOOKUP($B8,image_data!A:F,6,FALSE)</f>
        <v>1.2183205373585</v>
      </c>
      <c r="Q8">
        <f>VLOOKUP($B8,image_data!$A:$Q,12,FALSE)</f>
        <v>0.50162611110335997</v>
      </c>
      <c r="R8">
        <f>VLOOKUP($B8,image_data!$A:$Q,13,FALSE)</f>
        <v>-0.20314164822358</v>
      </c>
      <c r="S8">
        <f>VLOOKUP($B8,image_data!$A:$Q,14,FALSE)</f>
        <v>3.5280145810493997E-2</v>
      </c>
      <c r="T8">
        <f>VLOOKUP($B8,image_data!$A:$K,9,FALSE)</f>
        <v>-0.47414393478820999</v>
      </c>
      <c r="U8">
        <f>VLOOKUP($B8,image_data!$A:$K,10,FALSE)</f>
        <v>-1.9808095578105001</v>
      </c>
      <c r="V8">
        <f>VLOOKUP($B8,image_data!$A:$K,11,FALSE)</f>
        <v>-1.9254278782070999</v>
      </c>
      <c r="W8">
        <f>VLOOKUP(B8,image_data!A:R,18,FALSE)</f>
        <v>1.0261428058602</v>
      </c>
      <c r="X8">
        <f>VLOOKUP(_xlfn.CONCAT(A8,1),ref_coordinates!A:D,4,FALSE)</f>
        <v>16.8</v>
      </c>
      <c r="Y8" t="str">
        <f>VLOOKUP(INT(LEFT(A8,3)),image_data!A:H,8,FALSE)</f>
        <v>perspective</v>
      </c>
      <c r="Z8" t="str">
        <f>VLOOKUP(B8,image_data!A:V,22,TRUE)</f>
        <v>stefanhrt: GoPro HERO9 Black</v>
      </c>
    </row>
    <row r="9" spans="1:27" x14ac:dyDescent="0.3">
      <c r="A9" t="s">
        <v>252</v>
      </c>
      <c r="B9">
        <f t="shared" si="0"/>
        <v>5</v>
      </c>
      <c r="C9">
        <f>VLOOKUP($B9,image_data!$A:$P,16,FALSE)</f>
        <v>5184</v>
      </c>
      <c r="D9">
        <f>VLOOKUP($B9,image_data!$A:$P,15,FALSE)</f>
        <v>3888</v>
      </c>
      <c r="E9">
        <f t="shared" si="1"/>
        <v>91.150000000000091</v>
      </c>
      <c r="F9">
        <f t="shared" si="2"/>
        <v>1634.5100000000002</v>
      </c>
      <c r="G9">
        <f t="shared" si="3"/>
        <v>1637.0495602149622</v>
      </c>
      <c r="H9">
        <f>VLOOKUP(_xlfn.CONCAT($A9,"1"),ref_coordinates!$A:$C,2,FALSE)</f>
        <v>953</v>
      </c>
      <c r="I9">
        <f>VLOOKUP(_xlfn.CONCAT($A9,"1"),ref_coordinates!$A:$C,3,FALSE)</f>
        <v>549.02</v>
      </c>
      <c r="J9">
        <f>VLOOKUP(_xlfn.CONCAT($A9,"2"),ref_coordinates!$A:$C,2,FALSE)</f>
        <v>1044.1500000000001</v>
      </c>
      <c r="K9">
        <f>VLOOKUP(_xlfn.CONCAT($A9,"2"),ref_coordinates!$A:$C,3,FALSE)</f>
        <v>2183.5300000000002</v>
      </c>
      <c r="L9">
        <f>VLOOKUP($A9,lines!W:AC,7)</f>
        <v>65.210336169611182</v>
      </c>
      <c r="M9">
        <f>RADIANS(VLOOKUP($B9, image_data!A:G,7,FALSE))</f>
        <v>0.62347152043713006</v>
      </c>
      <c r="N9">
        <f>VLOOKUP($A9,lines!W:AD,8,FALSE)</f>
        <v>6.1477187234900379</v>
      </c>
      <c r="O9">
        <f t="shared" si="4"/>
        <v>5.5242472030529077</v>
      </c>
      <c r="P9">
        <f>VLOOKUP($B9,image_data!A:F,6,FALSE)</f>
        <v>1.5272774212061999</v>
      </c>
      <c r="Q9">
        <f>VLOOKUP($B9,image_data!$A:$Q,12,FALSE)</f>
        <v>0.50162611110335997</v>
      </c>
      <c r="R9">
        <f>VLOOKUP($B9,image_data!$A:$Q,13,FALSE)</f>
        <v>-0.20314164822358</v>
      </c>
      <c r="S9">
        <f>VLOOKUP($B9,image_data!$A:$Q,14,FALSE)</f>
        <v>3.5280145810493997E-2</v>
      </c>
      <c r="T9">
        <f>VLOOKUP($B9,image_data!$A:$K,9,FALSE)</f>
        <v>-0.79460174793041005</v>
      </c>
      <c r="U9">
        <f>VLOOKUP($B9,image_data!$A:$K,10,FALSE)</f>
        <v>-1.8926301392878999</v>
      </c>
      <c r="V9">
        <f>VLOOKUP($B9,image_data!$A:$K,11,FALSE)</f>
        <v>-1.9451583926961999</v>
      </c>
      <c r="W9">
        <f>VLOOKUP(B9,image_data!A:R,18,FALSE)</f>
        <v>1.0292269024831999</v>
      </c>
      <c r="X9">
        <f>VLOOKUP(_xlfn.CONCAT(A9,1),ref_coordinates!A:D,4,FALSE)</f>
        <v>33.799999999999997</v>
      </c>
      <c r="Y9" t="str">
        <f>VLOOKUP(INT(LEFT(A9,3)),image_data!A:H,8,FALSE)</f>
        <v>perspective</v>
      </c>
      <c r="Z9" t="str">
        <f>VLOOKUP(B9,image_data!A:V,22,TRUE)</f>
        <v>stefanhrt: GoPro HERO9 Black</v>
      </c>
    </row>
    <row r="10" spans="1:27" x14ac:dyDescent="0.3">
      <c r="A10" t="s">
        <v>253</v>
      </c>
      <c r="B10">
        <f t="shared" si="0"/>
        <v>5</v>
      </c>
      <c r="C10">
        <f>VLOOKUP($B10,image_data!$A:$P,16,FALSE)</f>
        <v>5184</v>
      </c>
      <c r="D10">
        <f>VLOOKUP($B10,image_data!$A:$P,15,FALSE)</f>
        <v>3888</v>
      </c>
      <c r="E10">
        <f t="shared" si="1"/>
        <v>99.659999999999854</v>
      </c>
      <c r="F10">
        <f t="shared" si="2"/>
        <v>1662.0800000000002</v>
      </c>
      <c r="G10">
        <f t="shared" si="3"/>
        <v>1665.0651765021094</v>
      </c>
      <c r="H10">
        <f>VLOOKUP(_xlfn.CONCAT($A10,"1"),ref_coordinates!$A:$C,2,FALSE)</f>
        <v>1261.6400000000001</v>
      </c>
      <c r="I10">
        <f>VLOOKUP(_xlfn.CONCAT($A10,"1"),ref_coordinates!$A:$C,3,FALSE)</f>
        <v>468.3</v>
      </c>
      <c r="J10">
        <f>VLOOKUP(_xlfn.CONCAT($A10,"2"),ref_coordinates!$A:$C,2,FALSE)</f>
        <v>1361.3</v>
      </c>
      <c r="K10">
        <f>VLOOKUP(_xlfn.CONCAT($A10,"2"),ref_coordinates!$A:$C,3,FALSE)</f>
        <v>2130.38</v>
      </c>
      <c r="L10">
        <f>VLOOKUP($A10,lines!W:AC,7)</f>
        <v>61.822072172349863</v>
      </c>
      <c r="M10">
        <f>RADIANS(VLOOKUP($B10, image_data!A:G,7,FALSE))</f>
        <v>0.62347152043713006</v>
      </c>
      <c r="N10">
        <f>VLOOKUP($A10,lines!W:AD,8,FALSE)</f>
        <v>6.2319143431585919</v>
      </c>
      <c r="O10">
        <f t="shared" si="4"/>
        <v>5.6084428227214618</v>
      </c>
      <c r="P10">
        <f>VLOOKUP($B10,image_data!A:F,6,FALSE)</f>
        <v>1.5272774212061999</v>
      </c>
      <c r="Q10">
        <f>VLOOKUP($B10,image_data!$A:$Q,12,FALSE)</f>
        <v>0.50162611110335997</v>
      </c>
      <c r="R10">
        <f>VLOOKUP($B10,image_data!$A:$Q,13,FALSE)</f>
        <v>-0.20314164822358</v>
      </c>
      <c r="S10">
        <f>VLOOKUP($B10,image_data!$A:$Q,14,FALSE)</f>
        <v>3.5280145810493997E-2</v>
      </c>
      <c r="T10">
        <f>VLOOKUP($B10,image_data!$A:$K,9,FALSE)</f>
        <v>-0.79460174793041005</v>
      </c>
      <c r="U10">
        <f>VLOOKUP($B10,image_data!$A:$K,10,FALSE)</f>
        <v>-1.8926301392878999</v>
      </c>
      <c r="V10">
        <f>VLOOKUP($B10,image_data!$A:$K,11,FALSE)</f>
        <v>-1.9451583926961999</v>
      </c>
      <c r="W10">
        <f>VLOOKUP(B10,image_data!A:R,18,FALSE)</f>
        <v>1.0292269024831999</v>
      </c>
      <c r="X10">
        <f>VLOOKUP(_xlfn.CONCAT(A10,1),ref_coordinates!A:D,4,FALSE)</f>
        <v>33.799999999999997</v>
      </c>
      <c r="Y10" t="str">
        <f>VLOOKUP(INT(LEFT(A10,3)),image_data!A:H,8,FALSE)</f>
        <v>perspective</v>
      </c>
      <c r="Z10" t="str">
        <f>VLOOKUP(B10,image_data!A:V,22,TRUE)</f>
        <v>stefanhrt: GoPro HERO9 Black</v>
      </c>
    </row>
    <row r="11" spans="1:27" x14ac:dyDescent="0.3">
      <c r="A11" t="s">
        <v>254</v>
      </c>
      <c r="B11">
        <f t="shared" si="0"/>
        <v>5</v>
      </c>
      <c r="C11">
        <f>VLOOKUP($B11,image_data!$A:$P,16,FALSE)</f>
        <v>5184</v>
      </c>
      <c r="D11">
        <f>VLOOKUP($B11,image_data!$A:$P,15,FALSE)</f>
        <v>3888</v>
      </c>
      <c r="E11">
        <f t="shared" si="1"/>
        <v>152.43000000000006</v>
      </c>
      <c r="F11">
        <f t="shared" si="2"/>
        <v>1677.0700000000002</v>
      </c>
      <c r="G11">
        <f t="shared" si="3"/>
        <v>1683.9829838213925</v>
      </c>
      <c r="H11">
        <f>VLOOKUP(_xlfn.CONCAT($A11,"1"),ref_coordinates!$A:$C,2,FALSE)</f>
        <v>1520.57</v>
      </c>
      <c r="I11">
        <f>VLOOKUP(_xlfn.CONCAT($A11,"1"),ref_coordinates!$A:$C,3,FALSE)</f>
        <v>396.04</v>
      </c>
      <c r="J11">
        <f>VLOOKUP(_xlfn.CONCAT($A11,"2"),ref_coordinates!$A:$C,2,FALSE)</f>
        <v>1673</v>
      </c>
      <c r="K11">
        <f>VLOOKUP(_xlfn.CONCAT($A11,"2"),ref_coordinates!$A:$C,3,FALSE)</f>
        <v>2073.11</v>
      </c>
      <c r="L11">
        <f>VLOOKUP($A11,lines!W:AC,7)</f>
        <v>58.745872213596691</v>
      </c>
      <c r="M11">
        <f>RADIANS(VLOOKUP($B11, image_data!A:G,7,FALSE))</f>
        <v>0.62347152043713006</v>
      </c>
      <c r="N11">
        <f>VLOOKUP($A11,lines!W:AD,8,FALSE)</f>
        <v>3.2539091668770503E-2</v>
      </c>
      <c r="O11">
        <f t="shared" si="4"/>
        <v>-0.5909324287683595</v>
      </c>
      <c r="P11">
        <f>VLOOKUP($B11,image_data!A:F,6,FALSE)</f>
        <v>1.5272774212061999</v>
      </c>
      <c r="Q11">
        <f>VLOOKUP($B11,image_data!$A:$Q,12,FALSE)</f>
        <v>0.50162611110335997</v>
      </c>
      <c r="R11">
        <f>VLOOKUP($B11,image_data!$A:$Q,13,FALSE)</f>
        <v>-0.20314164822358</v>
      </c>
      <c r="S11">
        <f>VLOOKUP($B11,image_data!$A:$Q,14,FALSE)</f>
        <v>3.5280145810493997E-2</v>
      </c>
      <c r="T11">
        <f>VLOOKUP($B11,image_data!$A:$K,9,FALSE)</f>
        <v>-0.79460174793041005</v>
      </c>
      <c r="U11">
        <f>VLOOKUP($B11,image_data!$A:$K,10,FALSE)</f>
        <v>-1.8926301392878999</v>
      </c>
      <c r="V11">
        <f>VLOOKUP($B11,image_data!$A:$K,11,FALSE)</f>
        <v>-1.9451583926961999</v>
      </c>
      <c r="W11">
        <f>VLOOKUP(B11,image_data!A:R,18,FALSE)</f>
        <v>1.0292269024831999</v>
      </c>
      <c r="X11">
        <f>VLOOKUP(_xlfn.CONCAT(A11,1),ref_coordinates!A:D,4,FALSE)</f>
        <v>33.799999999999997</v>
      </c>
      <c r="Y11" t="str">
        <f>VLOOKUP(INT(LEFT(A11,3)),image_data!A:H,8,FALSE)</f>
        <v>perspective</v>
      </c>
      <c r="Z11" t="str">
        <f>VLOOKUP(B11,image_data!A:V,22,TRUE)</f>
        <v>stefanhrt: GoPro HERO9 Black</v>
      </c>
    </row>
    <row r="12" spans="1:27" x14ac:dyDescent="0.3">
      <c r="A12" t="s">
        <v>255</v>
      </c>
      <c r="B12">
        <f t="shared" si="0"/>
        <v>5</v>
      </c>
      <c r="C12">
        <f>VLOOKUP($B12,image_data!$A:$P,16,FALSE)</f>
        <v>5184</v>
      </c>
      <c r="D12">
        <f>VLOOKUP($B12,image_data!$A:$P,15,FALSE)</f>
        <v>3888</v>
      </c>
      <c r="E12">
        <f t="shared" si="1"/>
        <v>200.33999999999992</v>
      </c>
      <c r="F12">
        <f t="shared" si="2"/>
        <v>1682.1200000000001</v>
      </c>
      <c r="G12">
        <f t="shared" si="3"/>
        <v>1694.0082083626396</v>
      </c>
      <c r="H12">
        <f>VLOOKUP(_xlfn.CONCAT($A12,"1"),ref_coordinates!$A:$C,2,FALSE)</f>
        <v>1806.96</v>
      </c>
      <c r="I12">
        <f>VLOOKUP(_xlfn.CONCAT($A12,"1"),ref_coordinates!$A:$C,3,FALSE)</f>
        <v>341.79</v>
      </c>
      <c r="J12">
        <f>VLOOKUP(_xlfn.CONCAT($A12,"2"),ref_coordinates!$A:$C,2,FALSE)</f>
        <v>2007.3</v>
      </c>
      <c r="K12">
        <f>VLOOKUP(_xlfn.CONCAT($A12,"2"),ref_coordinates!$A:$C,3,FALSE)</f>
        <v>2023.91</v>
      </c>
      <c r="L12">
        <f>VLOOKUP($A12,lines!W:AC,7)</f>
        <v>56.669404950557997</v>
      </c>
      <c r="M12">
        <f>RADIANS(VLOOKUP($B12, image_data!A:G,7,FALSE))</f>
        <v>0.62347152043713006</v>
      </c>
      <c r="N12">
        <f>VLOOKUP($A12,lines!W:AD,8,FALSE)</f>
        <v>0.1225963248356641</v>
      </c>
      <c r="O12">
        <f t="shared" si="4"/>
        <v>-0.50087519560146598</v>
      </c>
      <c r="P12">
        <f>VLOOKUP($B12,image_data!A:F,6,FALSE)</f>
        <v>1.5272774212061999</v>
      </c>
      <c r="Q12">
        <f>VLOOKUP($B12,image_data!$A:$Q,12,FALSE)</f>
        <v>0.50162611110335997</v>
      </c>
      <c r="R12">
        <f>VLOOKUP($B12,image_data!$A:$Q,13,FALSE)</f>
        <v>-0.20314164822358</v>
      </c>
      <c r="S12">
        <f>VLOOKUP($B12,image_data!$A:$Q,14,FALSE)</f>
        <v>3.5280145810493997E-2</v>
      </c>
      <c r="T12">
        <f>VLOOKUP($B12,image_data!$A:$K,9,FALSE)</f>
        <v>-0.79460174793041005</v>
      </c>
      <c r="U12">
        <f>VLOOKUP($B12,image_data!$A:$K,10,FALSE)</f>
        <v>-1.8926301392878999</v>
      </c>
      <c r="V12">
        <f>VLOOKUP($B12,image_data!$A:$K,11,FALSE)</f>
        <v>-1.9451583926961999</v>
      </c>
      <c r="W12">
        <f>VLOOKUP(B12,image_data!A:R,18,FALSE)</f>
        <v>1.0292269024831999</v>
      </c>
      <c r="X12">
        <f>VLOOKUP(_xlfn.CONCAT(A12,1),ref_coordinates!A:D,4,FALSE)</f>
        <v>33.799999999999997</v>
      </c>
      <c r="Y12" t="str">
        <f>VLOOKUP(INT(LEFT(A12,3)),image_data!A:H,8,FALSE)</f>
        <v>perspective</v>
      </c>
      <c r="Z12" t="str">
        <f>VLOOKUP(B12,image_data!A:V,22,TRUE)</f>
        <v>stefanhrt: GoPro HERO9 Black</v>
      </c>
    </row>
    <row r="13" spans="1:27" x14ac:dyDescent="0.3">
      <c r="A13" t="s">
        <v>256</v>
      </c>
      <c r="B13">
        <f t="shared" si="0"/>
        <v>5</v>
      </c>
      <c r="C13">
        <f>VLOOKUP($B13,image_data!$A:$P,16,FALSE)</f>
        <v>5184</v>
      </c>
      <c r="D13">
        <f>VLOOKUP($B13,image_data!$A:$P,15,FALSE)</f>
        <v>3888</v>
      </c>
      <c r="E13">
        <f t="shared" si="1"/>
        <v>245.36000000000013</v>
      </c>
      <c r="F13">
        <f t="shared" si="2"/>
        <v>1674.39</v>
      </c>
      <c r="G13">
        <f t="shared" si="3"/>
        <v>1692.2716689999866</v>
      </c>
      <c r="H13">
        <f>VLOOKUP(_xlfn.CONCAT($A13,"1"),ref_coordinates!$A:$C,2,FALSE)</f>
        <v>2113.6799999999998</v>
      </c>
      <c r="I13">
        <f>VLOOKUP(_xlfn.CONCAT($A13,"1"),ref_coordinates!$A:$C,3,FALSE)</f>
        <v>297.74</v>
      </c>
      <c r="J13">
        <f>VLOOKUP(_xlfn.CONCAT($A13,"2"),ref_coordinates!$A:$C,2,FALSE)</f>
        <v>2359.04</v>
      </c>
      <c r="K13">
        <f>VLOOKUP(_xlfn.CONCAT($A13,"2"),ref_coordinates!$A:$C,3,FALSE)</f>
        <v>1972.13</v>
      </c>
      <c r="L13">
        <f>VLOOKUP($A13,lines!W:AC,7)</f>
        <v>54.867815727767947</v>
      </c>
      <c r="M13">
        <f>RADIANS(VLOOKUP($B13, image_data!A:G,7,FALSE))</f>
        <v>0.62347152043713006</v>
      </c>
      <c r="N13">
        <f>VLOOKUP($A13,lines!W:AD,8,FALSE)</f>
        <v>0.2287336005652473</v>
      </c>
      <c r="O13">
        <f t="shared" si="4"/>
        <v>-0.39473791987188278</v>
      </c>
      <c r="P13">
        <f>VLOOKUP($B13,image_data!A:F,6,FALSE)</f>
        <v>1.5272774212061999</v>
      </c>
      <c r="Q13">
        <f>VLOOKUP($B13,image_data!$A:$Q,12,FALSE)</f>
        <v>0.50162611110335997</v>
      </c>
      <c r="R13">
        <f>VLOOKUP($B13,image_data!$A:$Q,13,FALSE)</f>
        <v>-0.20314164822358</v>
      </c>
      <c r="S13">
        <f>VLOOKUP($B13,image_data!$A:$Q,14,FALSE)</f>
        <v>3.5280145810493997E-2</v>
      </c>
      <c r="T13">
        <f>VLOOKUP($B13,image_data!$A:$K,9,FALSE)</f>
        <v>-0.79460174793041005</v>
      </c>
      <c r="U13">
        <f>VLOOKUP($B13,image_data!$A:$K,10,FALSE)</f>
        <v>-1.8926301392878999</v>
      </c>
      <c r="V13">
        <f>VLOOKUP($B13,image_data!$A:$K,11,FALSE)</f>
        <v>-1.9451583926961999</v>
      </c>
      <c r="W13">
        <f>VLOOKUP(B13,image_data!A:R,18,FALSE)</f>
        <v>1.0292269024831999</v>
      </c>
      <c r="X13">
        <f>VLOOKUP(_xlfn.CONCAT(A13,1),ref_coordinates!A:D,4,FALSE)</f>
        <v>33.799999999999997</v>
      </c>
      <c r="Y13" t="str">
        <f>VLOOKUP(INT(LEFT(A13,3)),image_data!A:H,8,FALSE)</f>
        <v>perspective</v>
      </c>
      <c r="Z13" t="str">
        <f>VLOOKUP(B13,image_data!A:V,22,TRUE)</f>
        <v>stefanhrt: GoPro HERO9 Black</v>
      </c>
    </row>
    <row r="14" spans="1:27" x14ac:dyDescent="0.3">
      <c r="A14" t="s">
        <v>257</v>
      </c>
      <c r="B14">
        <f t="shared" si="0"/>
        <v>5</v>
      </c>
      <c r="C14">
        <f>VLOOKUP($B14,image_data!$A:$P,16,FALSE)</f>
        <v>5184</v>
      </c>
      <c r="D14">
        <f>VLOOKUP($B14,image_data!$A:$P,15,FALSE)</f>
        <v>3888</v>
      </c>
      <c r="E14">
        <f t="shared" si="1"/>
        <v>298.38999999999987</v>
      </c>
      <c r="F14">
        <f t="shared" si="2"/>
        <v>1660.94</v>
      </c>
      <c r="G14">
        <f t="shared" si="3"/>
        <v>1687.5302295662736</v>
      </c>
      <c r="H14">
        <f>VLOOKUP(_xlfn.CONCAT($A14,"1"),ref_coordinates!$A:$C,2,FALSE)</f>
        <v>2419.5500000000002</v>
      </c>
      <c r="I14">
        <f>VLOOKUP(_xlfn.CONCAT($A14,"1"),ref_coordinates!$A:$C,3,FALSE)</f>
        <v>266.85000000000002</v>
      </c>
      <c r="J14">
        <f>VLOOKUP(_xlfn.CONCAT($A14,"2"),ref_coordinates!$A:$C,2,FALSE)</f>
        <v>2717.94</v>
      </c>
      <c r="K14">
        <f>VLOOKUP(_xlfn.CONCAT($A14,"2"),ref_coordinates!$A:$C,3,FALSE)</f>
        <v>1927.79</v>
      </c>
      <c r="L14">
        <f>VLOOKUP($A14,lines!W:AC,7)</f>
        <v>53.965145337507437</v>
      </c>
      <c r="M14">
        <f>RADIANS(VLOOKUP($B14, image_data!A:G,7,FALSE))</f>
        <v>0.62347152043713006</v>
      </c>
      <c r="N14">
        <f>VLOOKUP($A14,lines!W:AD,8,FALSE)</f>
        <v>0.34286013292163792</v>
      </c>
      <c r="O14">
        <f t="shared" si="4"/>
        <v>-0.28061138751549214</v>
      </c>
      <c r="P14">
        <f>VLOOKUP($B14,image_data!A:F,6,FALSE)</f>
        <v>1.5272774212061999</v>
      </c>
      <c r="Q14">
        <f>VLOOKUP($B14,image_data!$A:$Q,12,FALSE)</f>
        <v>0.50162611110335997</v>
      </c>
      <c r="R14">
        <f>VLOOKUP($B14,image_data!$A:$Q,13,FALSE)</f>
        <v>-0.20314164822358</v>
      </c>
      <c r="S14">
        <f>VLOOKUP($B14,image_data!$A:$Q,14,FALSE)</f>
        <v>3.5280145810493997E-2</v>
      </c>
      <c r="T14">
        <f>VLOOKUP($B14,image_data!$A:$K,9,FALSE)</f>
        <v>-0.79460174793041005</v>
      </c>
      <c r="U14">
        <f>VLOOKUP($B14,image_data!$A:$K,10,FALSE)</f>
        <v>-1.8926301392878999</v>
      </c>
      <c r="V14">
        <f>VLOOKUP($B14,image_data!$A:$K,11,FALSE)</f>
        <v>-1.9451583926961999</v>
      </c>
      <c r="W14">
        <f>VLOOKUP(B14,image_data!A:R,18,FALSE)</f>
        <v>1.0292269024831999</v>
      </c>
      <c r="X14">
        <f>VLOOKUP(_xlfn.CONCAT(A14,1),ref_coordinates!A:D,4,FALSE)</f>
        <v>33.799999999999997</v>
      </c>
      <c r="Y14" t="str">
        <f>VLOOKUP(INT(LEFT(A14,3)),image_data!A:H,8,FALSE)</f>
        <v>perspective</v>
      </c>
      <c r="Z14" t="str">
        <f>VLOOKUP(B14,image_data!A:V,22,TRUE)</f>
        <v>stefanhrt: GoPro HERO9 Black</v>
      </c>
    </row>
    <row r="15" spans="1:27" x14ac:dyDescent="0.3">
      <c r="A15" t="s">
        <v>258</v>
      </c>
      <c r="B15">
        <f t="shared" si="0"/>
        <v>5</v>
      </c>
      <c r="C15">
        <f>VLOOKUP($B15,image_data!$A:$P,16,FALSE)</f>
        <v>5184</v>
      </c>
      <c r="D15">
        <f>VLOOKUP($B15,image_data!$A:$P,15,FALSE)</f>
        <v>3888</v>
      </c>
      <c r="E15">
        <f t="shared" si="1"/>
        <v>342.13000000000011</v>
      </c>
      <c r="F15">
        <f t="shared" si="2"/>
        <v>1622.38</v>
      </c>
      <c r="G15">
        <f t="shared" si="3"/>
        <v>1658.0620619566689</v>
      </c>
      <c r="H15">
        <f>VLOOKUP(_xlfn.CONCAT($A15,"1"),ref_coordinates!$A:$C,2,FALSE)</f>
        <v>2680.49</v>
      </c>
      <c r="I15">
        <f>VLOOKUP(_xlfn.CONCAT($A15,"1"),ref_coordinates!$A:$C,3,FALSE)</f>
        <v>256.77</v>
      </c>
      <c r="J15">
        <f>VLOOKUP(_xlfn.CONCAT($A15,"2"),ref_coordinates!$A:$C,2,FALSE)</f>
        <v>3022.62</v>
      </c>
      <c r="K15">
        <f>VLOOKUP(_xlfn.CONCAT($A15,"2"),ref_coordinates!$A:$C,3,FALSE)</f>
        <v>1879.15</v>
      </c>
      <c r="L15">
        <f>VLOOKUP($A15,lines!W:AC,7)</f>
        <v>52.954163889790891</v>
      </c>
      <c r="M15">
        <f>RADIANS(VLOOKUP($B15, image_data!A:G,7,FALSE))</f>
        <v>0.62347152043713006</v>
      </c>
      <c r="N15">
        <f>VLOOKUP($A15,lines!W:AD,8,FALSE)</f>
        <v>0.44893608585273792</v>
      </c>
      <c r="O15">
        <f t="shared" si="4"/>
        <v>-0.17453543458439214</v>
      </c>
      <c r="P15">
        <f>VLOOKUP($B15,image_data!A:F,6,FALSE)</f>
        <v>1.5272774212061999</v>
      </c>
      <c r="Q15">
        <f>VLOOKUP($B15,image_data!$A:$Q,12,FALSE)</f>
        <v>0.50162611110335997</v>
      </c>
      <c r="R15">
        <f>VLOOKUP($B15,image_data!$A:$Q,13,FALSE)</f>
        <v>-0.20314164822358</v>
      </c>
      <c r="S15">
        <f>VLOOKUP($B15,image_data!$A:$Q,14,FALSE)</f>
        <v>3.5280145810493997E-2</v>
      </c>
      <c r="T15">
        <f>VLOOKUP($B15,image_data!$A:$K,9,FALSE)</f>
        <v>-0.79460174793041005</v>
      </c>
      <c r="U15">
        <f>VLOOKUP($B15,image_data!$A:$K,10,FALSE)</f>
        <v>-1.8926301392878999</v>
      </c>
      <c r="V15">
        <f>VLOOKUP($B15,image_data!$A:$K,11,FALSE)</f>
        <v>-1.9451583926961999</v>
      </c>
      <c r="W15">
        <f>VLOOKUP(B15,image_data!A:R,18,FALSE)</f>
        <v>1.0292269024831999</v>
      </c>
      <c r="X15">
        <f>VLOOKUP(_xlfn.CONCAT(A15,1),ref_coordinates!A:D,4,FALSE)</f>
        <v>33.799999999999997</v>
      </c>
      <c r="Y15" t="str">
        <f>VLOOKUP(INT(LEFT(A15,3)),image_data!A:H,8,FALSE)</f>
        <v>perspective</v>
      </c>
      <c r="Z15" t="str">
        <f>VLOOKUP(B15,image_data!A:V,22,TRUE)</f>
        <v>stefanhrt: GoPro HERO9 Black</v>
      </c>
    </row>
    <row r="16" spans="1:27" x14ac:dyDescent="0.3">
      <c r="A16" t="s">
        <v>259</v>
      </c>
      <c r="B16">
        <f t="shared" si="0"/>
        <v>5</v>
      </c>
      <c r="C16">
        <f>VLOOKUP($B16,image_data!$A:$P,16,FALSE)</f>
        <v>5184</v>
      </c>
      <c r="D16">
        <f>VLOOKUP($B16,image_data!$A:$P,15,FALSE)</f>
        <v>3888</v>
      </c>
      <c r="E16">
        <f t="shared" si="1"/>
        <v>378.45999999999958</v>
      </c>
      <c r="F16">
        <f t="shared" si="2"/>
        <v>1584.04</v>
      </c>
      <c r="G16">
        <f t="shared" si="3"/>
        <v>1628.6235578549145</v>
      </c>
      <c r="H16">
        <f>VLOOKUP(_xlfn.CONCAT($A16,"1"),ref_coordinates!$A:$C,2,FALSE)</f>
        <v>2962.28</v>
      </c>
      <c r="I16">
        <f>VLOOKUP(_xlfn.CONCAT($A16,"1"),ref_coordinates!$A:$C,3,FALSE)</f>
        <v>253.66</v>
      </c>
      <c r="J16">
        <f>VLOOKUP(_xlfn.CONCAT($A16,"2"),ref_coordinates!$A:$C,2,FALSE)</f>
        <v>3340.74</v>
      </c>
      <c r="K16">
        <f>VLOOKUP(_xlfn.CONCAT($A16,"2"),ref_coordinates!$A:$C,3,FALSE)</f>
        <v>1837.7</v>
      </c>
      <c r="L16">
        <f>VLOOKUP($A16,lines!W:AC,7)</f>
        <v>53.303156326246437</v>
      </c>
      <c r="M16">
        <f>RADIANS(VLOOKUP($B16, image_data!A:G,7,FALSE))</f>
        <v>0.62347152043713006</v>
      </c>
      <c r="N16">
        <f>VLOOKUP($A16,lines!W:AD,8,FALSE)</f>
        <v>0.55336773774487058</v>
      </c>
      <c r="O16">
        <f t="shared" si="4"/>
        <v>-7.0103782692259475E-2</v>
      </c>
      <c r="P16">
        <f>VLOOKUP($B16,image_data!A:F,6,FALSE)</f>
        <v>1.5272774212061999</v>
      </c>
      <c r="Q16">
        <f>VLOOKUP($B16,image_data!$A:$Q,12,FALSE)</f>
        <v>0.50162611110335997</v>
      </c>
      <c r="R16">
        <f>VLOOKUP($B16,image_data!$A:$Q,13,FALSE)</f>
        <v>-0.20314164822358</v>
      </c>
      <c r="S16">
        <f>VLOOKUP($B16,image_data!$A:$Q,14,FALSE)</f>
        <v>3.5280145810493997E-2</v>
      </c>
      <c r="T16">
        <f>VLOOKUP($B16,image_data!$A:$K,9,FALSE)</f>
        <v>-0.79460174793041005</v>
      </c>
      <c r="U16">
        <f>VLOOKUP($B16,image_data!$A:$K,10,FALSE)</f>
        <v>-1.8926301392878999</v>
      </c>
      <c r="V16">
        <f>VLOOKUP($B16,image_data!$A:$K,11,FALSE)</f>
        <v>-1.9451583926961999</v>
      </c>
      <c r="W16">
        <f>VLOOKUP(B16,image_data!A:R,18,FALSE)</f>
        <v>1.0292269024831999</v>
      </c>
      <c r="X16">
        <f>VLOOKUP(_xlfn.CONCAT(A16,1),ref_coordinates!A:D,4,FALSE)</f>
        <v>33.799999999999997</v>
      </c>
      <c r="Y16" t="str">
        <f>VLOOKUP(INT(LEFT(A16,3)),image_data!A:H,8,FALSE)</f>
        <v>perspective</v>
      </c>
      <c r="Z16" t="str">
        <f>VLOOKUP(B16,image_data!A:V,22,TRUE)</f>
        <v>stefanhrt: GoPro HERO9 Black</v>
      </c>
    </row>
    <row r="17" spans="1:26" x14ac:dyDescent="0.3">
      <c r="A17" t="s">
        <v>260</v>
      </c>
      <c r="B17">
        <f t="shared" si="0"/>
        <v>5</v>
      </c>
      <c r="C17">
        <f>VLOOKUP($B17,image_data!$A:$P,16,FALSE)</f>
        <v>5184</v>
      </c>
      <c r="D17">
        <f>VLOOKUP($B17,image_data!$A:$P,15,FALSE)</f>
        <v>3888</v>
      </c>
      <c r="E17">
        <f t="shared" si="1"/>
        <v>329.70000000000027</v>
      </c>
      <c r="F17">
        <f t="shared" si="2"/>
        <v>1545.4</v>
      </c>
      <c r="G17">
        <f t="shared" si="3"/>
        <v>1580.1782336179676</v>
      </c>
      <c r="H17">
        <f>VLOOKUP(_xlfn.CONCAT($A17,"1"),ref_coordinates!$A:$C,2,FALSE)</f>
        <v>3264.66</v>
      </c>
      <c r="I17">
        <f>VLOOKUP(_xlfn.CONCAT($A17,"1"),ref_coordinates!$A:$C,3,FALSE)</f>
        <v>267.14999999999998</v>
      </c>
      <c r="J17">
        <f>VLOOKUP(_xlfn.CONCAT($A17,"2"),ref_coordinates!$A:$C,2,FALSE)</f>
        <v>3594.36</v>
      </c>
      <c r="K17">
        <f>VLOOKUP(_xlfn.CONCAT($A17,"2"),ref_coordinates!$A:$C,3,FALSE)</f>
        <v>1812.55</v>
      </c>
      <c r="L17">
        <f>VLOOKUP($A17,lines!W:AC,7)</f>
        <v>54.012066567408112</v>
      </c>
      <c r="M17">
        <f>RADIANS(VLOOKUP($B17, image_data!A:G,7,FALSE))</f>
        <v>0.62347152043713006</v>
      </c>
      <c r="N17">
        <f>VLOOKUP($A17,lines!W:AD,8,FALSE)</f>
        <v>0.67356819688213898</v>
      </c>
      <c r="O17">
        <f t="shared" si="4"/>
        <v>5.0096676445008925E-2</v>
      </c>
      <c r="P17">
        <f>VLOOKUP($B17,image_data!A:F,6,FALSE)</f>
        <v>1.5272774212061999</v>
      </c>
      <c r="Q17">
        <f>VLOOKUP($B17,image_data!$A:$Q,12,FALSE)</f>
        <v>0.50162611110335997</v>
      </c>
      <c r="R17">
        <f>VLOOKUP($B17,image_data!$A:$Q,13,FALSE)</f>
        <v>-0.20314164822358</v>
      </c>
      <c r="S17">
        <f>VLOOKUP($B17,image_data!$A:$Q,14,FALSE)</f>
        <v>3.5280145810493997E-2</v>
      </c>
      <c r="T17">
        <f>VLOOKUP($B17,image_data!$A:$K,9,FALSE)</f>
        <v>-0.79460174793041005</v>
      </c>
      <c r="U17">
        <f>VLOOKUP($B17,image_data!$A:$K,10,FALSE)</f>
        <v>-1.8926301392878999</v>
      </c>
      <c r="V17">
        <f>VLOOKUP($B17,image_data!$A:$K,11,FALSE)</f>
        <v>-1.9451583926961999</v>
      </c>
      <c r="W17">
        <f>VLOOKUP(B17,image_data!A:R,18,FALSE)</f>
        <v>1.0292269024831999</v>
      </c>
      <c r="X17">
        <f>VLOOKUP(_xlfn.CONCAT(A17,1),ref_coordinates!A:D,4,FALSE)</f>
        <v>33.799999999999997</v>
      </c>
      <c r="Y17" t="str">
        <f>VLOOKUP(INT(LEFT(A17,3)),image_data!A:H,8,FALSE)</f>
        <v>perspective</v>
      </c>
      <c r="Z17" t="str">
        <f>VLOOKUP(B17,image_data!A:V,22,TRUE)</f>
        <v>stefanhrt: GoPro HERO9 Black</v>
      </c>
    </row>
    <row r="18" spans="1:26" x14ac:dyDescent="0.3">
      <c r="A18" t="s">
        <v>261</v>
      </c>
      <c r="B18">
        <f t="shared" si="0"/>
        <v>5</v>
      </c>
      <c r="C18">
        <f>VLOOKUP($B18,image_data!$A:$P,16,FALSE)</f>
        <v>5184</v>
      </c>
      <c r="D18">
        <f>VLOOKUP($B18,image_data!$A:$P,15,FALSE)</f>
        <v>3888</v>
      </c>
      <c r="E18">
        <f t="shared" si="1"/>
        <v>351.57000000000016</v>
      </c>
      <c r="F18">
        <f t="shared" si="2"/>
        <v>1474.85</v>
      </c>
      <c r="G18">
        <f t="shared" si="3"/>
        <v>1516.1741283243161</v>
      </c>
      <c r="H18">
        <f>VLOOKUP(_xlfn.CONCAT($A18,"1"),ref_coordinates!$A:$C,2,FALSE)</f>
        <v>3493.94</v>
      </c>
      <c r="I18">
        <f>VLOOKUP(_xlfn.CONCAT($A18,"1"),ref_coordinates!$A:$C,3,FALSE)</f>
        <v>286.38</v>
      </c>
      <c r="J18">
        <f>VLOOKUP(_xlfn.CONCAT($A18,"2"),ref_coordinates!$A:$C,2,FALSE)</f>
        <v>3845.51</v>
      </c>
      <c r="K18">
        <f>VLOOKUP(_xlfn.CONCAT($A18,"2"),ref_coordinates!$A:$C,3,FALSE)</f>
        <v>1761.23</v>
      </c>
      <c r="L18">
        <f>VLOOKUP($A18,lines!W:AC,7)</f>
        <v>55.502623527709403</v>
      </c>
      <c r="M18">
        <f>RADIANS(VLOOKUP($B18, image_data!A:G,7,FALSE))</f>
        <v>0.62347152043713006</v>
      </c>
      <c r="N18">
        <f>VLOOKUP($A18,lines!W:AD,8,FALSE)</f>
        <v>0.78324603573748619</v>
      </c>
      <c r="O18">
        <f t="shared" si="4"/>
        <v>0.15977451530035613</v>
      </c>
      <c r="P18">
        <f>VLOOKUP($B18,image_data!A:F,6,FALSE)</f>
        <v>1.5272774212061999</v>
      </c>
      <c r="Q18">
        <f>VLOOKUP($B18,image_data!$A:$Q,12,FALSE)</f>
        <v>0.50162611110335997</v>
      </c>
      <c r="R18">
        <f>VLOOKUP($B18,image_data!$A:$Q,13,FALSE)</f>
        <v>-0.20314164822358</v>
      </c>
      <c r="S18">
        <f>VLOOKUP($B18,image_data!$A:$Q,14,FALSE)</f>
        <v>3.5280145810493997E-2</v>
      </c>
      <c r="T18">
        <f>VLOOKUP($B18,image_data!$A:$K,9,FALSE)</f>
        <v>-0.79460174793041005</v>
      </c>
      <c r="U18">
        <f>VLOOKUP($B18,image_data!$A:$K,10,FALSE)</f>
        <v>-1.8926301392878999</v>
      </c>
      <c r="V18">
        <f>VLOOKUP($B18,image_data!$A:$K,11,FALSE)</f>
        <v>-1.9451583926961999</v>
      </c>
      <c r="W18">
        <f>VLOOKUP(B18,image_data!A:R,18,FALSE)</f>
        <v>1.0292269024831999</v>
      </c>
      <c r="X18">
        <f>VLOOKUP(_xlfn.CONCAT(A18,1),ref_coordinates!A:D,4,FALSE)</f>
        <v>33.799999999999997</v>
      </c>
      <c r="Y18" t="str">
        <f>VLOOKUP(INT(LEFT(A18,3)),image_data!A:H,8,FALSE)</f>
        <v>perspective</v>
      </c>
      <c r="Z18" t="str">
        <f>VLOOKUP(B18,image_data!A:V,22,TRUE)</f>
        <v>stefanhrt: GoPro HERO9 Black</v>
      </c>
    </row>
    <row r="19" spans="1:26" x14ac:dyDescent="0.3">
      <c r="A19" t="s">
        <v>262</v>
      </c>
      <c r="B19">
        <f t="shared" si="0"/>
        <v>5</v>
      </c>
      <c r="C19">
        <f>VLOOKUP($B19,image_data!$A:$P,16,FALSE)</f>
        <v>5184</v>
      </c>
      <c r="D19">
        <f>VLOOKUP($B19,image_data!$A:$P,15,FALSE)</f>
        <v>3888</v>
      </c>
      <c r="E19">
        <f t="shared" si="1"/>
        <v>383.75</v>
      </c>
      <c r="F19">
        <f t="shared" si="2"/>
        <v>1319.15</v>
      </c>
      <c r="G19">
        <f t="shared" si="3"/>
        <v>1373.8343368106653</v>
      </c>
      <c r="H19">
        <f>VLOOKUP(_xlfn.CONCAT($A19,"1"),ref_coordinates!$A:$C,2,FALSE)</f>
        <v>4008.91</v>
      </c>
      <c r="I19">
        <f>VLOOKUP(_xlfn.CONCAT($A19,"1"),ref_coordinates!$A:$C,3,FALSE)</f>
        <v>329.36</v>
      </c>
      <c r="J19">
        <f>VLOOKUP(_xlfn.CONCAT($A19,"2"),ref_coordinates!$A:$C,2,FALSE)</f>
        <v>4392.66</v>
      </c>
      <c r="K19">
        <f>VLOOKUP(_xlfn.CONCAT($A19,"2"),ref_coordinates!$A:$C,3,FALSE)</f>
        <v>1648.51</v>
      </c>
      <c r="L19">
        <f>VLOOKUP($A19,lines!W:AC,7)</f>
        <v>59.987489662075014</v>
      </c>
      <c r="M19">
        <f>RADIANS(VLOOKUP($B19, image_data!A:G,7,FALSE))</f>
        <v>0.62347152043713006</v>
      </c>
      <c r="N19">
        <f>VLOOKUP($A19,lines!W:AD,8,FALSE)</f>
        <v>1.0330544083701489</v>
      </c>
      <c r="O19">
        <f t="shared" si="4"/>
        <v>0.40958288793301889</v>
      </c>
      <c r="P19">
        <f>VLOOKUP($B19,image_data!A:F,6,FALSE)</f>
        <v>1.5272774212061999</v>
      </c>
      <c r="Q19">
        <f>VLOOKUP($B19,image_data!$A:$Q,12,FALSE)</f>
        <v>0.50162611110335997</v>
      </c>
      <c r="R19">
        <f>VLOOKUP($B19,image_data!$A:$Q,13,FALSE)</f>
        <v>-0.20314164822358</v>
      </c>
      <c r="S19">
        <f>VLOOKUP($B19,image_data!$A:$Q,14,FALSE)</f>
        <v>3.5280145810493997E-2</v>
      </c>
      <c r="T19">
        <f>VLOOKUP($B19,image_data!$A:$K,9,FALSE)</f>
        <v>-0.79460174793041005</v>
      </c>
      <c r="U19">
        <f>VLOOKUP($B19,image_data!$A:$K,10,FALSE)</f>
        <v>-1.8926301392878999</v>
      </c>
      <c r="V19">
        <f>VLOOKUP($B19,image_data!$A:$K,11,FALSE)</f>
        <v>-1.9451583926961999</v>
      </c>
      <c r="W19">
        <f>VLOOKUP(B19,image_data!A:R,18,FALSE)</f>
        <v>1.0292269024831999</v>
      </c>
      <c r="X19">
        <f>VLOOKUP(_xlfn.CONCAT(A19,1),ref_coordinates!A:D,4,FALSE)</f>
        <v>34</v>
      </c>
      <c r="Y19" t="str">
        <f>VLOOKUP(INT(LEFT(A19,3)),image_data!A:H,8,FALSE)</f>
        <v>perspective</v>
      </c>
      <c r="Z19" t="str">
        <f>VLOOKUP(B19,image_data!A:V,22,TRUE)</f>
        <v>stefanhrt: GoPro HERO9 Black</v>
      </c>
    </row>
    <row r="20" spans="1:26" x14ac:dyDescent="0.3">
      <c r="A20" t="s">
        <v>263</v>
      </c>
      <c r="B20">
        <f t="shared" si="0"/>
        <v>5</v>
      </c>
      <c r="C20">
        <f>VLOOKUP($B20,image_data!$A:$P,16,FALSE)</f>
        <v>5184</v>
      </c>
      <c r="D20">
        <f>VLOOKUP($B20,image_data!$A:$P,15,FALSE)</f>
        <v>3888</v>
      </c>
      <c r="E20">
        <f t="shared" si="1"/>
        <v>318.17000000000007</v>
      </c>
      <c r="F20">
        <f t="shared" si="2"/>
        <v>1146.04</v>
      </c>
      <c r="G20">
        <f t="shared" si="3"/>
        <v>1189.3863251694129</v>
      </c>
      <c r="H20">
        <f>VLOOKUP(_xlfn.CONCAT($A20,"1"),ref_coordinates!$A:$C,2,FALSE)</f>
        <v>4496.45</v>
      </c>
      <c r="I20">
        <f>VLOOKUP(_xlfn.CONCAT($A20,"1"),ref_coordinates!$A:$C,3,FALSE)</f>
        <v>438.3</v>
      </c>
      <c r="J20">
        <f>VLOOKUP(_xlfn.CONCAT($A20,"2"),ref_coordinates!$A:$C,2,FALSE)</f>
        <v>4814.62</v>
      </c>
      <c r="K20">
        <f>VLOOKUP(_xlfn.CONCAT($A20,"2"),ref_coordinates!$A:$C,3,FALSE)</f>
        <v>1584.34</v>
      </c>
      <c r="L20">
        <f>VLOOKUP($A20,lines!W:AC,7)</f>
        <v>71.305320084321508</v>
      </c>
      <c r="M20">
        <f>RADIANS(VLOOKUP($B20, image_data!A:G,7,FALSE))</f>
        <v>0.62347152043713006</v>
      </c>
      <c r="N20">
        <f>VLOOKUP($A20,lines!W:AD,8,FALSE)</f>
        <v>1.259913706979451</v>
      </c>
      <c r="O20">
        <f t="shared" si="4"/>
        <v>0.63644218654232099</v>
      </c>
      <c r="P20">
        <f>VLOOKUP($B20,image_data!A:F,6,FALSE)</f>
        <v>1.5272774212061999</v>
      </c>
      <c r="Q20">
        <f>VLOOKUP($B20,image_data!$A:$Q,12,FALSE)</f>
        <v>0.50162611110335997</v>
      </c>
      <c r="R20">
        <f>VLOOKUP($B20,image_data!$A:$Q,13,FALSE)</f>
        <v>-0.20314164822358</v>
      </c>
      <c r="S20">
        <f>VLOOKUP($B20,image_data!$A:$Q,14,FALSE)</f>
        <v>3.5280145810493997E-2</v>
      </c>
      <c r="T20">
        <f>VLOOKUP($B20,image_data!$A:$K,9,FALSE)</f>
        <v>-0.79460174793041005</v>
      </c>
      <c r="U20">
        <f>VLOOKUP($B20,image_data!$A:$K,10,FALSE)</f>
        <v>-1.8926301392878999</v>
      </c>
      <c r="V20">
        <f>VLOOKUP($B20,image_data!$A:$K,11,FALSE)</f>
        <v>-1.9451583926961999</v>
      </c>
      <c r="W20">
        <f>VLOOKUP(B20,image_data!A:R,18,FALSE)</f>
        <v>1.0292269024831999</v>
      </c>
      <c r="X20">
        <f>VLOOKUP(_xlfn.CONCAT(A20,1),ref_coordinates!A:D,4,FALSE)</f>
        <v>34</v>
      </c>
      <c r="Y20" t="str">
        <f>VLOOKUP(INT(LEFT(A20,3)),image_data!A:H,8,FALSE)</f>
        <v>perspective</v>
      </c>
      <c r="Z20" t="str">
        <f>VLOOKUP(B20,image_data!A:V,22,TRUE)</f>
        <v>stefanhrt: GoPro HERO9 Black</v>
      </c>
    </row>
    <row r="21" spans="1:26" x14ac:dyDescent="0.3">
      <c r="A21" t="s">
        <v>433</v>
      </c>
      <c r="B21">
        <f t="shared" si="0"/>
        <v>36</v>
      </c>
      <c r="C21">
        <f>VLOOKUP($B21,image_data!$A:$P,16,FALSE)</f>
        <v>5184</v>
      </c>
      <c r="D21">
        <f>VLOOKUP($B21,image_data!$A:$P,15,FALSE)</f>
        <v>3888</v>
      </c>
      <c r="E21">
        <f t="shared" si="1"/>
        <v>-164.15000000000003</v>
      </c>
      <c r="F21">
        <f t="shared" si="2"/>
        <v>1507.79</v>
      </c>
      <c r="G21">
        <f t="shared" si="3"/>
        <v>1516.6990164828353</v>
      </c>
      <c r="H21">
        <f>VLOOKUP(_xlfn.CONCAT($A21,"1"),ref_coordinates!$A:$C,2,FALSE)</f>
        <v>237.11</v>
      </c>
      <c r="I21">
        <f>VLOOKUP(_xlfn.CONCAT($A21,"1"),ref_coordinates!$A:$C,3,FALSE)</f>
        <v>834.18</v>
      </c>
      <c r="J21">
        <f>VLOOKUP(_xlfn.CONCAT($A21,"2"),ref_coordinates!$A:$C,2,FALSE)</f>
        <v>72.959999999999994</v>
      </c>
      <c r="K21">
        <f>VLOOKUP(_xlfn.CONCAT($A21,"2"),ref_coordinates!$A:$C,3,FALSE)</f>
        <v>2341.9699999999998</v>
      </c>
      <c r="L21">
        <f>VLOOKUP($A21,lines!W:AC,7)</f>
        <v>58.961963686597031</v>
      </c>
      <c r="M21">
        <f>RADIANS(VLOOKUP($B21, image_data!A:G,7,FALSE))</f>
        <v>4.6971902969900219</v>
      </c>
      <c r="N21">
        <f>VLOOKUP($A21,lines!W:AD,8,FALSE)</f>
        <v>3.6468132369772519</v>
      </c>
      <c r="O21">
        <f t="shared" si="4"/>
        <v>-1.05037706001277</v>
      </c>
      <c r="P21">
        <f>VLOOKUP($B21,image_data!A:F,6,FALSE)</f>
        <v>1.4879907295107999</v>
      </c>
      <c r="Q21">
        <f>VLOOKUP($B21,image_data!$A:$Q,12,FALSE)</f>
        <v>0.48881708132885998</v>
      </c>
      <c r="R21">
        <f>VLOOKUP($B21,image_data!$A:$Q,13,FALSE)</f>
        <v>-0.20471067050954</v>
      </c>
      <c r="S21">
        <f>VLOOKUP($B21,image_data!$A:$Q,14,FALSE)</f>
        <v>3.1433766562045003E-2</v>
      </c>
      <c r="T21">
        <f>VLOOKUP($B21,image_data!$A:$K,9,FALSE)</f>
        <v>1.1776226426145</v>
      </c>
      <c r="U21">
        <f>VLOOKUP($B21,image_data!$A:$K,10,FALSE)</f>
        <v>1.2033137035943999</v>
      </c>
      <c r="V21">
        <f>VLOOKUP($B21,image_data!$A:$K,11,FALSE)</f>
        <v>-1.2283572862976</v>
      </c>
      <c r="W21">
        <f>VLOOKUP(B21,image_data!A:R,18,FALSE)</f>
        <v>0.99903615568181003</v>
      </c>
      <c r="X21">
        <f>VLOOKUP(_xlfn.CONCAT(A21,1),ref_coordinates!A:D,4,FALSE)</f>
        <v>34.700000000000003</v>
      </c>
      <c r="Y21" t="str">
        <f>VLOOKUP(INT(LEFT(A21,3)),image_data!A:H,8,FALSE)</f>
        <v>perspective</v>
      </c>
      <c r="Z21" t="str">
        <f>VLOOKUP(B21,image_data!A:V,22,TRUE)</f>
        <v>stefanhrt: GoPro HERO9 Black</v>
      </c>
    </row>
    <row r="22" spans="1:26" x14ac:dyDescent="0.3">
      <c r="A22" t="s">
        <v>432</v>
      </c>
      <c r="B22">
        <f t="shared" si="0"/>
        <v>36</v>
      </c>
      <c r="C22">
        <f>VLOOKUP($B22,image_data!$A:$P,16,FALSE)</f>
        <v>5184</v>
      </c>
      <c r="D22">
        <f>VLOOKUP($B22,image_data!$A:$P,15,FALSE)</f>
        <v>3888</v>
      </c>
      <c r="E22">
        <f t="shared" si="1"/>
        <v>-216.76</v>
      </c>
      <c r="F22">
        <f t="shared" si="2"/>
        <v>1612.3399999999997</v>
      </c>
      <c r="G22">
        <f t="shared" si="3"/>
        <v>1626.8451595649781</v>
      </c>
      <c r="H22">
        <f>VLOOKUP(_xlfn.CONCAT($A22,"1"),ref_coordinates!$A:$C,2,FALSE)</f>
        <v>385.19</v>
      </c>
      <c r="I22">
        <f>VLOOKUP(_xlfn.CONCAT($A22,"1"),ref_coordinates!$A:$C,3,FALSE)</f>
        <v>724.13</v>
      </c>
      <c r="J22">
        <f>VLOOKUP(_xlfn.CONCAT($A22,"2"),ref_coordinates!$A:$C,2,FALSE)</f>
        <v>168.43</v>
      </c>
      <c r="K22">
        <f>VLOOKUP(_xlfn.CONCAT($A22,"2"),ref_coordinates!$A:$C,3,FALSE)</f>
        <v>2336.4699999999998</v>
      </c>
      <c r="L22">
        <f>VLOOKUP($A22,lines!W:AC,7)</f>
        <v>53.646968927382602</v>
      </c>
      <c r="M22">
        <f>RADIANS(VLOOKUP($B22, image_data!A:G,7,FALSE))</f>
        <v>4.6971902969900219</v>
      </c>
      <c r="N22">
        <f>VLOOKUP($A22,lines!W:AD,8,FALSE)</f>
        <v>3.667844662424482</v>
      </c>
      <c r="O22">
        <f t="shared" si="4"/>
        <v>-1.0293456345655398</v>
      </c>
      <c r="P22">
        <f>VLOOKUP($B22,image_data!A:F,6,FALSE)</f>
        <v>1.4879907295107999</v>
      </c>
      <c r="Q22">
        <f>VLOOKUP($B22,image_data!$A:$Q,12,FALSE)</f>
        <v>0.48881708132885998</v>
      </c>
      <c r="R22">
        <f>VLOOKUP($B22,image_data!$A:$Q,13,FALSE)</f>
        <v>-0.20471067050954</v>
      </c>
      <c r="S22">
        <f>VLOOKUP($B22,image_data!$A:$Q,14,FALSE)</f>
        <v>3.1433766562045003E-2</v>
      </c>
      <c r="T22">
        <f>VLOOKUP($B22,image_data!$A:$K,9,FALSE)</f>
        <v>1.1776226426145</v>
      </c>
      <c r="U22">
        <f>VLOOKUP($B22,image_data!$A:$K,10,FALSE)</f>
        <v>1.2033137035943999</v>
      </c>
      <c r="V22">
        <f>VLOOKUP($B22,image_data!$A:$K,11,FALSE)</f>
        <v>-1.2283572862976</v>
      </c>
      <c r="W22">
        <f>VLOOKUP(B22,image_data!A:R,18,FALSE)</f>
        <v>0.99903615568181003</v>
      </c>
      <c r="X22">
        <f>VLOOKUP(_xlfn.CONCAT(A22,1),ref_coordinates!A:D,4,FALSE)</f>
        <v>34.700000000000003</v>
      </c>
      <c r="Y22" t="str">
        <f>VLOOKUP(INT(LEFT(A22,3)),image_data!A:H,8,FALSE)</f>
        <v>perspective</v>
      </c>
      <c r="Z22" t="str">
        <f>VLOOKUP(B22,image_data!A:V,22,TRUE)</f>
        <v>stefanhrt: GoPro HERO9 Black</v>
      </c>
    </row>
    <row r="23" spans="1:26" x14ac:dyDescent="0.3">
      <c r="A23" t="s">
        <v>431</v>
      </c>
      <c r="B23">
        <f t="shared" si="0"/>
        <v>36</v>
      </c>
      <c r="C23">
        <f>VLOOKUP($B23,image_data!$A:$P,16,FALSE)</f>
        <v>5184</v>
      </c>
      <c r="D23">
        <f>VLOOKUP($B23,image_data!$A:$P,15,FALSE)</f>
        <v>3888</v>
      </c>
      <c r="E23">
        <f t="shared" si="1"/>
        <v>-184.58999999999992</v>
      </c>
      <c r="F23">
        <f t="shared" si="2"/>
        <v>1806.2699999999998</v>
      </c>
      <c r="G23">
        <f t="shared" si="3"/>
        <v>1815.6774991721409</v>
      </c>
      <c r="H23">
        <f>VLOOKUP(_xlfn.CONCAT($A23,"1"),ref_coordinates!$A:$C,2,FALSE)</f>
        <v>858.55</v>
      </c>
      <c r="I23">
        <f>VLOOKUP(_xlfn.CONCAT($A23,"1"),ref_coordinates!$A:$C,3,FALSE)</f>
        <v>535.70000000000005</v>
      </c>
      <c r="J23">
        <f>VLOOKUP(_xlfn.CONCAT($A23,"2"),ref_coordinates!$A:$C,2,FALSE)</f>
        <v>673.96</v>
      </c>
      <c r="K23">
        <f>VLOOKUP(_xlfn.CONCAT($A23,"2"),ref_coordinates!$A:$C,3,FALSE)</f>
        <v>2341.9699999999998</v>
      </c>
      <c r="L23">
        <f>VLOOKUP($A23,lines!W:AC,7)</f>
        <v>43.044763204515348</v>
      </c>
      <c r="M23">
        <f>RADIANS(VLOOKUP($B23, image_data!A:G,7,FALSE))</f>
        <v>4.6971902969900219</v>
      </c>
      <c r="N23">
        <f>VLOOKUP($A23,lines!W:AD,8,FALSE)</f>
        <v>3.823310919667795</v>
      </c>
      <c r="O23">
        <f t="shared" si="4"/>
        <v>-0.87387937732222687</v>
      </c>
      <c r="P23">
        <f>VLOOKUP($B23,image_data!A:F,6,FALSE)</f>
        <v>1.4879907295107999</v>
      </c>
      <c r="Q23">
        <f>VLOOKUP($B23,image_data!$A:$Q,12,FALSE)</f>
        <v>0.48881708132885998</v>
      </c>
      <c r="R23">
        <f>VLOOKUP($B23,image_data!$A:$Q,13,FALSE)</f>
        <v>-0.20471067050954</v>
      </c>
      <c r="S23">
        <f>VLOOKUP($B23,image_data!$A:$Q,14,FALSE)</f>
        <v>3.1433766562045003E-2</v>
      </c>
      <c r="T23">
        <f>VLOOKUP($B23,image_data!$A:$K,9,FALSE)</f>
        <v>1.1776226426145</v>
      </c>
      <c r="U23">
        <f>VLOOKUP($B23,image_data!$A:$K,10,FALSE)</f>
        <v>1.2033137035943999</v>
      </c>
      <c r="V23">
        <f>VLOOKUP($B23,image_data!$A:$K,11,FALSE)</f>
        <v>-1.2283572862976</v>
      </c>
      <c r="W23">
        <f>VLOOKUP(B23,image_data!A:R,18,FALSE)</f>
        <v>0.99903615568181003</v>
      </c>
      <c r="X23">
        <f>VLOOKUP(_xlfn.CONCAT(A23,1),ref_coordinates!A:D,4,FALSE)</f>
        <v>34.700000000000003</v>
      </c>
      <c r="Y23" t="str">
        <f>VLOOKUP(INT(LEFT(A23,3)),image_data!A:H,8,FALSE)</f>
        <v>perspective</v>
      </c>
      <c r="Z23" t="str">
        <f>VLOOKUP(B23,image_data!A:V,22,TRUE)</f>
        <v>stefanhrt: GoPro HERO9 Black</v>
      </c>
    </row>
    <row r="24" spans="1:26" x14ac:dyDescent="0.3">
      <c r="A24" t="s">
        <v>430</v>
      </c>
      <c r="B24">
        <f t="shared" si="0"/>
        <v>36</v>
      </c>
      <c r="C24">
        <f>VLOOKUP($B24,image_data!$A:$P,16,FALSE)</f>
        <v>5184</v>
      </c>
      <c r="D24">
        <f>VLOOKUP($B24,image_data!$A:$P,15,FALSE)</f>
        <v>3888</v>
      </c>
      <c r="E24">
        <f t="shared" si="1"/>
        <v>-125.6099999999999</v>
      </c>
      <c r="F24">
        <f t="shared" si="2"/>
        <v>1852.0899999999997</v>
      </c>
      <c r="G24">
        <f t="shared" si="3"/>
        <v>1856.34459090978</v>
      </c>
      <c r="H24">
        <f>VLOOKUP(_xlfn.CONCAT($A24,"1"),ref_coordinates!$A:$C,2,FALSE)</f>
        <v>1087.57</v>
      </c>
      <c r="I24">
        <f>VLOOKUP(_xlfn.CONCAT($A24,"1"),ref_coordinates!$A:$C,3,FALSE)</f>
        <v>461.4</v>
      </c>
      <c r="J24">
        <f>VLOOKUP(_xlfn.CONCAT($A24,"2"),ref_coordinates!$A:$C,2,FALSE)</f>
        <v>961.96</v>
      </c>
      <c r="K24">
        <f>VLOOKUP(_xlfn.CONCAT($A24,"2"),ref_coordinates!$A:$C,3,FALSE)</f>
        <v>2313.4899999999998</v>
      </c>
      <c r="L24">
        <f>VLOOKUP($A24,lines!W:AC,7)</f>
        <v>38.966787267100152</v>
      </c>
      <c r="M24">
        <f>RADIANS(VLOOKUP($B24, image_data!A:G,7,FALSE))</f>
        <v>4.6971902969900219</v>
      </c>
      <c r="N24">
        <f>VLOOKUP($A24,lines!W:AD,8,FALSE)</f>
        <v>3.9158951805586861</v>
      </c>
      <c r="O24">
        <f t="shared" si="4"/>
        <v>-0.78129511643133576</v>
      </c>
      <c r="P24">
        <f>VLOOKUP($B24,image_data!A:F,6,FALSE)</f>
        <v>1.4879907295107999</v>
      </c>
      <c r="Q24">
        <f>VLOOKUP($B24,image_data!$A:$Q,12,FALSE)</f>
        <v>0.48881708132885998</v>
      </c>
      <c r="R24">
        <f>VLOOKUP($B24,image_data!$A:$Q,13,FALSE)</f>
        <v>-0.20471067050954</v>
      </c>
      <c r="S24">
        <f>VLOOKUP($B24,image_data!$A:$Q,14,FALSE)</f>
        <v>3.1433766562045003E-2</v>
      </c>
      <c r="T24">
        <f>VLOOKUP($B24,image_data!$A:$K,9,FALSE)</f>
        <v>1.1776226426145</v>
      </c>
      <c r="U24">
        <f>VLOOKUP($B24,image_data!$A:$K,10,FALSE)</f>
        <v>1.2033137035943999</v>
      </c>
      <c r="V24">
        <f>VLOOKUP($B24,image_data!$A:$K,11,FALSE)</f>
        <v>-1.2283572862976</v>
      </c>
      <c r="W24">
        <f>VLOOKUP(B24,image_data!A:R,18,FALSE)</f>
        <v>0.99903615568181003</v>
      </c>
      <c r="X24">
        <f>VLOOKUP(_xlfn.CONCAT(A24,1),ref_coordinates!A:D,4,FALSE)</f>
        <v>34.700000000000003</v>
      </c>
      <c r="Y24" t="str">
        <f>VLOOKUP(INT(LEFT(A24,3)),image_data!A:H,8,FALSE)</f>
        <v>perspective</v>
      </c>
      <c r="Z24" t="str">
        <f>VLOOKUP(B24,image_data!A:V,22,TRUE)</f>
        <v>stefanhrt: GoPro HERO9 Black</v>
      </c>
    </row>
    <row r="25" spans="1:26" x14ac:dyDescent="0.3">
      <c r="A25" t="s">
        <v>429</v>
      </c>
      <c r="B25">
        <f t="shared" si="0"/>
        <v>36</v>
      </c>
      <c r="C25">
        <f>VLOOKUP($B25,image_data!$A:$P,16,FALSE)</f>
        <v>5184</v>
      </c>
      <c r="D25">
        <f>VLOOKUP($B25,image_data!$A:$P,15,FALSE)</f>
        <v>3888</v>
      </c>
      <c r="E25">
        <f t="shared" si="1"/>
        <v>-115.66000000000008</v>
      </c>
      <c r="F25">
        <f t="shared" si="2"/>
        <v>1938.4999999999998</v>
      </c>
      <c r="G25">
        <f t="shared" si="3"/>
        <v>1941.9473436733549</v>
      </c>
      <c r="H25">
        <f>VLOOKUP(_xlfn.CONCAT($A25,"1"),ref_coordinates!$A:$C,2,FALSE)</f>
        <v>1334.98</v>
      </c>
      <c r="I25">
        <f>VLOOKUP(_xlfn.CONCAT($A25,"1"),ref_coordinates!$A:$C,3,FALSE)</f>
        <v>392.47</v>
      </c>
      <c r="J25">
        <f>VLOOKUP(_xlfn.CONCAT($A25,"2"),ref_coordinates!$A:$C,2,FALSE)</f>
        <v>1219.32</v>
      </c>
      <c r="K25">
        <f>VLOOKUP(_xlfn.CONCAT($A25,"2"),ref_coordinates!$A:$C,3,FALSE)</f>
        <v>2330.9699999999998</v>
      </c>
      <c r="L25">
        <f>VLOOKUP($A25,lines!W:AC,7)</f>
        <v>35.150424592674767</v>
      </c>
      <c r="M25">
        <f>RADIANS(VLOOKUP($B25, image_data!A:G,7,FALSE))</f>
        <v>4.6971902969900219</v>
      </c>
      <c r="N25">
        <f>VLOOKUP($A25,lines!W:AD,8,FALSE)</f>
        <v>4.0426352379436139</v>
      </c>
      <c r="O25">
        <f t="shared" si="4"/>
        <v>-0.65455505904640798</v>
      </c>
      <c r="P25">
        <f>VLOOKUP($B25,image_data!A:F,6,FALSE)</f>
        <v>1.4879907295107999</v>
      </c>
      <c r="Q25">
        <f>VLOOKUP($B25,image_data!$A:$Q,12,FALSE)</f>
        <v>0.48881708132885998</v>
      </c>
      <c r="R25">
        <f>VLOOKUP($B25,image_data!$A:$Q,13,FALSE)</f>
        <v>-0.20471067050954</v>
      </c>
      <c r="S25">
        <f>VLOOKUP($B25,image_data!$A:$Q,14,FALSE)</f>
        <v>3.1433766562045003E-2</v>
      </c>
      <c r="T25">
        <f>VLOOKUP($B25,image_data!$A:$K,9,FALSE)</f>
        <v>1.1776226426145</v>
      </c>
      <c r="U25">
        <f>VLOOKUP($B25,image_data!$A:$K,10,FALSE)</f>
        <v>1.2033137035943999</v>
      </c>
      <c r="V25">
        <f>VLOOKUP($B25,image_data!$A:$K,11,FALSE)</f>
        <v>-1.2283572862976</v>
      </c>
      <c r="W25">
        <f>VLOOKUP(B25,image_data!A:R,18,FALSE)</f>
        <v>0.99903615568181003</v>
      </c>
      <c r="X25">
        <f>VLOOKUP(_xlfn.CONCAT(A25,1),ref_coordinates!A:D,4,FALSE)</f>
        <v>34.700000000000003</v>
      </c>
      <c r="Y25" t="str">
        <f>VLOOKUP(INT(LEFT(A25,3)),image_data!A:H,8,FALSE)</f>
        <v>perspective</v>
      </c>
      <c r="Z25" t="str">
        <f>VLOOKUP(B25,image_data!A:V,22,TRUE)</f>
        <v>stefanhrt: GoPro HERO9 Black</v>
      </c>
    </row>
    <row r="26" spans="1:26" x14ac:dyDescent="0.3">
      <c r="A26" t="s">
        <v>428</v>
      </c>
      <c r="B26">
        <f t="shared" si="0"/>
        <v>36</v>
      </c>
      <c r="C26">
        <f>VLOOKUP($B26,image_data!$A:$P,16,FALSE)</f>
        <v>5184</v>
      </c>
      <c r="D26">
        <f>VLOOKUP($B26,image_data!$A:$P,15,FALSE)</f>
        <v>3888</v>
      </c>
      <c r="E26">
        <f t="shared" si="1"/>
        <v>-55.909999999999854</v>
      </c>
      <c r="F26">
        <f t="shared" si="2"/>
        <v>1985.9899999999998</v>
      </c>
      <c r="G26">
        <f t="shared" si="3"/>
        <v>1986.7768390536464</v>
      </c>
      <c r="H26">
        <f>VLOOKUP(_xlfn.CONCAT($A26,"1"),ref_coordinates!$A:$C,2,FALSE)</f>
        <v>1652.85</v>
      </c>
      <c r="I26">
        <f>VLOOKUP(_xlfn.CONCAT($A26,"1"),ref_coordinates!$A:$C,3,FALSE)</f>
        <v>322</v>
      </c>
      <c r="J26">
        <f>VLOOKUP(_xlfn.CONCAT($A26,"2"),ref_coordinates!$A:$C,2,FALSE)</f>
        <v>1596.94</v>
      </c>
      <c r="K26">
        <f>VLOOKUP(_xlfn.CONCAT($A26,"2"),ref_coordinates!$A:$C,3,FALSE)</f>
        <v>2307.9899999999998</v>
      </c>
      <c r="L26">
        <f>VLOOKUP($A26,lines!W:AC,7)</f>
        <v>31.40167141305438</v>
      </c>
      <c r="M26">
        <f>RADIANS(VLOOKUP($B26, image_data!A:G,7,FALSE))</f>
        <v>4.6971902969900219</v>
      </c>
      <c r="N26">
        <f>VLOOKUP($A26,lines!W:AD,8,FALSE)</f>
        <v>4.1932373359246977</v>
      </c>
      <c r="O26">
        <f t="shared" si="4"/>
        <v>-0.50395296106532417</v>
      </c>
      <c r="P26">
        <f>VLOOKUP($B26,image_data!A:F,6,FALSE)</f>
        <v>1.4879907295107999</v>
      </c>
      <c r="Q26">
        <f>VLOOKUP($B26,image_data!$A:$Q,12,FALSE)</f>
        <v>0.48881708132885998</v>
      </c>
      <c r="R26">
        <f>VLOOKUP($B26,image_data!$A:$Q,13,FALSE)</f>
        <v>-0.20471067050954</v>
      </c>
      <c r="S26">
        <f>VLOOKUP($B26,image_data!$A:$Q,14,FALSE)</f>
        <v>3.1433766562045003E-2</v>
      </c>
      <c r="T26">
        <f>VLOOKUP($B26,image_data!$A:$K,9,FALSE)</f>
        <v>1.1776226426145</v>
      </c>
      <c r="U26">
        <f>VLOOKUP($B26,image_data!$A:$K,10,FALSE)</f>
        <v>1.2033137035943999</v>
      </c>
      <c r="V26">
        <f>VLOOKUP($B26,image_data!$A:$K,11,FALSE)</f>
        <v>-1.2283572862976</v>
      </c>
      <c r="W26">
        <f>VLOOKUP(B26,image_data!A:R,18,FALSE)</f>
        <v>0.99903615568181003</v>
      </c>
      <c r="X26">
        <f>VLOOKUP(_xlfn.CONCAT(A26,1),ref_coordinates!A:D,4,FALSE)</f>
        <v>34.700000000000003</v>
      </c>
      <c r="Y26" t="str">
        <f>VLOOKUP(INT(LEFT(A26,3)),image_data!A:H,8,FALSE)</f>
        <v>perspective</v>
      </c>
      <c r="Z26" t="str">
        <f>VLOOKUP(B26,image_data!A:V,22,TRUE)</f>
        <v>stefanhrt: GoPro HERO9 Black</v>
      </c>
    </row>
    <row r="27" spans="1:26" x14ac:dyDescent="0.3">
      <c r="A27" t="s">
        <v>427</v>
      </c>
      <c r="B27">
        <f t="shared" si="0"/>
        <v>36</v>
      </c>
      <c r="C27">
        <f>VLOOKUP($B27,image_data!$A:$P,16,FALSE)</f>
        <v>5184</v>
      </c>
      <c r="D27">
        <f>VLOOKUP($B27,image_data!$A:$P,15,FALSE)</f>
        <v>3888</v>
      </c>
      <c r="E27">
        <f t="shared" si="1"/>
        <v>19.909999999999854</v>
      </c>
      <c r="F27">
        <f t="shared" si="2"/>
        <v>2002.21</v>
      </c>
      <c r="G27">
        <f t="shared" si="3"/>
        <v>2002.3089901910746</v>
      </c>
      <c r="H27">
        <f>VLOOKUP(_xlfn.CONCAT($A27,"1"),ref_coordinates!$A:$C,2,FALSE)</f>
        <v>2004.43</v>
      </c>
      <c r="I27">
        <f>VLOOKUP(_xlfn.CONCAT($A27,"1"),ref_coordinates!$A:$C,3,FALSE)</f>
        <v>263.02</v>
      </c>
      <c r="J27">
        <f>VLOOKUP(_xlfn.CONCAT($A27,"2"),ref_coordinates!$A:$C,2,FALSE)</f>
        <v>2024.34</v>
      </c>
      <c r="K27">
        <f>VLOOKUP(_xlfn.CONCAT($A27,"2"),ref_coordinates!$A:$C,3,FALSE)</f>
        <v>2265.23</v>
      </c>
      <c r="L27">
        <f>VLOOKUP($A27,lines!W:AC,7)</f>
        <v>28.8594364620585</v>
      </c>
      <c r="M27">
        <f>RADIANS(VLOOKUP($B27, image_data!A:G,7,FALSE))</f>
        <v>4.6971902969900219</v>
      </c>
      <c r="N27">
        <f>VLOOKUP($A27,lines!W:AD,8,FALSE)</f>
        <v>4.379341671716908</v>
      </c>
      <c r="O27">
        <f t="shared" si="4"/>
        <v>-0.31784862527311386</v>
      </c>
      <c r="P27">
        <f>VLOOKUP($B27,image_data!A:F,6,FALSE)</f>
        <v>1.4879907295107999</v>
      </c>
      <c r="Q27">
        <f>VLOOKUP($B27,image_data!$A:$Q,12,FALSE)</f>
        <v>0.48881708132885998</v>
      </c>
      <c r="R27">
        <f>VLOOKUP($B27,image_data!$A:$Q,13,FALSE)</f>
        <v>-0.20471067050954</v>
      </c>
      <c r="S27">
        <f>VLOOKUP($B27,image_data!$A:$Q,14,FALSE)</f>
        <v>3.1433766562045003E-2</v>
      </c>
      <c r="T27">
        <f>VLOOKUP($B27,image_data!$A:$K,9,FALSE)</f>
        <v>1.1776226426145</v>
      </c>
      <c r="U27">
        <f>VLOOKUP($B27,image_data!$A:$K,10,FALSE)</f>
        <v>1.2033137035943999</v>
      </c>
      <c r="V27">
        <f>VLOOKUP($B27,image_data!$A:$K,11,FALSE)</f>
        <v>-1.2283572862976</v>
      </c>
      <c r="W27">
        <f>VLOOKUP(B27,image_data!A:R,18,FALSE)</f>
        <v>0.99903615568181003</v>
      </c>
      <c r="X27">
        <f>VLOOKUP(_xlfn.CONCAT(A27,1),ref_coordinates!A:D,4,FALSE)</f>
        <v>34.700000000000003</v>
      </c>
      <c r="Y27" t="str">
        <f>VLOOKUP(INT(LEFT(A27,3)),image_data!A:H,8,FALSE)</f>
        <v>perspective</v>
      </c>
      <c r="Z27" t="str">
        <f>VLOOKUP(B27,image_data!A:V,22,TRUE)</f>
        <v>stefanhrt: GoPro HERO9 Black</v>
      </c>
    </row>
    <row r="28" spans="1:26" x14ac:dyDescent="0.3">
      <c r="A28" t="s">
        <v>426</v>
      </c>
      <c r="B28">
        <f t="shared" si="0"/>
        <v>36</v>
      </c>
      <c r="C28">
        <f>VLOOKUP($B28,image_data!$A:$P,16,FALSE)</f>
        <v>5184</v>
      </c>
      <c r="D28">
        <f>VLOOKUP($B28,image_data!$A:$P,15,FALSE)</f>
        <v>3888</v>
      </c>
      <c r="E28">
        <f t="shared" si="1"/>
        <v>124.07999999999993</v>
      </c>
      <c r="F28">
        <f t="shared" si="2"/>
        <v>2022.89</v>
      </c>
      <c r="G28">
        <f t="shared" si="3"/>
        <v>2026.6918360964503</v>
      </c>
      <c r="H28">
        <f>VLOOKUP(_xlfn.CONCAT($A28,"1"),ref_coordinates!$A:$C,2,FALSE)</f>
        <v>2349.11</v>
      </c>
      <c r="I28">
        <f>VLOOKUP(_xlfn.CONCAT($A28,"1"),ref_coordinates!$A:$C,3,FALSE)</f>
        <v>225.49</v>
      </c>
      <c r="J28">
        <f>VLOOKUP(_xlfn.CONCAT($A28,"2"),ref_coordinates!$A:$C,2,FALSE)</f>
        <v>2473.19</v>
      </c>
      <c r="K28">
        <f>VLOOKUP(_xlfn.CONCAT($A28,"2"),ref_coordinates!$A:$C,3,FALSE)</f>
        <v>2248.38</v>
      </c>
      <c r="L28">
        <f>VLOOKUP($A28,lines!W:AC,7)</f>
        <v>27.489178084101528</v>
      </c>
      <c r="M28">
        <f>RADIANS(VLOOKUP($B28, image_data!A:G,7,FALSE))</f>
        <v>4.6971902969900219</v>
      </c>
      <c r="N28">
        <f>VLOOKUP($A28,lines!W:AD,8,FALSE)</f>
        <v>4.5888932666356386</v>
      </c>
      <c r="O28">
        <f t="shared" si="4"/>
        <v>-0.10829703035438332</v>
      </c>
      <c r="P28">
        <f>VLOOKUP($B28,image_data!A:F,6,FALSE)</f>
        <v>1.4879907295107999</v>
      </c>
      <c r="Q28">
        <f>VLOOKUP($B28,image_data!$A:$Q,12,FALSE)</f>
        <v>0.48881708132885998</v>
      </c>
      <c r="R28">
        <f>VLOOKUP($B28,image_data!$A:$Q,13,FALSE)</f>
        <v>-0.20471067050954</v>
      </c>
      <c r="S28">
        <f>VLOOKUP($B28,image_data!$A:$Q,14,FALSE)</f>
        <v>3.1433766562045003E-2</v>
      </c>
      <c r="T28">
        <f>VLOOKUP($B28,image_data!$A:$K,9,FALSE)</f>
        <v>1.1776226426145</v>
      </c>
      <c r="U28">
        <f>VLOOKUP($B28,image_data!$A:$K,10,FALSE)</f>
        <v>1.2033137035943999</v>
      </c>
      <c r="V28">
        <f>VLOOKUP($B28,image_data!$A:$K,11,FALSE)</f>
        <v>-1.2283572862976</v>
      </c>
      <c r="W28">
        <f>VLOOKUP(B28,image_data!A:R,18,FALSE)</f>
        <v>0.99903615568181003</v>
      </c>
      <c r="X28">
        <f>VLOOKUP(_xlfn.CONCAT(A28,1),ref_coordinates!A:D,4,FALSE)</f>
        <v>34.700000000000003</v>
      </c>
      <c r="Y28" t="str">
        <f>VLOOKUP(INT(LEFT(A28,3)),image_data!A:H,8,FALSE)</f>
        <v>perspective</v>
      </c>
      <c r="Z28" t="str">
        <f>VLOOKUP(B28,image_data!A:V,22,TRUE)</f>
        <v>stefanhrt: GoPro HERO9 Black</v>
      </c>
    </row>
    <row r="29" spans="1:26" x14ac:dyDescent="0.3">
      <c r="A29" t="s">
        <v>425</v>
      </c>
      <c r="B29">
        <f t="shared" si="0"/>
        <v>36</v>
      </c>
      <c r="C29">
        <f>VLOOKUP($B29,image_data!$A:$P,16,FALSE)</f>
        <v>5184</v>
      </c>
      <c r="D29">
        <f>VLOOKUP($B29,image_data!$A:$P,15,FALSE)</f>
        <v>3888</v>
      </c>
      <c r="E29">
        <f t="shared" si="1"/>
        <v>260.42999999999984</v>
      </c>
      <c r="F29">
        <f t="shared" si="2"/>
        <v>2006.8100000000002</v>
      </c>
      <c r="G29">
        <f t="shared" si="3"/>
        <v>2023.6378532237434</v>
      </c>
      <c r="H29">
        <f>VLOOKUP(_xlfn.CONCAT($A29,"1"),ref_coordinates!$A:$C,2,FALSE)</f>
        <v>2712.17</v>
      </c>
      <c r="I29">
        <f>VLOOKUP(_xlfn.CONCAT($A29,"1"),ref_coordinates!$A:$C,3,FALSE)</f>
        <v>203.28</v>
      </c>
      <c r="J29">
        <f>VLOOKUP(_xlfn.CONCAT($A29,"2"),ref_coordinates!$A:$C,2,FALSE)</f>
        <v>2972.6</v>
      </c>
      <c r="K29">
        <f>VLOOKUP(_xlfn.CONCAT($A29,"2"),ref_coordinates!$A:$C,3,FALSE)</f>
        <v>2210.09</v>
      </c>
      <c r="L29">
        <f>VLOOKUP($A29,lines!W:AC,7)</f>
        <v>27.574954948800571</v>
      </c>
      <c r="M29">
        <f>RADIANS(VLOOKUP($B29, image_data!A:G,7,FALSE))</f>
        <v>4.6971902969900219</v>
      </c>
      <c r="N29">
        <f>VLOOKUP($A29,lines!W:AD,8,FALSE)</f>
        <v>4.7944871027586764</v>
      </c>
      <c r="O29">
        <f t="shared" si="4"/>
        <v>9.7296805768654515E-2</v>
      </c>
      <c r="P29">
        <f>VLOOKUP($B29,image_data!A:F,6,FALSE)</f>
        <v>1.4879907295107999</v>
      </c>
      <c r="Q29">
        <f>VLOOKUP($B29,image_data!$A:$Q,12,FALSE)</f>
        <v>0.48881708132885998</v>
      </c>
      <c r="R29">
        <f>VLOOKUP($B29,image_data!$A:$Q,13,FALSE)</f>
        <v>-0.20471067050954</v>
      </c>
      <c r="S29">
        <f>VLOOKUP($B29,image_data!$A:$Q,14,FALSE)</f>
        <v>3.1433766562045003E-2</v>
      </c>
      <c r="T29">
        <f>VLOOKUP($B29,image_data!$A:$K,9,FALSE)</f>
        <v>1.1776226426145</v>
      </c>
      <c r="U29">
        <f>VLOOKUP($B29,image_data!$A:$K,10,FALSE)</f>
        <v>1.2033137035943999</v>
      </c>
      <c r="V29">
        <f>VLOOKUP($B29,image_data!$A:$K,11,FALSE)</f>
        <v>-1.2283572862976</v>
      </c>
      <c r="W29">
        <f>VLOOKUP(B29,image_data!A:R,18,FALSE)</f>
        <v>0.99903615568181003</v>
      </c>
      <c r="X29">
        <f>VLOOKUP(_xlfn.CONCAT(A29,1),ref_coordinates!A:D,4,FALSE)</f>
        <v>34.700000000000003</v>
      </c>
      <c r="Y29" t="str">
        <f>VLOOKUP(INT(LEFT(A29,3)),image_data!A:H,8,FALSE)</f>
        <v>perspective</v>
      </c>
      <c r="Z29" t="str">
        <f>VLOOKUP(B29,image_data!A:V,22,TRUE)</f>
        <v>stefanhrt: GoPro HERO9 Black</v>
      </c>
    </row>
    <row r="30" spans="1:26" x14ac:dyDescent="0.3">
      <c r="A30" t="s">
        <v>436</v>
      </c>
      <c r="B30">
        <f t="shared" si="0"/>
        <v>37</v>
      </c>
      <c r="C30">
        <f>VLOOKUP($B30,image_data!$A:$P,16,FALSE)</f>
        <v>5184</v>
      </c>
      <c r="D30">
        <f>VLOOKUP($B30,image_data!$A:$P,15,FALSE)</f>
        <v>3888</v>
      </c>
      <c r="E30">
        <f t="shared" si="1"/>
        <v>-16.589999999999691</v>
      </c>
      <c r="F30">
        <f t="shared" si="2"/>
        <v>403.82999999999993</v>
      </c>
      <c r="G30">
        <f t="shared" si="3"/>
        <v>404.1706285716466</v>
      </c>
      <c r="H30">
        <f>VLOOKUP(_xlfn.CONCAT($A30,"1"),ref_coordinates!$A:$C,2,FALSE)</f>
        <v>2493.87</v>
      </c>
      <c r="I30">
        <f>VLOOKUP(_xlfn.CONCAT($A30,"1"),ref_coordinates!$A:$C,3,FALSE)</f>
        <v>1776.94</v>
      </c>
      <c r="J30">
        <f>VLOOKUP(_xlfn.CONCAT($A30,"2"),ref_coordinates!$A:$C,2,FALSE)</f>
        <v>2477.2800000000002</v>
      </c>
      <c r="K30">
        <f>VLOOKUP(_xlfn.CONCAT($A30,"2"),ref_coordinates!$A:$C,3,FALSE)</f>
        <v>2180.77</v>
      </c>
      <c r="L30">
        <f>VLOOKUP($A30,lines!W:AC,7)</f>
        <v>99.193061406059414</v>
      </c>
      <c r="M30">
        <f>RADIANS(VLOOKUP($B30, image_data!A:G,7,FALSE))</f>
        <v>6.2552733187997989</v>
      </c>
      <c r="N30">
        <f>VLOOKUP($A30,lines!W:AD,8,FALSE)</f>
        <v>6.2570748483864511</v>
      </c>
      <c r="O30">
        <f t="shared" si="4"/>
        <v>1.8015295866522507E-3</v>
      </c>
      <c r="P30">
        <f>VLOOKUP($B30,image_data!A:F,6,FALSE)</f>
        <v>2.4628068041055999</v>
      </c>
      <c r="Q30">
        <f>VLOOKUP($B30,image_data!$A:$Q,12,FALSE)</f>
        <v>0.50238878176702995</v>
      </c>
      <c r="R30">
        <f>VLOOKUP($B30,image_data!$A:$Q,13,FALSE)</f>
        <v>-0.22111490881102</v>
      </c>
      <c r="S30">
        <f>VLOOKUP($B30,image_data!$A:$Q,14,FALSE)</f>
        <v>4.1303707277964001E-2</v>
      </c>
      <c r="T30">
        <f>VLOOKUP($B30,image_data!$A:$K,9,FALSE)</f>
        <v>1.5002721274007</v>
      </c>
      <c r="U30">
        <f>VLOOKUP($B30,image_data!$A:$K,10,FALSE)</f>
        <v>3.8631582852822997E-2</v>
      </c>
      <c r="V30">
        <f>VLOOKUP($B30,image_data!$A:$K,11,FALSE)</f>
        <v>-3.4898160328709002E-3</v>
      </c>
      <c r="W30">
        <f>VLOOKUP(B30,image_data!A:R,18,FALSE)</f>
        <v>0.95738795805832</v>
      </c>
      <c r="X30">
        <f>VLOOKUP(_xlfn.CONCAT(A30,1),ref_coordinates!A:D,4,FALSE)</f>
        <v>17.399999999999999</v>
      </c>
      <c r="Y30" t="str">
        <f>VLOOKUP(INT(LEFT(A30,3)),image_data!A:H,8,FALSE)</f>
        <v>perspective</v>
      </c>
      <c r="Z30" t="str">
        <f>VLOOKUP(B30,image_data!A:V,22,TRUE)</f>
        <v>stefanhrt: GoPro HERO9 Black</v>
      </c>
    </row>
    <row r="31" spans="1:26" x14ac:dyDescent="0.3">
      <c r="A31" t="s">
        <v>438</v>
      </c>
      <c r="B31">
        <f t="shared" si="0"/>
        <v>37</v>
      </c>
      <c r="C31">
        <f>VLOOKUP($B31,image_data!$A:$P,16,FALSE)</f>
        <v>5184</v>
      </c>
      <c r="D31">
        <f>VLOOKUP($B31,image_data!$A:$P,15,FALSE)</f>
        <v>3888</v>
      </c>
      <c r="E31">
        <f t="shared" si="1"/>
        <v>-12.599999999999909</v>
      </c>
      <c r="F31">
        <f t="shared" si="2"/>
        <v>404.08000000000015</v>
      </c>
      <c r="G31">
        <f t="shared" si="3"/>
        <v>404.27639851962681</v>
      </c>
      <c r="H31">
        <f>VLOOKUP(_xlfn.CONCAT($A31,"1"),ref_coordinates!$A:$C,2,FALSE)</f>
        <v>2693.79</v>
      </c>
      <c r="I31">
        <f>VLOOKUP(_xlfn.CONCAT($A31,"1"),ref_coordinates!$A:$C,3,FALSE)</f>
        <v>1780.09</v>
      </c>
      <c r="J31">
        <f>VLOOKUP(_xlfn.CONCAT($A31,"2"),ref_coordinates!$A:$C,2,FALSE)</f>
        <v>2681.19</v>
      </c>
      <c r="K31">
        <f>VLOOKUP(_xlfn.CONCAT($A31,"2"),ref_coordinates!$A:$C,3,FALSE)</f>
        <v>2184.17</v>
      </c>
      <c r="L31">
        <f>VLOOKUP($A31,lines!W:AC,7)</f>
        <v>99.148701005527855</v>
      </c>
      <c r="M31">
        <f>RADIANS(VLOOKUP($B31, image_data!A:G,7,FALSE))</f>
        <v>6.2552733187997989</v>
      </c>
      <c r="N31">
        <f>VLOOKUP($A31,lines!W:AD,8,FALSE)</f>
        <v>5.7339264145796508E-2</v>
      </c>
      <c r="O31">
        <f t="shared" si="4"/>
        <v>-6.1979340546540023</v>
      </c>
      <c r="P31">
        <f>VLOOKUP($B31,image_data!A:F,6,FALSE)</f>
        <v>2.4628068041055999</v>
      </c>
      <c r="Q31">
        <f>VLOOKUP($B31,image_data!$A:$Q,12,FALSE)</f>
        <v>0.50238878176702995</v>
      </c>
      <c r="R31">
        <f>VLOOKUP($B31,image_data!$A:$Q,13,FALSE)</f>
        <v>-0.22111490881102</v>
      </c>
      <c r="S31">
        <f>VLOOKUP($B31,image_data!$A:$Q,14,FALSE)</f>
        <v>4.1303707277964001E-2</v>
      </c>
      <c r="T31">
        <f>VLOOKUP($B31,image_data!$A:$K,9,FALSE)</f>
        <v>1.5002721274007</v>
      </c>
      <c r="U31">
        <f>VLOOKUP($B31,image_data!$A:$K,10,FALSE)</f>
        <v>3.8631582852822997E-2</v>
      </c>
      <c r="V31">
        <f>VLOOKUP($B31,image_data!$A:$K,11,FALSE)</f>
        <v>-3.4898160328709002E-3</v>
      </c>
      <c r="W31">
        <f>VLOOKUP(B31,image_data!A:R,18,FALSE)</f>
        <v>0.95738795805832</v>
      </c>
      <c r="X31">
        <f>VLOOKUP(_xlfn.CONCAT(A31,1),ref_coordinates!A:D,4,FALSE)</f>
        <v>17.399999999999999</v>
      </c>
      <c r="Y31" t="str">
        <f>VLOOKUP(INT(LEFT(A31,3)),image_data!A:H,8,FALSE)</f>
        <v>perspective</v>
      </c>
      <c r="Z31" t="str">
        <f>VLOOKUP(B31,image_data!A:V,22,TRUE)</f>
        <v>stefanhrt: GoPro HERO9 Black</v>
      </c>
    </row>
    <row r="32" spans="1:26" x14ac:dyDescent="0.3">
      <c r="A32" t="s">
        <v>439</v>
      </c>
      <c r="B32">
        <f t="shared" si="0"/>
        <v>37</v>
      </c>
      <c r="C32">
        <f>VLOOKUP($B32,image_data!$A:$P,16,FALSE)</f>
        <v>5184</v>
      </c>
      <c r="D32">
        <f>VLOOKUP($B32,image_data!$A:$P,15,FALSE)</f>
        <v>3888</v>
      </c>
      <c r="E32">
        <f t="shared" si="1"/>
        <v>-6.8599999999996726</v>
      </c>
      <c r="F32">
        <f t="shared" si="2"/>
        <v>229.45000000000005</v>
      </c>
      <c r="G32">
        <f t="shared" si="3"/>
        <v>229.55252579747409</v>
      </c>
      <c r="H32">
        <f>VLOOKUP(_xlfn.CONCAT($A32,"1"),ref_coordinates!$A:$C,2,FALSE)</f>
        <v>2803.12</v>
      </c>
      <c r="I32">
        <f>VLOOKUP(_xlfn.CONCAT($A32,"1"),ref_coordinates!$A:$C,3,FALSE)</f>
        <v>1951.32</v>
      </c>
      <c r="J32">
        <f>VLOOKUP(_xlfn.CONCAT($A32,"2"),ref_coordinates!$A:$C,2,FALSE)</f>
        <v>2796.26</v>
      </c>
      <c r="K32">
        <f>VLOOKUP(_xlfn.CONCAT($A32,"2"),ref_coordinates!$A:$C,3,FALSE)</f>
        <v>2180.77</v>
      </c>
      <c r="L32">
        <f>VLOOKUP($A32,lines!W:AC,7)</f>
        <v>170.5424487186109</v>
      </c>
      <c r="M32">
        <f>RADIANS(VLOOKUP($B32, image_data!A:G,7,FALSE))</f>
        <v>6.2552733187997989</v>
      </c>
      <c r="N32">
        <f>VLOOKUP($A32,lines!W:AD,8,FALSE)</f>
        <v>0.1091761387639872</v>
      </c>
      <c r="O32">
        <f t="shared" si="4"/>
        <v>-6.1460971800358113</v>
      </c>
      <c r="P32">
        <f>VLOOKUP($B32,image_data!A:F,6,FALSE)</f>
        <v>2.4628068041055999</v>
      </c>
      <c r="Q32">
        <f>VLOOKUP($B32,image_data!$A:$Q,12,FALSE)</f>
        <v>0.50238878176702995</v>
      </c>
      <c r="R32">
        <f>VLOOKUP($B32,image_data!$A:$Q,13,FALSE)</f>
        <v>-0.22111490881102</v>
      </c>
      <c r="S32">
        <f>VLOOKUP($B32,image_data!$A:$Q,14,FALSE)</f>
        <v>4.1303707277964001E-2</v>
      </c>
      <c r="T32">
        <f>VLOOKUP($B32,image_data!$A:$K,9,FALSE)</f>
        <v>1.5002721274007</v>
      </c>
      <c r="U32">
        <f>VLOOKUP($B32,image_data!$A:$K,10,FALSE)</f>
        <v>3.8631582852822997E-2</v>
      </c>
      <c r="V32">
        <f>VLOOKUP($B32,image_data!$A:$K,11,FALSE)</f>
        <v>-3.4898160328709002E-3</v>
      </c>
      <c r="W32">
        <f>VLOOKUP(B32,image_data!A:R,18,FALSE)</f>
        <v>0.95738795805832</v>
      </c>
      <c r="X32">
        <f>VLOOKUP(_xlfn.CONCAT(A32,1),ref_coordinates!A:D,4,FALSE)</f>
        <v>17.100000000000001</v>
      </c>
      <c r="Y32" t="str">
        <f>VLOOKUP(INT(LEFT(A32,3)),image_data!A:H,8,FALSE)</f>
        <v>perspective</v>
      </c>
      <c r="Z32" t="str">
        <f>VLOOKUP(B32,image_data!A:V,22,TRUE)</f>
        <v>stefanhrt: GoPro HERO9 Black</v>
      </c>
    </row>
    <row r="33" spans="1:26" x14ac:dyDescent="0.3">
      <c r="A33" t="s">
        <v>440</v>
      </c>
      <c r="B33">
        <f t="shared" si="0"/>
        <v>37</v>
      </c>
      <c r="C33">
        <f>VLOOKUP($B33,image_data!$A:$P,16,FALSE)</f>
        <v>5184</v>
      </c>
      <c r="D33">
        <f>VLOOKUP($B33,image_data!$A:$P,15,FALSE)</f>
        <v>3888</v>
      </c>
      <c r="E33">
        <f t="shared" si="1"/>
        <v>33.079999999999927</v>
      </c>
      <c r="F33">
        <f t="shared" si="2"/>
        <v>1587.1999999999998</v>
      </c>
      <c r="G33">
        <f t="shared" si="3"/>
        <v>1587.5446848514216</v>
      </c>
      <c r="H33">
        <f>VLOOKUP(_xlfn.CONCAT($A33,"1"),ref_coordinates!$A:$C,2,FALSE)</f>
        <v>2947.06</v>
      </c>
      <c r="I33">
        <f>VLOOKUP(_xlfn.CONCAT($A33,"1"),ref_coordinates!$A:$C,3,FALSE)</f>
        <v>638.98</v>
      </c>
      <c r="J33">
        <f>VLOOKUP(_xlfn.CONCAT($A33,"2"),ref_coordinates!$A:$C,2,FALSE)</f>
        <v>2980.14</v>
      </c>
      <c r="K33">
        <f>VLOOKUP(_xlfn.CONCAT($A33,"2"),ref_coordinates!$A:$C,3,FALSE)</f>
        <v>2226.1799999999998</v>
      </c>
      <c r="L33">
        <f>VLOOKUP($A33,lines!W:AC,7)</f>
        <v>43.465094202713033</v>
      </c>
      <c r="M33">
        <f>RADIANS(VLOOKUP($B33, image_data!A:G,7,FALSE))</f>
        <v>6.2552733187997989</v>
      </c>
      <c r="N33">
        <f>VLOOKUP($A33,lines!W:AD,8,FALSE)</f>
        <v>0.1984619718422154</v>
      </c>
      <c r="O33">
        <f t="shared" si="4"/>
        <v>-6.0568113469575833</v>
      </c>
      <c r="P33">
        <f>VLOOKUP($B33,image_data!A:F,6,FALSE)</f>
        <v>2.4628068041055999</v>
      </c>
      <c r="Q33">
        <f>VLOOKUP($B33,image_data!$A:$Q,12,FALSE)</f>
        <v>0.50238878176702995</v>
      </c>
      <c r="R33">
        <f>VLOOKUP($B33,image_data!$A:$Q,13,FALSE)</f>
        <v>-0.22111490881102</v>
      </c>
      <c r="S33">
        <f>VLOOKUP($B33,image_data!$A:$Q,14,FALSE)</f>
        <v>4.1303707277964001E-2</v>
      </c>
      <c r="T33">
        <f>VLOOKUP($B33,image_data!$A:$K,9,FALSE)</f>
        <v>1.5002721274007</v>
      </c>
      <c r="U33">
        <f>VLOOKUP($B33,image_data!$A:$K,10,FALSE)</f>
        <v>3.8631582852822997E-2</v>
      </c>
      <c r="V33">
        <f>VLOOKUP($B33,image_data!$A:$K,11,FALSE)</f>
        <v>-3.4898160328709002E-3</v>
      </c>
      <c r="W33">
        <f>VLOOKUP(B33,image_data!A:R,18,FALSE)</f>
        <v>0.95738795805832</v>
      </c>
      <c r="X33">
        <f>VLOOKUP(_xlfn.CONCAT(A33,1),ref_coordinates!A:D,4,FALSE)</f>
        <v>33.4</v>
      </c>
      <c r="Y33" t="str">
        <f>VLOOKUP(INT(LEFT(A33,3)),image_data!A:H,8,FALSE)</f>
        <v>perspective</v>
      </c>
      <c r="Z33" t="str">
        <f>VLOOKUP(B33,image_data!A:V,22,TRUE)</f>
        <v>stefanhrt: GoPro HERO9 Black</v>
      </c>
    </row>
    <row r="34" spans="1:26" x14ac:dyDescent="0.3">
      <c r="A34" t="s">
        <v>441</v>
      </c>
      <c r="B34">
        <f t="shared" ref="B34:B65" si="5">INT(LEFT(A34,3))</f>
        <v>37</v>
      </c>
      <c r="C34">
        <f>VLOOKUP($B34,image_data!$A:$P,16,FALSE)</f>
        <v>5184</v>
      </c>
      <c r="D34">
        <f>VLOOKUP($B34,image_data!$A:$P,15,FALSE)</f>
        <v>3888</v>
      </c>
      <c r="E34">
        <f t="shared" ref="E34:E65" si="6">J34-H34</f>
        <v>74.889999999999873</v>
      </c>
      <c r="F34">
        <f t="shared" ref="F34:F65" si="7">K34-I34</f>
        <v>1960.9399999999998</v>
      </c>
      <c r="G34">
        <f t="shared" ref="G34:G65" si="8">SQRT(POWER(E34,2)+POWER(F34,2))</f>
        <v>1962.3695359692065</v>
      </c>
      <c r="H34">
        <f>VLOOKUP(_xlfn.CONCAT($A34,"1"),ref_coordinates!$A:$C,2,FALSE)</f>
        <v>3041.02</v>
      </c>
      <c r="I34">
        <f>VLOOKUP(_xlfn.CONCAT($A34,"1"),ref_coordinates!$A:$C,3,FALSE)</f>
        <v>259.74</v>
      </c>
      <c r="J34">
        <f>VLOOKUP(_xlfn.CONCAT($A34,"2"),ref_coordinates!$A:$C,2,FALSE)</f>
        <v>3115.91</v>
      </c>
      <c r="K34">
        <f>VLOOKUP(_xlfn.CONCAT($A34,"2"),ref_coordinates!$A:$C,3,FALSE)</f>
        <v>2220.6799999999998</v>
      </c>
      <c r="L34">
        <f>VLOOKUP($A34,lines!W:AC,7)</f>
        <v>32.839902285541747</v>
      </c>
      <c r="M34">
        <f>RADIANS(VLOOKUP($B34, image_data!A:G,7,FALSE))</f>
        <v>6.2552733187997989</v>
      </c>
      <c r="N34">
        <f>VLOOKUP($A34,lines!W:AD,8,FALSE)</f>
        <v>0.28055455027312032</v>
      </c>
      <c r="O34">
        <f t="shared" ref="O34:O65" si="9">N34-M34</f>
        <v>-5.9747187685266789</v>
      </c>
      <c r="P34">
        <f>VLOOKUP($B34,image_data!A:F,6,FALSE)</f>
        <v>2.4628068041055999</v>
      </c>
      <c r="Q34">
        <f>VLOOKUP($B34,image_data!$A:$Q,12,FALSE)</f>
        <v>0.50238878176702995</v>
      </c>
      <c r="R34">
        <f>VLOOKUP($B34,image_data!$A:$Q,13,FALSE)</f>
        <v>-0.22111490881102</v>
      </c>
      <c r="S34">
        <f>VLOOKUP($B34,image_data!$A:$Q,14,FALSE)</f>
        <v>4.1303707277964001E-2</v>
      </c>
      <c r="T34">
        <f>VLOOKUP($B34,image_data!$A:$K,9,FALSE)</f>
        <v>1.5002721274007</v>
      </c>
      <c r="U34">
        <f>VLOOKUP($B34,image_data!$A:$K,10,FALSE)</f>
        <v>3.8631582852822997E-2</v>
      </c>
      <c r="V34">
        <f>VLOOKUP($B34,image_data!$A:$K,11,FALSE)</f>
        <v>-3.4898160328709002E-3</v>
      </c>
      <c r="W34">
        <f>VLOOKUP(B34,image_data!A:R,18,FALSE)</f>
        <v>0.95738795805832</v>
      </c>
      <c r="X34">
        <f>VLOOKUP(_xlfn.CONCAT(A34,1),ref_coordinates!A:D,4,FALSE)</f>
        <v>33.4</v>
      </c>
      <c r="Y34" t="str">
        <f>VLOOKUP(INT(LEFT(A34,3)),image_data!A:H,8,FALSE)</f>
        <v>perspective</v>
      </c>
      <c r="Z34" t="str">
        <f>VLOOKUP(B34,image_data!A:V,22,TRUE)</f>
        <v>stefanhrt: GoPro HERO9 Black</v>
      </c>
    </row>
    <row r="35" spans="1:26" x14ac:dyDescent="0.3">
      <c r="A35" t="s">
        <v>442</v>
      </c>
      <c r="B35">
        <f t="shared" si="5"/>
        <v>37</v>
      </c>
      <c r="C35">
        <f>VLOOKUP($B35,image_data!$A:$P,16,FALSE)</f>
        <v>5184</v>
      </c>
      <c r="D35">
        <f>VLOOKUP($B35,image_data!$A:$P,15,FALSE)</f>
        <v>3888</v>
      </c>
      <c r="E35">
        <f t="shared" si="6"/>
        <v>196.99000000000024</v>
      </c>
      <c r="F35">
        <f t="shared" si="7"/>
        <v>1976.4199999999998</v>
      </c>
      <c r="G35">
        <f t="shared" si="8"/>
        <v>1986.2127470389469</v>
      </c>
      <c r="H35">
        <f>VLOOKUP(_xlfn.CONCAT($A35,"1"),ref_coordinates!$A:$C,2,FALSE)</f>
        <v>3389.79</v>
      </c>
      <c r="I35">
        <f>VLOOKUP(_xlfn.CONCAT($A35,"1"),ref_coordinates!$A:$C,3,FALSE)</f>
        <v>254.24</v>
      </c>
      <c r="J35">
        <f>VLOOKUP(_xlfn.CONCAT($A35,"2"),ref_coordinates!$A:$C,2,FALSE)</f>
        <v>3586.78</v>
      </c>
      <c r="K35">
        <f>VLOOKUP(_xlfn.CONCAT($A35,"2"),ref_coordinates!$A:$C,3,FALSE)</f>
        <v>2230.66</v>
      </c>
      <c r="L35">
        <f>VLOOKUP($A35,lines!W:AC,7)</f>
        <v>34.092955171255781</v>
      </c>
      <c r="M35">
        <f>RADIANS(VLOOKUP($B35, image_data!A:G,7,FALSE))</f>
        <v>6.2552733187997989</v>
      </c>
      <c r="N35">
        <f>VLOOKUP($A35,lines!W:AD,8,FALSE)</f>
        <v>0.4619062406627909</v>
      </c>
      <c r="O35">
        <f t="shared" si="9"/>
        <v>-5.7933670781370079</v>
      </c>
      <c r="P35">
        <f>VLOOKUP($B35,image_data!A:F,6,FALSE)</f>
        <v>2.4628068041055999</v>
      </c>
      <c r="Q35">
        <f>VLOOKUP($B35,image_data!$A:$Q,12,FALSE)</f>
        <v>0.50238878176702995</v>
      </c>
      <c r="R35">
        <f>VLOOKUP($B35,image_data!$A:$Q,13,FALSE)</f>
        <v>-0.22111490881102</v>
      </c>
      <c r="S35">
        <f>VLOOKUP($B35,image_data!$A:$Q,14,FALSE)</f>
        <v>4.1303707277964001E-2</v>
      </c>
      <c r="T35">
        <f>VLOOKUP($B35,image_data!$A:$K,9,FALSE)</f>
        <v>1.5002721274007</v>
      </c>
      <c r="U35">
        <f>VLOOKUP($B35,image_data!$A:$K,10,FALSE)</f>
        <v>3.8631582852822997E-2</v>
      </c>
      <c r="V35">
        <f>VLOOKUP($B35,image_data!$A:$K,11,FALSE)</f>
        <v>-3.4898160328709002E-3</v>
      </c>
      <c r="W35">
        <f>VLOOKUP(B35,image_data!A:R,18,FALSE)</f>
        <v>0.95738795805832</v>
      </c>
      <c r="X35">
        <f>VLOOKUP(_xlfn.CONCAT(A35,1),ref_coordinates!A:D,4,FALSE)</f>
        <v>33.4</v>
      </c>
      <c r="Y35" t="str">
        <f>VLOOKUP(INT(LEFT(A35,3)),image_data!A:H,8,FALSE)</f>
        <v>perspective</v>
      </c>
      <c r="Z35" t="str">
        <f>VLOOKUP(B35,image_data!A:V,22,TRUE)</f>
        <v>stefanhrt: GoPro HERO9 Black</v>
      </c>
    </row>
    <row r="36" spans="1:26" x14ac:dyDescent="0.3">
      <c r="A36" t="s">
        <v>443</v>
      </c>
      <c r="B36">
        <f t="shared" si="5"/>
        <v>37</v>
      </c>
      <c r="C36">
        <f>VLOOKUP($B36,image_data!$A:$P,16,FALSE)</f>
        <v>5184</v>
      </c>
      <c r="D36">
        <f>VLOOKUP($B36,image_data!$A:$P,15,FALSE)</f>
        <v>3888</v>
      </c>
      <c r="E36">
        <f t="shared" si="6"/>
        <v>316.68000000000029</v>
      </c>
      <c r="F36">
        <f t="shared" si="7"/>
        <v>1908.8999999999999</v>
      </c>
      <c r="G36">
        <f t="shared" si="8"/>
        <v>1934.9897757869419</v>
      </c>
      <c r="H36">
        <f>VLOOKUP(_xlfn.CONCAT($A36,"1"),ref_coordinates!$A:$C,2,FALSE)</f>
        <v>3710.64</v>
      </c>
      <c r="I36">
        <f>VLOOKUP(_xlfn.CONCAT($A36,"1"),ref_coordinates!$A:$C,3,FALSE)</f>
        <v>316.26</v>
      </c>
      <c r="J36">
        <f>VLOOKUP(_xlfn.CONCAT($A36,"2"),ref_coordinates!$A:$C,2,FALSE)</f>
        <v>4027.32</v>
      </c>
      <c r="K36">
        <f>VLOOKUP(_xlfn.CONCAT($A36,"2"),ref_coordinates!$A:$C,3,FALSE)</f>
        <v>2225.16</v>
      </c>
      <c r="L36">
        <f>VLOOKUP($A36,lines!W:AC,7)</f>
        <v>36.954356478019868</v>
      </c>
      <c r="M36">
        <f>RADIANS(VLOOKUP($B36, image_data!A:G,7,FALSE))</f>
        <v>6.2552733187997989</v>
      </c>
      <c r="N36">
        <f>VLOOKUP($A36,lines!W:AD,8,FALSE)</f>
        <v>0.60274410583584281</v>
      </c>
      <c r="O36">
        <f t="shared" si="9"/>
        <v>-5.6525292129639562</v>
      </c>
      <c r="P36">
        <f>VLOOKUP($B36,image_data!A:F,6,FALSE)</f>
        <v>2.4628068041055999</v>
      </c>
      <c r="Q36">
        <f>VLOOKUP($B36,image_data!$A:$Q,12,FALSE)</f>
        <v>0.50238878176702995</v>
      </c>
      <c r="R36">
        <f>VLOOKUP($B36,image_data!$A:$Q,13,FALSE)</f>
        <v>-0.22111490881102</v>
      </c>
      <c r="S36">
        <f>VLOOKUP($B36,image_data!$A:$Q,14,FALSE)</f>
        <v>4.1303707277964001E-2</v>
      </c>
      <c r="T36">
        <f>VLOOKUP($B36,image_data!$A:$K,9,FALSE)</f>
        <v>1.5002721274007</v>
      </c>
      <c r="U36">
        <f>VLOOKUP($B36,image_data!$A:$K,10,FALSE)</f>
        <v>3.8631582852822997E-2</v>
      </c>
      <c r="V36">
        <f>VLOOKUP($B36,image_data!$A:$K,11,FALSE)</f>
        <v>-3.4898160328709002E-3</v>
      </c>
      <c r="W36">
        <f>VLOOKUP(B36,image_data!A:R,18,FALSE)</f>
        <v>0.95738795805832</v>
      </c>
      <c r="X36">
        <f>VLOOKUP(_xlfn.CONCAT(A36,1),ref_coordinates!A:D,4,FALSE)</f>
        <v>33.4</v>
      </c>
      <c r="Y36" t="str">
        <f>VLOOKUP(INT(LEFT(A36,3)),image_data!A:H,8,FALSE)</f>
        <v>perspective</v>
      </c>
      <c r="Z36" t="str">
        <f>VLOOKUP(B36,image_data!A:V,22,TRUE)</f>
        <v>stefanhrt: GoPro HERO9 Black</v>
      </c>
    </row>
    <row r="37" spans="1:26" x14ac:dyDescent="0.3">
      <c r="A37" t="s">
        <v>437</v>
      </c>
      <c r="B37">
        <f t="shared" si="5"/>
        <v>37</v>
      </c>
      <c r="C37">
        <f>VLOOKUP($B37,image_data!$A:$P,16,FALSE)</f>
        <v>5184</v>
      </c>
      <c r="D37">
        <f>VLOOKUP($B37,image_data!$A:$P,15,FALSE)</f>
        <v>3888</v>
      </c>
      <c r="E37">
        <f t="shared" si="6"/>
        <v>-11</v>
      </c>
      <c r="F37">
        <f t="shared" si="7"/>
        <v>404.08000000000015</v>
      </c>
      <c r="G37">
        <f t="shared" si="8"/>
        <v>404.22969509920978</v>
      </c>
      <c r="H37">
        <f>VLOOKUP(_xlfn.CONCAT($A37,"1"),ref_coordinates!$A:$C,2,FALSE)</f>
        <v>2551.06</v>
      </c>
      <c r="I37">
        <f>VLOOKUP(_xlfn.CONCAT($A37,"1"),ref_coordinates!$A:$C,3,FALSE)</f>
        <v>1780.09</v>
      </c>
      <c r="J37">
        <f>VLOOKUP(_xlfn.CONCAT($A37,"2"),ref_coordinates!$A:$C,2,FALSE)</f>
        <v>2540.06</v>
      </c>
      <c r="K37">
        <f>VLOOKUP(_xlfn.CONCAT($A37,"2"),ref_coordinates!$A:$C,3,FALSE)</f>
        <v>2184.17</v>
      </c>
      <c r="L37">
        <f>VLOOKUP($A37,lines!W:AC,7)</f>
        <v>99.159619986434635</v>
      </c>
      <c r="M37">
        <f>RADIANS(VLOOKUP($B37, image_data!A:G,7,FALSE))</f>
        <v>6.2552733187997989</v>
      </c>
      <c r="N37">
        <f>VLOOKUP($A37,lines!W:AD,8,FALSE)</f>
        <v>6.2798990523383758</v>
      </c>
      <c r="O37">
        <f t="shared" si="9"/>
        <v>2.4625733538576888E-2</v>
      </c>
      <c r="P37">
        <f>VLOOKUP($B37,image_data!A:F,6,FALSE)</f>
        <v>2.4628068041055999</v>
      </c>
      <c r="Q37">
        <f>VLOOKUP($B37,image_data!$A:$Q,12,FALSE)</f>
        <v>0.50238878176702995</v>
      </c>
      <c r="R37">
        <f>VLOOKUP($B37,image_data!$A:$Q,13,FALSE)</f>
        <v>-0.22111490881102</v>
      </c>
      <c r="S37">
        <f>VLOOKUP($B37,image_data!$A:$Q,14,FALSE)</f>
        <v>4.1303707277964001E-2</v>
      </c>
      <c r="T37">
        <f>VLOOKUP($B37,image_data!$A:$K,9,FALSE)</f>
        <v>1.5002721274007</v>
      </c>
      <c r="U37">
        <f>VLOOKUP($B37,image_data!$A:$K,10,FALSE)</f>
        <v>3.8631582852822997E-2</v>
      </c>
      <c r="V37">
        <f>VLOOKUP($B37,image_data!$A:$K,11,FALSE)</f>
        <v>-3.4898160328709002E-3</v>
      </c>
      <c r="W37">
        <f>VLOOKUP(B37,image_data!A:R,18,FALSE)</f>
        <v>0.95738795805832</v>
      </c>
      <c r="X37">
        <f>VLOOKUP(_xlfn.CONCAT(A37,1),ref_coordinates!A:D,4,FALSE)</f>
        <v>17.3</v>
      </c>
      <c r="Y37" t="str">
        <f>VLOOKUP(INT(LEFT(A37,3)),image_data!A:H,8,FALSE)</f>
        <v>perspective</v>
      </c>
      <c r="Z37" t="str">
        <f>VLOOKUP(B37,image_data!A:V,22,TRUE)</f>
        <v>stefanhrt: GoPro HERO9 Black</v>
      </c>
    </row>
    <row r="38" spans="1:26" x14ac:dyDescent="0.3">
      <c r="A38" t="s">
        <v>446</v>
      </c>
      <c r="B38">
        <f t="shared" si="5"/>
        <v>38</v>
      </c>
      <c r="C38">
        <f>VLOOKUP($B38,image_data!$A:$P,16,FALSE)</f>
        <v>5184</v>
      </c>
      <c r="D38">
        <f>VLOOKUP($B38,image_data!$A:$P,15,FALSE)</f>
        <v>3888</v>
      </c>
      <c r="E38">
        <f t="shared" si="6"/>
        <v>-115.40999999999985</v>
      </c>
      <c r="F38">
        <f t="shared" si="7"/>
        <v>938.68000000000006</v>
      </c>
      <c r="G38">
        <f t="shared" si="8"/>
        <v>945.74817499163066</v>
      </c>
      <c r="H38">
        <f>VLOOKUP(_xlfn.CONCAT($A38,"1"),ref_coordinates!$A:$C,2,FALSE)</f>
        <v>2213.67</v>
      </c>
      <c r="I38">
        <f>VLOOKUP(_xlfn.CONCAT($A38,"1"),ref_coordinates!$A:$C,3,FALSE)</f>
        <v>1182.55</v>
      </c>
      <c r="J38">
        <f>VLOOKUP(_xlfn.CONCAT($A38,"2"),ref_coordinates!$A:$C,2,FALSE)</f>
        <v>2098.2600000000002</v>
      </c>
      <c r="K38">
        <f>VLOOKUP(_xlfn.CONCAT($A38,"2"),ref_coordinates!$A:$C,3,FALSE)</f>
        <v>2121.23</v>
      </c>
      <c r="L38">
        <f>VLOOKUP($A38,lines!W:AC,7)</f>
        <v>43.060091616440808</v>
      </c>
      <c r="M38">
        <f>RADIANS(VLOOKUP($B38, image_data!A:G,7,FALSE))</f>
        <v>6.2469786676441847</v>
      </c>
      <c r="N38">
        <f>VLOOKUP($A38,lines!W:AD,8,FALSE)</f>
        <v>6.1474496853332923</v>
      </c>
      <c r="O38">
        <f t="shared" si="9"/>
        <v>-9.9528982310892467E-2</v>
      </c>
      <c r="P38">
        <f>VLOOKUP($B38,image_data!A:F,6,FALSE)</f>
        <v>1.5067183542997</v>
      </c>
      <c r="Q38">
        <f>VLOOKUP($B38,image_data!$A:$Q,12,FALSE)</f>
        <v>0.46727181250853</v>
      </c>
      <c r="R38">
        <f>VLOOKUP($B38,image_data!$A:$Q,13,FALSE)</f>
        <v>-0.20870542891276</v>
      </c>
      <c r="S38">
        <f>VLOOKUP($B38,image_data!$A:$Q,14,FALSE)</f>
        <v>3.4472869021200003E-2</v>
      </c>
      <c r="T38">
        <f>VLOOKUP($B38,image_data!$A:$K,9,FALSE)</f>
        <v>1.5185039020805999</v>
      </c>
      <c r="U38">
        <f>VLOOKUP($B38,image_data!$A:$K,10,FALSE)</f>
        <v>0.10810397822473999</v>
      </c>
      <c r="V38">
        <f>VLOOKUP($B38,image_data!$A:$K,11,FALSE)</f>
        <v>5.5714847810733999E-2</v>
      </c>
      <c r="W38">
        <f>VLOOKUP(B38,image_data!A:R,18,FALSE)</f>
        <v>0.91790373735654995</v>
      </c>
      <c r="X38">
        <f>VLOOKUP(_xlfn.CONCAT(A38,1),ref_coordinates!A:D,4,FALSE)</f>
        <v>17.3</v>
      </c>
      <c r="Y38" t="str">
        <f>VLOOKUP(INT(LEFT(A38,3)),image_data!A:H,8,FALSE)</f>
        <v>perspective</v>
      </c>
      <c r="Z38" t="str">
        <f>VLOOKUP(B38,image_data!A:V,22,TRUE)</f>
        <v>stefanhrt: GoPro HERO9 Black</v>
      </c>
    </row>
    <row r="39" spans="1:26" x14ac:dyDescent="0.3">
      <c r="A39" t="s">
        <v>447</v>
      </c>
      <c r="B39">
        <f t="shared" si="5"/>
        <v>38</v>
      </c>
      <c r="C39">
        <f>VLOOKUP($B39,image_data!$A:$P,16,FALSE)</f>
        <v>5184</v>
      </c>
      <c r="D39">
        <f>VLOOKUP($B39,image_data!$A:$P,15,FALSE)</f>
        <v>3888</v>
      </c>
      <c r="E39">
        <f t="shared" si="6"/>
        <v>-117.83999999999969</v>
      </c>
      <c r="F39">
        <f t="shared" si="7"/>
        <v>960.12000000000012</v>
      </c>
      <c r="G39">
        <f t="shared" si="8"/>
        <v>967.32449570968697</v>
      </c>
      <c r="H39">
        <f>VLOOKUP(_xlfn.CONCAT($A39,"1"),ref_coordinates!$A:$C,2,FALSE)</f>
        <v>2538.9499999999998</v>
      </c>
      <c r="I39">
        <f>VLOOKUP(_xlfn.CONCAT($A39,"1"),ref_coordinates!$A:$C,3,FALSE)</f>
        <v>1210.01</v>
      </c>
      <c r="J39">
        <f>VLOOKUP(_xlfn.CONCAT($A39,"2"),ref_coordinates!$A:$C,2,FALSE)</f>
        <v>2421.11</v>
      </c>
      <c r="K39">
        <f>VLOOKUP(_xlfn.CONCAT($A39,"2"),ref_coordinates!$A:$C,3,FALSE)</f>
        <v>2170.13</v>
      </c>
      <c r="L39">
        <f>VLOOKUP($A39,lines!W:AC,7)</f>
        <v>42.587375688663997</v>
      </c>
      <c r="M39">
        <f>RADIANS(VLOOKUP($B39, image_data!A:G,7,FALSE))</f>
        <v>6.2469786676441847</v>
      </c>
      <c r="N39">
        <f>VLOOKUP($A39,lines!W:AD,8,FALSE)</f>
        <v>1.6922474318864782E-2</v>
      </c>
      <c r="O39">
        <f t="shared" si="9"/>
        <v>-6.2300561933253196</v>
      </c>
      <c r="P39">
        <f>VLOOKUP($B39,image_data!A:F,6,FALSE)</f>
        <v>1.5067183542997</v>
      </c>
      <c r="Q39">
        <f>VLOOKUP($B39,image_data!$A:$Q,12,FALSE)</f>
        <v>0.46727181250853</v>
      </c>
      <c r="R39">
        <f>VLOOKUP($B39,image_data!$A:$Q,13,FALSE)</f>
        <v>-0.20870542891276</v>
      </c>
      <c r="S39">
        <f>VLOOKUP($B39,image_data!$A:$Q,14,FALSE)</f>
        <v>3.4472869021200003E-2</v>
      </c>
      <c r="T39">
        <f>VLOOKUP($B39,image_data!$A:$K,9,FALSE)</f>
        <v>1.5185039020805999</v>
      </c>
      <c r="U39">
        <f>VLOOKUP($B39,image_data!$A:$K,10,FALSE)</f>
        <v>0.10810397822473999</v>
      </c>
      <c r="V39">
        <f>VLOOKUP($B39,image_data!$A:$K,11,FALSE)</f>
        <v>5.5714847810733999E-2</v>
      </c>
      <c r="W39">
        <f>VLOOKUP(B39,image_data!A:R,18,FALSE)</f>
        <v>0.91790373735654995</v>
      </c>
      <c r="X39">
        <f>VLOOKUP(_xlfn.CONCAT(A39,1),ref_coordinates!A:D,4,FALSE)</f>
        <v>17.3</v>
      </c>
      <c r="Y39" t="str">
        <f>VLOOKUP(INT(LEFT(A39,3)),image_data!A:H,8,FALSE)</f>
        <v>perspective</v>
      </c>
      <c r="Z39" t="str">
        <f>VLOOKUP(B39,image_data!A:V,22,TRUE)</f>
        <v>stefanhrt: GoPro HERO9 Black</v>
      </c>
    </row>
    <row r="40" spans="1:26" x14ac:dyDescent="0.3">
      <c r="A40" t="s">
        <v>448</v>
      </c>
      <c r="B40">
        <f t="shared" si="5"/>
        <v>38</v>
      </c>
      <c r="C40">
        <f>VLOOKUP($B40,image_data!$A:$P,16,FALSE)</f>
        <v>5184</v>
      </c>
      <c r="D40">
        <f>VLOOKUP($B40,image_data!$A:$P,15,FALSE)</f>
        <v>3888</v>
      </c>
      <c r="E40">
        <f t="shared" si="6"/>
        <v>-90.390000000000327</v>
      </c>
      <c r="F40">
        <f t="shared" si="7"/>
        <v>964.07999999999993</v>
      </c>
      <c r="G40">
        <f t="shared" si="8"/>
        <v>968.30811134679641</v>
      </c>
      <c r="H40">
        <f>VLOOKUP(_xlfn.CONCAT($A40,"1"),ref_coordinates!$A:$C,2,FALSE)</f>
        <v>2669.28</v>
      </c>
      <c r="I40">
        <f>VLOOKUP(_xlfn.CONCAT($A40,"1"),ref_coordinates!$A:$C,3,FALSE)</f>
        <v>1225.96</v>
      </c>
      <c r="J40">
        <f>VLOOKUP(_xlfn.CONCAT($A40,"2"),ref_coordinates!$A:$C,2,FALSE)</f>
        <v>2578.89</v>
      </c>
      <c r="K40">
        <f>VLOOKUP(_xlfn.CONCAT($A40,"2"),ref_coordinates!$A:$C,3,FALSE)</f>
        <v>2190.04</v>
      </c>
      <c r="L40">
        <f>VLOOKUP($A40,lines!W:AC,7)</f>
        <v>42.76682011174902</v>
      </c>
      <c r="M40">
        <f>RADIANS(VLOOKUP($B40, image_data!A:G,7,FALSE))</f>
        <v>6.2469786676441847</v>
      </c>
      <c r="N40">
        <f>VLOOKUP($A40,lines!W:AD,8,FALSE)</f>
        <v>6.9828779620182344E-2</v>
      </c>
      <c r="O40">
        <f t="shared" si="9"/>
        <v>-6.1771498880240028</v>
      </c>
      <c r="P40">
        <f>VLOOKUP($B40,image_data!A:F,6,FALSE)</f>
        <v>1.5067183542997</v>
      </c>
      <c r="Q40">
        <f>VLOOKUP($B40,image_data!$A:$Q,12,FALSE)</f>
        <v>0.46727181250853</v>
      </c>
      <c r="R40">
        <f>VLOOKUP($B40,image_data!$A:$Q,13,FALSE)</f>
        <v>-0.20870542891276</v>
      </c>
      <c r="S40">
        <f>VLOOKUP($B40,image_data!$A:$Q,14,FALSE)</f>
        <v>3.4472869021200003E-2</v>
      </c>
      <c r="T40">
        <f>VLOOKUP($B40,image_data!$A:$K,9,FALSE)</f>
        <v>1.5185039020805999</v>
      </c>
      <c r="U40">
        <f>VLOOKUP($B40,image_data!$A:$K,10,FALSE)</f>
        <v>0.10810397822473999</v>
      </c>
      <c r="V40">
        <f>VLOOKUP($B40,image_data!$A:$K,11,FALSE)</f>
        <v>5.5714847810733999E-2</v>
      </c>
      <c r="W40">
        <f>VLOOKUP(B40,image_data!A:R,18,FALSE)</f>
        <v>0.91790373735654995</v>
      </c>
      <c r="X40">
        <f>VLOOKUP(_xlfn.CONCAT(A40,1),ref_coordinates!A:D,4,FALSE)</f>
        <v>17.3</v>
      </c>
      <c r="Y40" t="str">
        <f>VLOOKUP(INT(LEFT(A40,3)),image_data!A:H,8,FALSE)</f>
        <v>perspective</v>
      </c>
      <c r="Z40" t="str">
        <f>VLOOKUP(B40,image_data!A:V,22,TRUE)</f>
        <v>stefanhrt: GoPro HERO9 Black</v>
      </c>
    </row>
    <row r="41" spans="1:26" x14ac:dyDescent="0.3">
      <c r="A41" t="s">
        <v>449</v>
      </c>
      <c r="B41">
        <f t="shared" si="5"/>
        <v>38</v>
      </c>
      <c r="C41">
        <f>VLOOKUP($B41,image_data!$A:$P,16,FALSE)</f>
        <v>5184</v>
      </c>
      <c r="D41">
        <f>VLOOKUP($B41,image_data!$A:$P,15,FALSE)</f>
        <v>3888</v>
      </c>
      <c r="E41">
        <f t="shared" si="6"/>
        <v>85.779999999999745</v>
      </c>
      <c r="F41">
        <f t="shared" si="7"/>
        <v>1248.8499999999999</v>
      </c>
      <c r="G41">
        <f t="shared" si="8"/>
        <v>1251.7925270986402</v>
      </c>
      <c r="H41">
        <f>VLOOKUP(_xlfn.CONCAT($A41,"1"),ref_coordinates!$A:$C,2,FALSE)</f>
        <v>4714.7700000000004</v>
      </c>
      <c r="I41">
        <f>VLOOKUP(_xlfn.CONCAT($A41,"1"),ref_coordinates!$A:$C,3,FALSE)</f>
        <v>1109.83</v>
      </c>
      <c r="J41">
        <f>VLOOKUP(_xlfn.CONCAT($A41,"2"),ref_coordinates!$A:$C,2,FALSE)</f>
        <v>4800.55</v>
      </c>
      <c r="K41">
        <f>VLOOKUP(_xlfn.CONCAT($A41,"2"),ref_coordinates!$A:$C,3,FALSE)</f>
        <v>2358.6799999999998</v>
      </c>
      <c r="L41">
        <f>VLOOKUP($A41,lines!W:AC,7)</f>
        <v>75.333292181808289</v>
      </c>
      <c r="M41">
        <f>RADIANS(VLOOKUP($B41, image_data!A:G,7,FALSE))</f>
        <v>6.2469786676441847</v>
      </c>
      <c r="N41">
        <f>VLOOKUP($A41,lines!W:AD,8,FALSE)</f>
        <v>0.90597442820007257</v>
      </c>
      <c r="O41">
        <f t="shared" si="9"/>
        <v>-5.3410042394441124</v>
      </c>
      <c r="P41">
        <f>VLOOKUP($B41,image_data!A:F,6,FALSE)</f>
        <v>1.5067183542997</v>
      </c>
      <c r="Q41">
        <f>VLOOKUP($B41,image_data!$A:$Q,12,FALSE)</f>
        <v>0.46727181250853</v>
      </c>
      <c r="R41">
        <f>VLOOKUP($B41,image_data!$A:$Q,13,FALSE)</f>
        <v>-0.20870542891276</v>
      </c>
      <c r="S41">
        <f>VLOOKUP($B41,image_data!$A:$Q,14,FALSE)</f>
        <v>3.4472869021200003E-2</v>
      </c>
      <c r="T41">
        <f>VLOOKUP($B41,image_data!$A:$K,9,FALSE)</f>
        <v>1.5185039020805999</v>
      </c>
      <c r="U41">
        <f>VLOOKUP($B41,image_data!$A:$K,10,FALSE)</f>
        <v>0.10810397822473999</v>
      </c>
      <c r="V41">
        <f>VLOOKUP($B41,image_data!$A:$K,11,FALSE)</f>
        <v>5.5714847810733999E-2</v>
      </c>
      <c r="W41">
        <f>VLOOKUP(B41,image_data!A:R,18,FALSE)</f>
        <v>0.91790373735654995</v>
      </c>
      <c r="X41">
        <f>VLOOKUP(_xlfn.CONCAT(A41,1),ref_coordinates!A:D,4,FALSE)</f>
        <v>34.700000000000003</v>
      </c>
      <c r="Y41" t="str">
        <f>VLOOKUP(INT(LEFT(A41,3)),image_data!A:H,8,FALSE)</f>
        <v>perspective</v>
      </c>
      <c r="Z41" t="str">
        <f>VLOOKUP(B41,image_data!A:V,22,TRUE)</f>
        <v>stefanhrt: GoPro HERO9 Black</v>
      </c>
    </row>
    <row r="42" spans="1:26" x14ac:dyDescent="0.3">
      <c r="A42" t="s">
        <v>450</v>
      </c>
      <c r="B42">
        <f t="shared" si="5"/>
        <v>38</v>
      </c>
      <c r="C42">
        <f>VLOOKUP($B42,image_data!$A:$P,16,FALSE)</f>
        <v>5184</v>
      </c>
      <c r="D42">
        <f>VLOOKUP($B42,image_data!$A:$P,15,FALSE)</f>
        <v>3888</v>
      </c>
      <c r="E42">
        <f t="shared" si="6"/>
        <v>81.1899999999996</v>
      </c>
      <c r="F42">
        <f t="shared" si="7"/>
        <v>1236.2499999999998</v>
      </c>
      <c r="G42">
        <f t="shared" si="8"/>
        <v>1238.9131844483695</v>
      </c>
      <c r="H42">
        <f>VLOOKUP(_xlfn.CONCAT($A42,"1"),ref_coordinates!$A:$C,2,FALSE)</f>
        <v>4746.17</v>
      </c>
      <c r="I42">
        <f>VLOOKUP(_xlfn.CONCAT($A42,"1"),ref_coordinates!$A:$C,3,FALSE)</f>
        <v>1122.43</v>
      </c>
      <c r="J42">
        <f>VLOOKUP(_xlfn.CONCAT($A42,"2"),ref_coordinates!$A:$C,2,FALSE)</f>
        <v>4827.3599999999997</v>
      </c>
      <c r="K42">
        <f>VLOOKUP(_xlfn.CONCAT($A42,"2"),ref_coordinates!$A:$C,3,FALSE)</f>
        <v>2358.6799999999998</v>
      </c>
      <c r="L42">
        <f>VLOOKUP($A42,lines!W:AC,7)</f>
        <v>76.231361353866134</v>
      </c>
      <c r="M42">
        <f>RADIANS(VLOOKUP($B42, image_data!A:G,7,FALSE))</f>
        <v>6.2469786676441847</v>
      </c>
      <c r="N42">
        <f>VLOOKUP($A42,lines!W:AD,8,FALSE)</f>
        <v>0.91410325085777411</v>
      </c>
      <c r="O42">
        <f t="shared" si="9"/>
        <v>-5.3328754167864103</v>
      </c>
      <c r="P42">
        <f>VLOOKUP($B42,image_data!A:F,6,FALSE)</f>
        <v>1.5067183542997</v>
      </c>
      <c r="Q42">
        <f>VLOOKUP($B42,image_data!$A:$Q,12,FALSE)</f>
        <v>0.46727181250853</v>
      </c>
      <c r="R42">
        <f>VLOOKUP($B42,image_data!$A:$Q,13,FALSE)</f>
        <v>-0.20870542891276</v>
      </c>
      <c r="S42">
        <f>VLOOKUP($B42,image_data!$A:$Q,14,FALSE)</f>
        <v>3.4472869021200003E-2</v>
      </c>
      <c r="T42">
        <f>VLOOKUP($B42,image_data!$A:$K,9,FALSE)</f>
        <v>1.5185039020805999</v>
      </c>
      <c r="U42">
        <f>VLOOKUP($B42,image_data!$A:$K,10,FALSE)</f>
        <v>0.10810397822473999</v>
      </c>
      <c r="V42">
        <f>VLOOKUP($B42,image_data!$A:$K,11,FALSE)</f>
        <v>5.5714847810733999E-2</v>
      </c>
      <c r="W42">
        <f>VLOOKUP(B42,image_data!A:R,18,FALSE)</f>
        <v>0.91790373735654995</v>
      </c>
      <c r="X42">
        <f>VLOOKUP(_xlfn.CONCAT(A42,1),ref_coordinates!A:D,4,FALSE)</f>
        <v>34.700000000000003</v>
      </c>
      <c r="Y42" t="str">
        <f>VLOOKUP(INT(LEFT(A42,3)),image_data!A:H,8,FALSE)</f>
        <v>perspective</v>
      </c>
      <c r="Z42" t="str">
        <f>VLOOKUP(B42,image_data!A:V,22,TRUE)</f>
        <v>stefanhrt: GoPro HERO9 Black</v>
      </c>
    </row>
    <row r="43" spans="1:26" x14ac:dyDescent="0.3">
      <c r="A43" t="s">
        <v>451</v>
      </c>
      <c r="B43">
        <f t="shared" si="5"/>
        <v>38</v>
      </c>
      <c r="C43">
        <f>VLOOKUP($B43,image_data!$A:$P,16,FALSE)</f>
        <v>5184</v>
      </c>
      <c r="D43">
        <f>VLOOKUP($B43,image_data!$A:$P,15,FALSE)</f>
        <v>3888</v>
      </c>
      <c r="E43">
        <f t="shared" si="6"/>
        <v>116.17000000000007</v>
      </c>
      <c r="F43">
        <f t="shared" si="7"/>
        <v>1327.0199999999998</v>
      </c>
      <c r="G43">
        <f t="shared" si="8"/>
        <v>1332.0951727635677</v>
      </c>
      <c r="H43">
        <f>VLOOKUP(_xlfn.CONCAT($A43,"1"),ref_coordinates!$A:$C,2,FALSE)</f>
        <v>4860.43</v>
      </c>
      <c r="I43">
        <f>VLOOKUP(_xlfn.CONCAT($A43,"1"),ref_coordinates!$A:$C,3,FALSE)</f>
        <v>1031.6600000000001</v>
      </c>
      <c r="J43">
        <f>VLOOKUP(_xlfn.CONCAT($A43,"2"),ref_coordinates!$A:$C,2,FALSE)</f>
        <v>4976.6000000000004</v>
      </c>
      <c r="K43">
        <f>VLOOKUP(_xlfn.CONCAT($A43,"2"),ref_coordinates!$A:$C,3,FALSE)</f>
        <v>2358.6799999999998</v>
      </c>
      <c r="L43">
        <f>VLOOKUP($A43,lines!W:AC,7)</f>
        <v>71.942887122419137</v>
      </c>
      <c r="M43">
        <f>RADIANS(VLOOKUP($B43, image_data!A:G,7,FALSE))</f>
        <v>6.2469786676441847</v>
      </c>
      <c r="N43">
        <f>VLOOKUP($A43,lines!W:AD,8,FALSE)</f>
        <v>0.96571831264121055</v>
      </c>
      <c r="O43">
        <f t="shared" si="9"/>
        <v>-5.2812603550029742</v>
      </c>
      <c r="P43">
        <f>VLOOKUP($B43,image_data!A:F,6,FALSE)</f>
        <v>1.5067183542997</v>
      </c>
      <c r="Q43">
        <f>VLOOKUP($B43,image_data!$A:$Q,12,FALSE)</f>
        <v>0.46727181250853</v>
      </c>
      <c r="R43">
        <f>VLOOKUP($B43,image_data!$A:$Q,13,FALSE)</f>
        <v>-0.20870542891276</v>
      </c>
      <c r="S43">
        <f>VLOOKUP($B43,image_data!$A:$Q,14,FALSE)</f>
        <v>3.4472869021200003E-2</v>
      </c>
      <c r="T43">
        <f>VLOOKUP($B43,image_data!$A:$K,9,FALSE)</f>
        <v>1.5185039020805999</v>
      </c>
      <c r="U43">
        <f>VLOOKUP($B43,image_data!$A:$K,10,FALSE)</f>
        <v>0.10810397822473999</v>
      </c>
      <c r="V43">
        <f>VLOOKUP($B43,image_data!$A:$K,11,FALSE)</f>
        <v>5.5714847810733999E-2</v>
      </c>
      <c r="W43">
        <f>VLOOKUP(B43,image_data!A:R,18,FALSE)</f>
        <v>0.91790373735654995</v>
      </c>
      <c r="X43">
        <f>VLOOKUP(_xlfn.CONCAT(A43,1),ref_coordinates!A:D,4,FALSE)</f>
        <v>34.700000000000003</v>
      </c>
      <c r="Y43" t="str">
        <f>VLOOKUP(INT(LEFT(A43,3)),image_data!A:H,8,FALSE)</f>
        <v>perspective</v>
      </c>
      <c r="Z43" t="str">
        <f>VLOOKUP(B43,image_data!A:V,22,TRUE)</f>
        <v>stefanhrt: GoPro HERO9 Black</v>
      </c>
    </row>
    <row r="44" spans="1:26" x14ac:dyDescent="0.3">
      <c r="A44" t="s">
        <v>484</v>
      </c>
      <c r="B44">
        <f t="shared" si="5"/>
        <v>42</v>
      </c>
      <c r="C44">
        <f>VLOOKUP($B44,image_data!$A:$P,16,FALSE)</f>
        <v>5184</v>
      </c>
      <c r="D44">
        <f>VLOOKUP($B44,image_data!$A:$P,15,FALSE)</f>
        <v>3888</v>
      </c>
      <c r="E44">
        <f t="shared" si="6"/>
        <v>-249.98000000000002</v>
      </c>
      <c r="F44">
        <f t="shared" si="7"/>
        <v>1978.59</v>
      </c>
      <c r="G44">
        <f t="shared" si="8"/>
        <v>1994.3190287664609</v>
      </c>
      <c r="H44">
        <f>VLOOKUP(_xlfn.CONCAT($A44,"1"),ref_coordinates!$A:$C,2,FALSE)</f>
        <v>595.85</v>
      </c>
      <c r="I44">
        <f>VLOOKUP(_xlfn.CONCAT($A44,"1"),ref_coordinates!$A:$C,3,FALSE)</f>
        <v>433.07</v>
      </c>
      <c r="J44">
        <f>VLOOKUP(_xlfn.CONCAT($A44,"2"),ref_coordinates!$A:$C,2,FALSE)</f>
        <v>345.87</v>
      </c>
      <c r="K44">
        <f>VLOOKUP(_xlfn.CONCAT($A44,"2"),ref_coordinates!$A:$C,3,FALSE)</f>
        <v>2411.66</v>
      </c>
      <c r="L44">
        <f>VLOOKUP($A44,lines!W:AC,7)</f>
        <v>37.033247675687313</v>
      </c>
      <c r="M44">
        <f>RADIANS(VLOOKUP($B44, image_data!A:G,7,FALSE))</f>
        <v>1.4661416401848668</v>
      </c>
      <c r="N44">
        <f>VLOOKUP($A44,lines!W:AD,8,FALSE)</f>
        <v>0.39840839457342631</v>
      </c>
      <c r="O44">
        <f t="shared" si="9"/>
        <v>-1.0677332456114406</v>
      </c>
      <c r="P44">
        <f>VLOOKUP($B44,image_data!A:F,6,FALSE)</f>
        <v>2.2378061963245002</v>
      </c>
      <c r="Q44">
        <f>VLOOKUP($B44,image_data!$A:$Q,12,FALSE)</f>
        <v>0.54002987963293003</v>
      </c>
      <c r="R44">
        <f>VLOOKUP($B44,image_data!$A:$Q,13,FALSE)</f>
        <v>-0.17963635931176</v>
      </c>
      <c r="S44">
        <f>VLOOKUP($B44,image_data!$A:$Q,14,FALSE)</f>
        <v>2.1441045911230999E-2</v>
      </c>
      <c r="T44">
        <f>VLOOKUP($B44,image_data!$A:$K,9,FALSE)</f>
        <v>1.1698364150161999</v>
      </c>
      <c r="U44">
        <f>VLOOKUP($B44,image_data!$A:$K,10,FALSE)</f>
        <v>-1.113073972841</v>
      </c>
      <c r="V44">
        <f>VLOOKUP($B44,image_data!$A:$K,11,FALSE)</f>
        <v>1.1175176832083</v>
      </c>
      <c r="W44">
        <f>VLOOKUP(B44,image_data!A:R,18,FALSE)</f>
        <v>0.98150773580681006</v>
      </c>
      <c r="X44">
        <f>VLOOKUP(_xlfn.CONCAT(A44,1),ref_coordinates!A:D,4,FALSE)</f>
        <v>30.7</v>
      </c>
      <c r="Y44" t="str">
        <f>VLOOKUP(INT(LEFT(A44,3)),image_data!A:H,8,FALSE)</f>
        <v>perspective</v>
      </c>
      <c r="Z44" t="str">
        <f>VLOOKUP(B44,image_data!A:V,22,TRUE)</f>
        <v>stefanhrt: GoPro HERO9 Black</v>
      </c>
    </row>
    <row r="45" spans="1:26" x14ac:dyDescent="0.3">
      <c r="A45" t="s">
        <v>485</v>
      </c>
      <c r="B45">
        <f t="shared" si="5"/>
        <v>42</v>
      </c>
      <c r="C45">
        <f>VLOOKUP($B45,image_data!$A:$P,16,FALSE)</f>
        <v>5184</v>
      </c>
      <c r="D45">
        <f>VLOOKUP($B45,image_data!$A:$P,15,FALSE)</f>
        <v>3888</v>
      </c>
      <c r="E45">
        <f t="shared" si="6"/>
        <v>-197.96000000000004</v>
      </c>
      <c r="F45">
        <f t="shared" si="7"/>
        <v>1897.2700000000002</v>
      </c>
      <c r="G45">
        <f t="shared" si="8"/>
        <v>1907.5695569231548</v>
      </c>
      <c r="H45">
        <f>VLOOKUP(_xlfn.CONCAT($A45,"1"),ref_coordinates!$A:$C,2,FALSE)</f>
        <v>800.85</v>
      </c>
      <c r="I45">
        <f>VLOOKUP(_xlfn.CONCAT($A45,"1"),ref_coordinates!$A:$C,3,FALSE)</f>
        <v>496.26</v>
      </c>
      <c r="J45">
        <f>VLOOKUP(_xlfn.CONCAT($A45,"2"),ref_coordinates!$A:$C,2,FALSE)</f>
        <v>602.89</v>
      </c>
      <c r="K45">
        <f>VLOOKUP(_xlfn.CONCAT($A45,"2"),ref_coordinates!$A:$C,3,FALSE)</f>
        <v>2393.5300000000002</v>
      </c>
      <c r="L45">
        <f>VLOOKUP($A45,lines!W:AC,7)</f>
        <v>36.991685617028537</v>
      </c>
      <c r="M45">
        <f>RADIANS(VLOOKUP($B45, image_data!A:G,7,FALSE))</f>
        <v>1.4661416401848668</v>
      </c>
      <c r="N45">
        <f>VLOOKUP($A45,lines!W:AD,8,FALSE)</f>
        <v>0.50366837835736022</v>
      </c>
      <c r="O45">
        <f t="shared" si="9"/>
        <v>-0.96247326182750659</v>
      </c>
      <c r="P45">
        <f>VLOOKUP($B45,image_data!A:F,6,FALSE)</f>
        <v>2.2378061963245002</v>
      </c>
      <c r="Q45">
        <f>VLOOKUP($B45,image_data!$A:$Q,12,FALSE)</f>
        <v>0.54002987963293003</v>
      </c>
      <c r="R45">
        <f>VLOOKUP($B45,image_data!$A:$Q,13,FALSE)</f>
        <v>-0.17963635931176</v>
      </c>
      <c r="S45">
        <f>VLOOKUP($B45,image_data!$A:$Q,14,FALSE)</f>
        <v>2.1441045911230999E-2</v>
      </c>
      <c r="T45">
        <f>VLOOKUP($B45,image_data!$A:$K,9,FALSE)</f>
        <v>1.1698364150161999</v>
      </c>
      <c r="U45">
        <f>VLOOKUP($B45,image_data!$A:$K,10,FALSE)</f>
        <v>-1.113073972841</v>
      </c>
      <c r="V45">
        <f>VLOOKUP($B45,image_data!$A:$K,11,FALSE)</f>
        <v>1.1175176832083</v>
      </c>
      <c r="W45">
        <f>VLOOKUP(B45,image_data!A:R,18,FALSE)</f>
        <v>0.98150773580681006</v>
      </c>
      <c r="X45">
        <f>VLOOKUP(_xlfn.CONCAT(A45,1),ref_coordinates!A:D,4,FALSE)</f>
        <v>30.7</v>
      </c>
      <c r="Y45" t="str">
        <f>VLOOKUP(INT(LEFT(A45,3)),image_data!A:H,8,FALSE)</f>
        <v>perspective</v>
      </c>
      <c r="Z45" t="str">
        <f>VLOOKUP(B45,image_data!A:V,22,TRUE)</f>
        <v>stefanhrt: GoPro HERO9 Black</v>
      </c>
    </row>
    <row r="46" spans="1:26" x14ac:dyDescent="0.3">
      <c r="A46" t="s">
        <v>486</v>
      </c>
      <c r="B46">
        <f t="shared" si="5"/>
        <v>42</v>
      </c>
      <c r="C46">
        <f>VLOOKUP($B46,image_data!$A:$P,16,FALSE)</f>
        <v>5184</v>
      </c>
      <c r="D46">
        <f>VLOOKUP($B46,image_data!$A:$P,15,FALSE)</f>
        <v>3888</v>
      </c>
      <c r="E46">
        <f t="shared" si="6"/>
        <v>-135.14999999999998</v>
      </c>
      <c r="F46">
        <f t="shared" si="7"/>
        <v>1809.02</v>
      </c>
      <c r="G46">
        <f t="shared" si="8"/>
        <v>1814.0614330556725</v>
      </c>
      <c r="H46">
        <f>VLOOKUP(_xlfn.CONCAT($A46,"1"),ref_coordinates!$A:$C,2,FALSE)</f>
        <v>1001.87</v>
      </c>
      <c r="I46">
        <f>VLOOKUP(_xlfn.CONCAT($A46,"1"),ref_coordinates!$A:$C,3,FALSE)</f>
        <v>560.67999999999995</v>
      </c>
      <c r="J46">
        <f>VLOOKUP(_xlfn.CONCAT($A46,"2"),ref_coordinates!$A:$C,2,FALSE)</f>
        <v>866.72</v>
      </c>
      <c r="K46">
        <f>VLOOKUP(_xlfn.CONCAT($A46,"2"),ref_coordinates!$A:$C,3,FALSE)</f>
        <v>2369.6999999999998</v>
      </c>
      <c r="L46">
        <f>VLOOKUP($A46,lines!W:AC,7)</f>
        <v>37.062417209710993</v>
      </c>
      <c r="M46">
        <f>RADIANS(VLOOKUP($B46, image_data!A:G,7,FALSE))</f>
        <v>1.4661416401848668</v>
      </c>
      <c r="N46">
        <f>VLOOKUP($A46,lines!W:AD,8,FALSE)</f>
        <v>0.59647697695660939</v>
      </c>
      <c r="O46">
        <f t="shared" si="9"/>
        <v>-0.86966466322825742</v>
      </c>
      <c r="P46">
        <f>VLOOKUP($B46,image_data!A:F,6,FALSE)</f>
        <v>2.2378061963245002</v>
      </c>
      <c r="Q46">
        <f>VLOOKUP($B46,image_data!$A:$Q,12,FALSE)</f>
        <v>0.54002987963293003</v>
      </c>
      <c r="R46">
        <f>VLOOKUP($B46,image_data!$A:$Q,13,FALSE)</f>
        <v>-0.17963635931176</v>
      </c>
      <c r="S46">
        <f>VLOOKUP($B46,image_data!$A:$Q,14,FALSE)</f>
        <v>2.1441045911230999E-2</v>
      </c>
      <c r="T46">
        <f>VLOOKUP($B46,image_data!$A:$K,9,FALSE)</f>
        <v>1.1698364150161999</v>
      </c>
      <c r="U46">
        <f>VLOOKUP($B46,image_data!$A:$K,10,FALSE)</f>
        <v>-1.113073972841</v>
      </c>
      <c r="V46">
        <f>VLOOKUP($B46,image_data!$A:$K,11,FALSE)</f>
        <v>1.1175176832083</v>
      </c>
      <c r="W46">
        <f>VLOOKUP(B46,image_data!A:R,18,FALSE)</f>
        <v>0.98150773580681006</v>
      </c>
      <c r="X46">
        <f>VLOOKUP(_xlfn.CONCAT(A46,1),ref_coordinates!A:D,4,FALSE)</f>
        <v>30.7</v>
      </c>
      <c r="Y46" t="str">
        <f>VLOOKUP(INT(LEFT(A46,3)),image_data!A:H,8,FALSE)</f>
        <v>perspective</v>
      </c>
      <c r="Z46" t="str">
        <f>VLOOKUP(B46,image_data!A:V,22,TRUE)</f>
        <v>stefanhrt: GoPro HERO9 Black</v>
      </c>
    </row>
    <row r="47" spans="1:26" x14ac:dyDescent="0.3">
      <c r="A47" t="s">
        <v>487</v>
      </c>
      <c r="B47">
        <f t="shared" si="5"/>
        <v>42</v>
      </c>
      <c r="C47">
        <f>VLOOKUP($B47,image_data!$A:$P,16,FALSE)</f>
        <v>5184</v>
      </c>
      <c r="D47">
        <f>VLOOKUP($B47,image_data!$A:$P,15,FALSE)</f>
        <v>3888</v>
      </c>
      <c r="E47">
        <f t="shared" si="6"/>
        <v>15.309999999999945</v>
      </c>
      <c r="F47">
        <f t="shared" si="7"/>
        <v>1553.12</v>
      </c>
      <c r="G47">
        <f t="shared" si="8"/>
        <v>1553.1954579189317</v>
      </c>
      <c r="H47">
        <f>VLOOKUP(_xlfn.CONCAT($A47,"1"),ref_coordinates!$A:$C,2,FALSE)</f>
        <v>1540.26</v>
      </c>
      <c r="I47">
        <f>VLOOKUP(_xlfn.CONCAT($A47,"1"),ref_coordinates!$A:$C,3,FALSE)</f>
        <v>748.88</v>
      </c>
      <c r="J47">
        <f>VLOOKUP(_xlfn.CONCAT($A47,"2"),ref_coordinates!$A:$C,2,FALSE)</f>
        <v>1555.57</v>
      </c>
      <c r="K47">
        <f>VLOOKUP(_xlfn.CONCAT($A47,"2"),ref_coordinates!$A:$C,3,FALSE)</f>
        <v>2302</v>
      </c>
      <c r="L47">
        <f>VLOOKUP($A47,lines!W:AC,7)</f>
        <v>39.90990534806911</v>
      </c>
      <c r="M47">
        <f>RADIANS(VLOOKUP($B47, image_data!A:G,7,FALSE))</f>
        <v>1.4661416401848668</v>
      </c>
      <c r="N47">
        <f>VLOOKUP($A47,lines!W:AD,8,FALSE)</f>
        <v>0.89605538457356237</v>
      </c>
      <c r="O47">
        <f t="shared" si="9"/>
        <v>-0.57008625561130444</v>
      </c>
      <c r="P47">
        <f>VLOOKUP($B47,image_data!A:F,6,FALSE)</f>
        <v>2.2378061963245002</v>
      </c>
      <c r="Q47">
        <f>VLOOKUP($B47,image_data!$A:$Q,12,FALSE)</f>
        <v>0.54002987963293003</v>
      </c>
      <c r="R47">
        <f>VLOOKUP($B47,image_data!$A:$Q,13,FALSE)</f>
        <v>-0.17963635931176</v>
      </c>
      <c r="S47">
        <f>VLOOKUP($B47,image_data!$A:$Q,14,FALSE)</f>
        <v>2.1441045911230999E-2</v>
      </c>
      <c r="T47">
        <f>VLOOKUP($B47,image_data!$A:$K,9,FALSE)</f>
        <v>1.1698364150161999</v>
      </c>
      <c r="U47">
        <f>VLOOKUP($B47,image_data!$A:$K,10,FALSE)</f>
        <v>-1.113073972841</v>
      </c>
      <c r="V47">
        <f>VLOOKUP($B47,image_data!$A:$K,11,FALSE)</f>
        <v>1.1175176832083</v>
      </c>
      <c r="W47">
        <f>VLOOKUP(B47,image_data!A:R,18,FALSE)</f>
        <v>0.98150773580681006</v>
      </c>
      <c r="X47">
        <f>VLOOKUP(_xlfn.CONCAT(A47,1),ref_coordinates!A:D,4,FALSE)</f>
        <v>30.7</v>
      </c>
      <c r="Y47" t="str">
        <f>VLOOKUP(INT(LEFT(A47,3)),image_data!A:H,8,FALSE)</f>
        <v>perspective</v>
      </c>
      <c r="Z47" t="str">
        <f>VLOOKUP(B47,image_data!A:V,22,TRUE)</f>
        <v>stefanhrt: GoPro HERO9 Black</v>
      </c>
    </row>
    <row r="48" spans="1:26" x14ac:dyDescent="0.3">
      <c r="A48" t="s">
        <v>488</v>
      </c>
      <c r="B48">
        <f t="shared" si="5"/>
        <v>42</v>
      </c>
      <c r="C48">
        <f>VLOOKUP($B48,image_data!$A:$P,16,FALSE)</f>
        <v>5184</v>
      </c>
      <c r="D48">
        <f>VLOOKUP($B48,image_data!$A:$P,15,FALSE)</f>
        <v>3888</v>
      </c>
      <c r="E48">
        <f t="shared" si="6"/>
        <v>110.05000000000018</v>
      </c>
      <c r="F48">
        <f t="shared" si="7"/>
        <v>1150.3599999999999</v>
      </c>
      <c r="G48">
        <f t="shared" si="8"/>
        <v>1155.6120162493985</v>
      </c>
      <c r="H48">
        <f>VLOOKUP(_xlfn.CONCAT($A48,"1"),ref_coordinates!$A:$C,2,FALSE)</f>
        <v>2299.06</v>
      </c>
      <c r="I48">
        <f>VLOOKUP(_xlfn.CONCAT($A48,"1"),ref_coordinates!$A:$C,3,FALSE)</f>
        <v>1059.6600000000001</v>
      </c>
      <c r="J48">
        <f>VLOOKUP(_xlfn.CONCAT($A48,"2"),ref_coordinates!$A:$C,2,FALSE)</f>
        <v>2409.11</v>
      </c>
      <c r="K48">
        <f>VLOOKUP(_xlfn.CONCAT($A48,"2"),ref_coordinates!$A:$C,3,FALSE)</f>
        <v>2210.02</v>
      </c>
      <c r="L48">
        <f>VLOOKUP($A48,lines!W:AC,7)</f>
        <v>53.256326253021129</v>
      </c>
      <c r="M48">
        <f>RADIANS(VLOOKUP($B48, image_data!A:G,7,FALSE))</f>
        <v>1.4661416401848668</v>
      </c>
      <c r="N48">
        <f>VLOOKUP($A48,lines!W:AD,8,FALSE)</f>
        <v>1.2987972144720421</v>
      </c>
      <c r="O48">
        <f t="shared" si="9"/>
        <v>-0.16734442571282471</v>
      </c>
      <c r="P48">
        <f>VLOOKUP($B48,image_data!A:F,6,FALSE)</f>
        <v>2.2378061963245002</v>
      </c>
      <c r="Q48">
        <f>VLOOKUP($B48,image_data!$A:$Q,12,FALSE)</f>
        <v>0.54002987963293003</v>
      </c>
      <c r="R48">
        <f>VLOOKUP($B48,image_data!$A:$Q,13,FALSE)</f>
        <v>-0.17963635931176</v>
      </c>
      <c r="S48">
        <f>VLOOKUP($B48,image_data!$A:$Q,14,FALSE)</f>
        <v>2.1441045911230999E-2</v>
      </c>
      <c r="T48">
        <f>VLOOKUP($B48,image_data!$A:$K,9,FALSE)</f>
        <v>1.1698364150161999</v>
      </c>
      <c r="U48">
        <f>VLOOKUP($B48,image_data!$A:$K,10,FALSE)</f>
        <v>-1.113073972841</v>
      </c>
      <c r="V48">
        <f>VLOOKUP($B48,image_data!$A:$K,11,FALSE)</f>
        <v>1.1175176832083</v>
      </c>
      <c r="W48">
        <f>VLOOKUP(B48,image_data!A:R,18,FALSE)</f>
        <v>0.98150773580681006</v>
      </c>
      <c r="X48">
        <f>VLOOKUP(_xlfn.CONCAT(A48,1),ref_coordinates!A:D,4,FALSE)</f>
        <v>30.7</v>
      </c>
      <c r="Y48" t="str">
        <f>VLOOKUP(INT(LEFT(A48,3)),image_data!A:H,8,FALSE)</f>
        <v>perspective</v>
      </c>
      <c r="Z48" t="str">
        <f>VLOOKUP(B48,image_data!A:V,22,TRUE)</f>
        <v>stefanhrt: GoPro HERO9 Black</v>
      </c>
    </row>
    <row r="49" spans="1:26" x14ac:dyDescent="0.3">
      <c r="A49" t="s">
        <v>489</v>
      </c>
      <c r="B49">
        <f t="shared" si="5"/>
        <v>42</v>
      </c>
      <c r="C49">
        <f>VLOOKUP($B49,image_data!$A:$P,16,FALSE)</f>
        <v>5184</v>
      </c>
      <c r="D49">
        <f>VLOOKUP($B49,image_data!$A:$P,15,FALSE)</f>
        <v>3888</v>
      </c>
      <c r="E49">
        <f t="shared" si="6"/>
        <v>116.59000000000015</v>
      </c>
      <c r="F49">
        <f t="shared" si="7"/>
        <v>914.66999999999985</v>
      </c>
      <c r="G49">
        <f t="shared" si="8"/>
        <v>922.07073318699349</v>
      </c>
      <c r="H49">
        <f>VLOOKUP(_xlfn.CONCAT($A49,"1"),ref_coordinates!$A:$C,2,FALSE)</f>
        <v>2694.64</v>
      </c>
      <c r="I49">
        <f>VLOOKUP(_xlfn.CONCAT($A49,"1"),ref_coordinates!$A:$C,3,FALSE)</f>
        <v>1243.49</v>
      </c>
      <c r="J49">
        <f>VLOOKUP(_xlfn.CONCAT($A49,"2"),ref_coordinates!$A:$C,2,FALSE)</f>
        <v>2811.23</v>
      </c>
      <c r="K49">
        <f>VLOOKUP(_xlfn.CONCAT($A49,"2"),ref_coordinates!$A:$C,3,FALSE)</f>
        <v>2158.16</v>
      </c>
      <c r="L49">
        <f>VLOOKUP($A49,lines!W:AC,7)</f>
        <v>68.78324686226145</v>
      </c>
      <c r="M49">
        <f>RADIANS(VLOOKUP($B49, image_data!A:G,7,FALSE))</f>
        <v>1.4661416401848668</v>
      </c>
      <c r="N49">
        <f>VLOOKUP($A49,lines!W:AD,8,FALSE)</f>
        <v>1.4946082065994111</v>
      </c>
      <c r="O49">
        <f t="shared" si="9"/>
        <v>2.8466566414544259E-2</v>
      </c>
      <c r="P49">
        <f>VLOOKUP($B49,image_data!A:F,6,FALSE)</f>
        <v>2.2378061963245002</v>
      </c>
      <c r="Q49">
        <f>VLOOKUP($B49,image_data!$A:$Q,12,FALSE)</f>
        <v>0.54002987963293003</v>
      </c>
      <c r="R49">
        <f>VLOOKUP($B49,image_data!$A:$Q,13,FALSE)</f>
        <v>-0.17963635931176</v>
      </c>
      <c r="S49">
        <f>VLOOKUP($B49,image_data!$A:$Q,14,FALSE)</f>
        <v>2.1441045911230999E-2</v>
      </c>
      <c r="T49">
        <f>VLOOKUP($B49,image_data!$A:$K,9,FALSE)</f>
        <v>1.1698364150161999</v>
      </c>
      <c r="U49">
        <f>VLOOKUP($B49,image_data!$A:$K,10,FALSE)</f>
        <v>-1.113073972841</v>
      </c>
      <c r="V49">
        <f>VLOOKUP($B49,image_data!$A:$K,11,FALSE)</f>
        <v>1.1175176832083</v>
      </c>
      <c r="W49">
        <f>VLOOKUP(B49,image_data!A:R,18,FALSE)</f>
        <v>0.98150773580681006</v>
      </c>
      <c r="X49">
        <f>VLOOKUP(_xlfn.CONCAT(A49,1),ref_coordinates!A:D,4,FALSE)</f>
        <v>30.7</v>
      </c>
      <c r="Y49" t="str">
        <f>VLOOKUP(INT(LEFT(A49,3)),image_data!A:H,8,FALSE)</f>
        <v>perspective</v>
      </c>
      <c r="Z49" t="str">
        <f>VLOOKUP(B49,image_data!A:V,22,TRUE)</f>
        <v>stefanhrt: GoPro HERO9 Black</v>
      </c>
    </row>
    <row r="50" spans="1:26" x14ac:dyDescent="0.3">
      <c r="A50" t="s">
        <v>887</v>
      </c>
      <c r="B50">
        <f t="shared" si="5"/>
        <v>50</v>
      </c>
      <c r="C50">
        <f>VLOOKUP($B50,image_data!$A:$P,16,FALSE)</f>
        <v>5184</v>
      </c>
      <c r="D50">
        <f>VLOOKUP($B50,image_data!$A:$P,15,FALSE)</f>
        <v>3888</v>
      </c>
      <c r="E50">
        <f t="shared" si="6"/>
        <v>-528.95000000000005</v>
      </c>
      <c r="F50">
        <f t="shared" si="7"/>
        <v>2063.2199999999998</v>
      </c>
      <c r="G50">
        <f t="shared" si="8"/>
        <v>2129.9448046604398</v>
      </c>
      <c r="H50">
        <f>VLOOKUP(_xlfn.CONCAT($A50,"1"),ref_coordinates!$A:$C,2,FALSE)</f>
        <v>902.74</v>
      </c>
      <c r="I50">
        <f>VLOOKUP(_xlfn.CONCAT($A50,"1"),ref_coordinates!$A:$C,3,FALSE)</f>
        <v>48.42</v>
      </c>
      <c r="J50">
        <f>VLOOKUP(_xlfn.CONCAT($A50,"2"),ref_coordinates!$A:$C,2,FALSE)</f>
        <v>373.79</v>
      </c>
      <c r="K50">
        <f>VLOOKUP(_xlfn.CONCAT($A50,"2"),ref_coordinates!$A:$C,3,FALSE)</f>
        <v>2111.64</v>
      </c>
      <c r="L50">
        <f>VLOOKUP($A50,lines!W:AC,7)</f>
        <v>51.146324376484607</v>
      </c>
      <c r="M50">
        <f>RADIANS(VLOOKUP($B50, image_data!A:G,7,FALSE))</f>
        <v>1.1736065946738277</v>
      </c>
      <c r="N50">
        <f>VLOOKUP($A50,lines!W:AD,8,FALSE)</f>
        <v>0.25823217298863849</v>
      </c>
      <c r="O50">
        <f t="shared" si="9"/>
        <v>-0.91537442168518912</v>
      </c>
      <c r="P50">
        <f>VLOOKUP($B50,image_data!A:F,6,FALSE)</f>
        <v>1.8381334589794001</v>
      </c>
      <c r="Q50">
        <f>VLOOKUP($B50,image_data!$A:$Q,12,FALSE)</f>
        <v>0.51207107152356002</v>
      </c>
      <c r="R50">
        <f>VLOOKUP($B50,image_data!$A:$Q,13,FALSE)</f>
        <v>-0.18556150965543999</v>
      </c>
      <c r="S50">
        <f>VLOOKUP($B50,image_data!$A:$Q,14,FALSE)</f>
        <v>2.6744797549554999E-2</v>
      </c>
      <c r="T50">
        <f>VLOOKUP($B50,image_data!$A:$K,9,FALSE)</f>
        <v>1.2723795160522999</v>
      </c>
      <c r="U50">
        <f>VLOOKUP($B50,image_data!$A:$K,10,FALSE)</f>
        <v>-0.87130178525784996</v>
      </c>
      <c r="V50">
        <f>VLOOKUP($B50,image_data!$A:$K,11,FALSE)</f>
        <v>0.92312452799051004</v>
      </c>
      <c r="W50">
        <f>VLOOKUP(B50,image_data!A:R,18,FALSE)</f>
        <v>0.99126502628593005</v>
      </c>
      <c r="X50">
        <f>VLOOKUP(_xlfn.CONCAT(A50,1),ref_coordinates!A:D,4,FALSE)</f>
        <v>63</v>
      </c>
      <c r="Y50" t="str">
        <f>VLOOKUP(INT(LEFT(A50,3)),image_data!A:H,8,FALSE)</f>
        <v>perspective</v>
      </c>
      <c r="Z50" t="str">
        <f>VLOOKUP(B50,image_data!A:V,22,TRUE)</f>
        <v>stefanhrt: GoPro HERO9 Black</v>
      </c>
    </row>
    <row r="51" spans="1:26" x14ac:dyDescent="0.3">
      <c r="A51" t="s">
        <v>888</v>
      </c>
      <c r="B51">
        <f t="shared" si="5"/>
        <v>50</v>
      </c>
      <c r="C51">
        <f>VLOOKUP($B51,image_data!$A:$P,16,FALSE)</f>
        <v>5184</v>
      </c>
      <c r="D51">
        <f>VLOOKUP($B51,image_data!$A:$P,15,FALSE)</f>
        <v>3888</v>
      </c>
      <c r="E51">
        <f t="shared" si="6"/>
        <v>-312.85000000000002</v>
      </c>
      <c r="F51">
        <f t="shared" si="7"/>
        <v>1736.85</v>
      </c>
      <c r="G51">
        <f t="shared" si="8"/>
        <v>1764.8011346891185</v>
      </c>
      <c r="H51">
        <f>VLOOKUP(_xlfn.CONCAT($A51,"1"),ref_coordinates!$A:$C,2,FALSE)</f>
        <v>1192.51</v>
      </c>
      <c r="I51">
        <f>VLOOKUP(_xlfn.CONCAT($A51,"1"),ref_coordinates!$A:$C,3,FALSE)</f>
        <v>403.04</v>
      </c>
      <c r="J51">
        <f>VLOOKUP(_xlfn.CONCAT($A51,"2"),ref_coordinates!$A:$C,2,FALSE)</f>
        <v>879.66</v>
      </c>
      <c r="K51">
        <f>VLOOKUP(_xlfn.CONCAT($A51,"2"),ref_coordinates!$A:$C,3,FALSE)</f>
        <v>2139.89</v>
      </c>
      <c r="L51">
        <f>VLOOKUP($A51,lines!W:AC,7)</f>
        <v>63.869348162750747</v>
      </c>
      <c r="M51">
        <f>RADIANS(VLOOKUP($B51, image_data!A:G,7,FALSE))</f>
        <v>1.1736065946738277</v>
      </c>
      <c r="N51">
        <f>VLOOKUP($A51,lines!W:AD,8,FALSE)</f>
        <v>0.50708187692823437</v>
      </c>
      <c r="O51">
        <f t="shared" si="9"/>
        <v>-0.6665247177455933</v>
      </c>
      <c r="P51">
        <f>VLOOKUP($B51,image_data!A:F,6,FALSE)</f>
        <v>1.8381334589794001</v>
      </c>
      <c r="Q51">
        <f>VLOOKUP($B51,image_data!$A:$Q,12,FALSE)</f>
        <v>0.51207107152356002</v>
      </c>
      <c r="R51">
        <f>VLOOKUP($B51,image_data!$A:$Q,13,FALSE)</f>
        <v>-0.18556150965543999</v>
      </c>
      <c r="S51">
        <f>VLOOKUP($B51,image_data!$A:$Q,14,FALSE)</f>
        <v>2.6744797549554999E-2</v>
      </c>
      <c r="T51">
        <f>VLOOKUP($B51,image_data!$A:$K,9,FALSE)</f>
        <v>1.2723795160522999</v>
      </c>
      <c r="U51">
        <f>VLOOKUP($B51,image_data!$A:$K,10,FALSE)</f>
        <v>-0.87130178525784996</v>
      </c>
      <c r="V51">
        <f>VLOOKUP($B51,image_data!$A:$K,11,FALSE)</f>
        <v>0.92312452799051004</v>
      </c>
      <c r="W51">
        <f>VLOOKUP(B51,image_data!A:R,18,FALSE)</f>
        <v>0.99126502628593005</v>
      </c>
      <c r="X51">
        <f>VLOOKUP(_xlfn.CONCAT(A51,1),ref_coordinates!A:D,4,FALSE)</f>
        <v>63</v>
      </c>
      <c r="Y51" t="str">
        <f>VLOOKUP(INT(LEFT(A51,3)),image_data!A:H,8,FALSE)</f>
        <v>perspective</v>
      </c>
      <c r="Z51" t="str">
        <f>VLOOKUP(B51,image_data!A:V,22,TRUE)</f>
        <v>stefanhrt: GoPro HERO9 Black</v>
      </c>
    </row>
    <row r="52" spans="1:26" x14ac:dyDescent="0.3">
      <c r="A52" t="s">
        <v>889</v>
      </c>
      <c r="B52">
        <f t="shared" si="5"/>
        <v>50</v>
      </c>
      <c r="C52">
        <f>VLOOKUP($B52,image_data!$A:$P,16,FALSE)</f>
        <v>5184</v>
      </c>
      <c r="D52">
        <f>VLOOKUP($B52,image_data!$A:$P,15,FALSE)</f>
        <v>3888</v>
      </c>
      <c r="E52">
        <f t="shared" si="6"/>
        <v>-42.049999999999955</v>
      </c>
      <c r="F52">
        <f t="shared" si="7"/>
        <v>610.63000000000011</v>
      </c>
      <c r="G52">
        <f t="shared" si="8"/>
        <v>612.07613856447642</v>
      </c>
      <c r="H52">
        <f>VLOOKUP(_xlfn.CONCAT($A52,"1"),ref_coordinates!$A:$C,2,FALSE)</f>
        <v>1261.28</v>
      </c>
      <c r="I52">
        <f>VLOOKUP(_xlfn.CONCAT($A52,"1"),ref_coordinates!$A:$C,3,FALSE)</f>
        <v>1533.6</v>
      </c>
      <c r="J52">
        <f>VLOOKUP(_xlfn.CONCAT($A52,"2"),ref_coordinates!$A:$C,2,FALSE)</f>
        <v>1219.23</v>
      </c>
      <c r="K52">
        <f>VLOOKUP(_xlfn.CONCAT($A52,"2"),ref_coordinates!$A:$C,3,FALSE)</f>
        <v>2144.23</v>
      </c>
      <c r="L52">
        <f>VLOOKUP($A52,lines!W:AC,7)</f>
        <v>113.7661060157933</v>
      </c>
      <c r="M52">
        <f>RADIANS(VLOOKUP($B52, image_data!A:G,7,FALSE))</f>
        <v>1.1736065946738277</v>
      </c>
      <c r="N52">
        <f>VLOOKUP($A52,lines!W:AD,8,FALSE)</f>
        <v>0.64531380168350694</v>
      </c>
      <c r="O52">
        <f t="shared" si="9"/>
        <v>-0.52829279299032073</v>
      </c>
      <c r="P52">
        <f>VLOOKUP($B52,image_data!A:F,6,FALSE)</f>
        <v>1.8381334589794001</v>
      </c>
      <c r="Q52">
        <f>VLOOKUP($B52,image_data!$A:$Q,12,FALSE)</f>
        <v>0.51207107152356002</v>
      </c>
      <c r="R52">
        <f>VLOOKUP($B52,image_data!$A:$Q,13,FALSE)</f>
        <v>-0.18556150965543999</v>
      </c>
      <c r="S52">
        <f>VLOOKUP($B52,image_data!$A:$Q,14,FALSE)</f>
        <v>2.6744797549554999E-2</v>
      </c>
      <c r="T52">
        <f>VLOOKUP($B52,image_data!$A:$K,9,FALSE)</f>
        <v>1.2723795160522999</v>
      </c>
      <c r="U52">
        <f>VLOOKUP($B52,image_data!$A:$K,10,FALSE)</f>
        <v>-0.87130178525784996</v>
      </c>
      <c r="V52">
        <f>VLOOKUP($B52,image_data!$A:$K,11,FALSE)</f>
        <v>0.92312452799051004</v>
      </c>
      <c r="W52">
        <f>VLOOKUP(B52,image_data!A:R,18,FALSE)</f>
        <v>0.99126502628593005</v>
      </c>
      <c r="X52">
        <f>VLOOKUP(_xlfn.CONCAT(A52,1),ref_coordinates!A:D,4,FALSE)</f>
        <v>34.200000000000003</v>
      </c>
      <c r="Y52" t="str">
        <f>VLOOKUP(INT(LEFT(A52,3)),image_data!A:H,8,FALSE)</f>
        <v>perspective</v>
      </c>
      <c r="Z52" t="str">
        <f>VLOOKUP(B52,image_data!A:V,22,TRUE)</f>
        <v>stefanhrt: GoPro HERO9 Black</v>
      </c>
    </row>
    <row r="53" spans="1:26" x14ac:dyDescent="0.3">
      <c r="A53" t="s">
        <v>890</v>
      </c>
      <c r="B53">
        <f t="shared" si="5"/>
        <v>50</v>
      </c>
      <c r="C53">
        <f>VLOOKUP($B53,image_data!$A:$P,16,FALSE)</f>
        <v>5184</v>
      </c>
      <c r="D53">
        <f>VLOOKUP($B53,image_data!$A:$P,15,FALSE)</f>
        <v>3888</v>
      </c>
      <c r="E53">
        <f t="shared" si="6"/>
        <v>-39.170000000000073</v>
      </c>
      <c r="F53">
        <f t="shared" si="7"/>
        <v>663.97</v>
      </c>
      <c r="G53">
        <f t="shared" si="8"/>
        <v>665.12438671274117</v>
      </c>
      <c r="H53">
        <f>VLOOKUP(_xlfn.CONCAT($A53,"1"),ref_coordinates!$A:$C,2,FALSE)</f>
        <v>1484.19</v>
      </c>
      <c r="I53">
        <f>VLOOKUP(_xlfn.CONCAT($A53,"1"),ref_coordinates!$A:$C,3,FALSE)</f>
        <v>1518.01</v>
      </c>
      <c r="J53">
        <f>VLOOKUP(_xlfn.CONCAT($A53,"2"),ref_coordinates!$A:$C,2,FALSE)</f>
        <v>1445.02</v>
      </c>
      <c r="K53">
        <f>VLOOKUP(_xlfn.CONCAT($A53,"2"),ref_coordinates!$A:$C,3,FALSE)</f>
        <v>2181.98</v>
      </c>
      <c r="L53">
        <f>VLOOKUP($A53,lines!W:AC,7)</f>
        <v>106.75632335936891</v>
      </c>
      <c r="M53">
        <f>RADIANS(VLOOKUP($B53, image_data!A:G,7,FALSE))</f>
        <v>1.1736065946738277</v>
      </c>
      <c r="N53">
        <f>VLOOKUP($A53,lines!W:AD,8,FALSE)</f>
        <v>0.75104250037507425</v>
      </c>
      <c r="O53">
        <f t="shared" si="9"/>
        <v>-0.42256409429875341</v>
      </c>
      <c r="P53">
        <f>VLOOKUP($B53,image_data!A:F,6,FALSE)</f>
        <v>1.8381334589794001</v>
      </c>
      <c r="Q53">
        <f>VLOOKUP($B53,image_data!$A:$Q,12,FALSE)</f>
        <v>0.51207107152356002</v>
      </c>
      <c r="R53">
        <f>VLOOKUP($B53,image_data!$A:$Q,13,FALSE)</f>
        <v>-0.18556150965543999</v>
      </c>
      <c r="S53">
        <f>VLOOKUP($B53,image_data!$A:$Q,14,FALSE)</f>
        <v>2.6744797549554999E-2</v>
      </c>
      <c r="T53">
        <f>VLOOKUP($B53,image_data!$A:$K,9,FALSE)</f>
        <v>1.2723795160522999</v>
      </c>
      <c r="U53">
        <f>VLOOKUP($B53,image_data!$A:$K,10,FALSE)</f>
        <v>-0.87130178525784996</v>
      </c>
      <c r="V53">
        <f>VLOOKUP($B53,image_data!$A:$K,11,FALSE)</f>
        <v>0.92312452799051004</v>
      </c>
      <c r="W53">
        <f>VLOOKUP(B53,image_data!A:R,18,FALSE)</f>
        <v>0.99126502628593005</v>
      </c>
      <c r="X53">
        <f>VLOOKUP(_xlfn.CONCAT(A53,1),ref_coordinates!A:D,4,FALSE)</f>
        <v>34.200000000000003</v>
      </c>
      <c r="Y53" t="str">
        <f>VLOOKUP(INT(LEFT(A53,3)),image_data!A:H,8,FALSE)</f>
        <v>perspective</v>
      </c>
      <c r="Z53" t="str">
        <f>VLOOKUP(B53,image_data!A:V,22,TRUE)</f>
        <v>stefanhrt: GoPro HERO9 Black</v>
      </c>
    </row>
    <row r="54" spans="1:26" x14ac:dyDescent="0.3">
      <c r="A54" t="s">
        <v>891</v>
      </c>
      <c r="B54">
        <f t="shared" si="5"/>
        <v>50</v>
      </c>
      <c r="C54">
        <f>VLOOKUP($B54,image_data!$A:$P,16,FALSE)</f>
        <v>5184</v>
      </c>
      <c r="D54">
        <f>VLOOKUP($B54,image_data!$A:$P,15,FALSE)</f>
        <v>3888</v>
      </c>
      <c r="E54">
        <f t="shared" si="6"/>
        <v>-22.980000000000018</v>
      </c>
      <c r="F54">
        <f t="shared" si="7"/>
        <v>595.01999999999975</v>
      </c>
      <c r="G54">
        <f t="shared" si="8"/>
        <v>595.4635847807989</v>
      </c>
      <c r="H54">
        <f>VLOOKUP(_xlfn.CONCAT($A54,"1"),ref_coordinates!$A:$C,2,FALSE)</f>
        <v>1613.79</v>
      </c>
      <c r="I54">
        <f>VLOOKUP(_xlfn.CONCAT($A54,"1"),ref_coordinates!$A:$C,3,FALSE)</f>
        <v>1595.64</v>
      </c>
      <c r="J54">
        <f>VLOOKUP(_xlfn.CONCAT($A54,"2"),ref_coordinates!$A:$C,2,FALSE)</f>
        <v>1590.81</v>
      </c>
      <c r="K54">
        <f>VLOOKUP(_xlfn.CONCAT($A54,"2"),ref_coordinates!$A:$C,3,FALSE)</f>
        <v>2190.66</v>
      </c>
      <c r="L54">
        <f>VLOOKUP($A54,lines!W:AC,7)</f>
        <v>121.1073361062963</v>
      </c>
      <c r="M54">
        <f>RADIANS(VLOOKUP($B54, image_data!A:G,7,FALSE))</f>
        <v>1.1736065946738277</v>
      </c>
      <c r="N54">
        <f>VLOOKUP($A54,lines!W:AD,8,FALSE)</f>
        <v>0.81093026859874351</v>
      </c>
      <c r="O54">
        <f t="shared" si="9"/>
        <v>-0.36267632607508415</v>
      </c>
      <c r="P54">
        <f>VLOOKUP($B54,image_data!A:F,6,FALSE)</f>
        <v>1.8381334589794001</v>
      </c>
      <c r="Q54">
        <f>VLOOKUP($B54,image_data!$A:$Q,12,FALSE)</f>
        <v>0.51207107152356002</v>
      </c>
      <c r="R54">
        <f>VLOOKUP($B54,image_data!$A:$Q,13,FALSE)</f>
        <v>-0.18556150965543999</v>
      </c>
      <c r="S54">
        <f>VLOOKUP($B54,image_data!$A:$Q,14,FALSE)</f>
        <v>2.6744797549554999E-2</v>
      </c>
      <c r="T54">
        <f>VLOOKUP($B54,image_data!$A:$K,9,FALSE)</f>
        <v>1.2723795160522999</v>
      </c>
      <c r="U54">
        <f>VLOOKUP($B54,image_data!$A:$K,10,FALSE)</f>
        <v>-0.87130178525784996</v>
      </c>
      <c r="V54">
        <f>VLOOKUP($B54,image_data!$A:$K,11,FALSE)</f>
        <v>0.92312452799051004</v>
      </c>
      <c r="W54">
        <f>VLOOKUP(B54,image_data!A:R,18,FALSE)</f>
        <v>0.99126502628593005</v>
      </c>
      <c r="X54">
        <f>VLOOKUP(_xlfn.CONCAT(A54,1),ref_coordinates!A:D,4,FALSE)</f>
        <v>34.200000000000003</v>
      </c>
      <c r="Y54" t="str">
        <f>VLOOKUP(INT(LEFT(A54,3)),image_data!A:H,8,FALSE)</f>
        <v>perspective</v>
      </c>
      <c r="Z54" t="str">
        <f>VLOOKUP(B54,image_data!A:V,22,TRUE)</f>
        <v>stefanhrt: GoPro HERO9 Black</v>
      </c>
    </row>
    <row r="55" spans="1:26" x14ac:dyDescent="0.3">
      <c r="A55" t="s">
        <v>892</v>
      </c>
      <c r="B55">
        <f t="shared" si="5"/>
        <v>50</v>
      </c>
      <c r="C55">
        <f>VLOOKUP($B55,image_data!$A:$P,16,FALSE)</f>
        <v>5184</v>
      </c>
      <c r="D55">
        <f>VLOOKUP($B55,image_data!$A:$P,15,FALSE)</f>
        <v>3888</v>
      </c>
      <c r="E55">
        <f t="shared" si="6"/>
        <v>-15.960000000000036</v>
      </c>
      <c r="F55">
        <f t="shared" si="7"/>
        <v>486.77</v>
      </c>
      <c r="G55">
        <f t="shared" si="8"/>
        <v>487.03157443845464</v>
      </c>
      <c r="H55">
        <f>VLOOKUP(_xlfn.CONCAT($A55,"1"),ref_coordinates!$A:$C,2,FALSE)</f>
        <v>1787.53</v>
      </c>
      <c r="I55">
        <f>VLOOKUP(_xlfn.CONCAT($A55,"1"),ref_coordinates!$A:$C,3,FALSE)</f>
        <v>1700.38</v>
      </c>
      <c r="J55">
        <f>VLOOKUP(_xlfn.CONCAT($A55,"2"),ref_coordinates!$A:$C,2,FALSE)</f>
        <v>1771.57</v>
      </c>
      <c r="K55">
        <f>VLOOKUP(_xlfn.CONCAT($A55,"2"),ref_coordinates!$A:$C,3,FALSE)</f>
        <v>2187.15</v>
      </c>
      <c r="L55">
        <f>VLOOKUP($A55,lines!W:AC,7)</f>
        <v>147.24261717011751</v>
      </c>
      <c r="M55">
        <f>RADIANS(VLOOKUP($B55, image_data!A:G,7,FALSE))</f>
        <v>1.1736065946738277</v>
      </c>
      <c r="N55">
        <f>VLOOKUP($A55,lines!W:AD,8,FALSE)</f>
        <v>0.88851698565759585</v>
      </c>
      <c r="O55">
        <f t="shared" si="9"/>
        <v>-0.28508960901623182</v>
      </c>
      <c r="P55">
        <f>VLOOKUP($B55,image_data!A:F,6,FALSE)</f>
        <v>1.8381334589794001</v>
      </c>
      <c r="Q55">
        <f>VLOOKUP($B55,image_data!$A:$Q,12,FALSE)</f>
        <v>0.51207107152356002</v>
      </c>
      <c r="R55">
        <f>VLOOKUP($B55,image_data!$A:$Q,13,FALSE)</f>
        <v>-0.18556150965543999</v>
      </c>
      <c r="S55">
        <f>VLOOKUP($B55,image_data!$A:$Q,14,FALSE)</f>
        <v>2.6744797549554999E-2</v>
      </c>
      <c r="T55">
        <f>VLOOKUP($B55,image_data!$A:$K,9,FALSE)</f>
        <v>1.2723795160522999</v>
      </c>
      <c r="U55">
        <f>VLOOKUP($B55,image_data!$A:$K,10,FALSE)</f>
        <v>-0.87130178525784996</v>
      </c>
      <c r="V55">
        <f>VLOOKUP($B55,image_data!$A:$K,11,FALSE)</f>
        <v>0.92312452799051004</v>
      </c>
      <c r="W55">
        <f>VLOOKUP(B55,image_data!A:R,18,FALSE)</f>
        <v>0.99126502628593005</v>
      </c>
      <c r="X55">
        <f>VLOOKUP(_xlfn.CONCAT(A55,1),ref_coordinates!A:D,4,FALSE)</f>
        <v>34.200000000000003</v>
      </c>
      <c r="Y55" t="str">
        <f>VLOOKUP(INT(LEFT(A55,3)),image_data!A:H,8,FALSE)</f>
        <v>perspective</v>
      </c>
      <c r="Z55" t="str">
        <f>VLOOKUP(B55,image_data!A:V,22,TRUE)</f>
        <v>stefanhrt: GoPro HERO9 Black</v>
      </c>
    </row>
    <row r="56" spans="1:26" x14ac:dyDescent="0.3">
      <c r="A56" t="s">
        <v>893</v>
      </c>
      <c r="B56">
        <f t="shared" si="5"/>
        <v>50</v>
      </c>
      <c r="C56">
        <f>VLOOKUP($B56,image_data!$A:$P,16,FALSE)</f>
        <v>5184</v>
      </c>
      <c r="D56">
        <f>VLOOKUP($B56,image_data!$A:$P,15,FALSE)</f>
        <v>3888</v>
      </c>
      <c r="E56">
        <f t="shared" si="6"/>
        <v>-11.139999999999873</v>
      </c>
      <c r="F56">
        <f t="shared" si="7"/>
        <v>440.43000000000006</v>
      </c>
      <c r="G56">
        <f t="shared" si="8"/>
        <v>440.57086206420871</v>
      </c>
      <c r="H56">
        <f>VLOOKUP(_xlfn.CONCAT($A56,"1"),ref_coordinates!$A:$C,2,FALSE)</f>
        <v>1879.57</v>
      </c>
      <c r="I56">
        <f>VLOOKUP(_xlfn.CONCAT($A56,"1"),ref_coordinates!$A:$C,3,FALSE)</f>
        <v>1747.89</v>
      </c>
      <c r="J56">
        <f>VLOOKUP(_xlfn.CONCAT($A56,"2"),ref_coordinates!$A:$C,2,FALSE)</f>
        <v>1868.43</v>
      </c>
      <c r="K56">
        <f>VLOOKUP(_xlfn.CONCAT($A56,"2"),ref_coordinates!$A:$C,3,FALSE)</f>
        <v>2188.3200000000002</v>
      </c>
      <c r="L56">
        <f>VLOOKUP($A56,lines!W:AC,7)</f>
        <v>157.65125655942131</v>
      </c>
      <c r="M56">
        <f>RADIANS(VLOOKUP($B56, image_data!A:G,7,FALSE))</f>
        <v>1.1736065946738277</v>
      </c>
      <c r="N56">
        <f>VLOOKUP($A56,lines!W:AD,8,FALSE)</f>
        <v>0.92567580652586923</v>
      </c>
      <c r="O56">
        <f t="shared" si="9"/>
        <v>-0.24793078814795844</v>
      </c>
      <c r="P56">
        <f>VLOOKUP($B56,image_data!A:F,6,FALSE)</f>
        <v>1.8381334589794001</v>
      </c>
      <c r="Q56">
        <f>VLOOKUP($B56,image_data!$A:$Q,12,FALSE)</f>
        <v>0.51207107152356002</v>
      </c>
      <c r="R56">
        <f>VLOOKUP($B56,image_data!$A:$Q,13,FALSE)</f>
        <v>-0.18556150965543999</v>
      </c>
      <c r="S56">
        <f>VLOOKUP($B56,image_data!$A:$Q,14,FALSE)</f>
        <v>2.6744797549554999E-2</v>
      </c>
      <c r="T56">
        <f>VLOOKUP($B56,image_data!$A:$K,9,FALSE)</f>
        <v>1.2723795160522999</v>
      </c>
      <c r="U56">
        <f>VLOOKUP($B56,image_data!$A:$K,10,FALSE)</f>
        <v>-0.87130178525784996</v>
      </c>
      <c r="V56">
        <f>VLOOKUP($B56,image_data!$A:$K,11,FALSE)</f>
        <v>0.92312452799051004</v>
      </c>
      <c r="W56">
        <f>VLOOKUP(B56,image_data!A:R,18,FALSE)</f>
        <v>0.99126502628593005</v>
      </c>
      <c r="X56">
        <f>VLOOKUP(_xlfn.CONCAT(A56,1),ref_coordinates!A:D,4,FALSE)</f>
        <v>34.200000000000003</v>
      </c>
      <c r="Y56" t="str">
        <f>VLOOKUP(INT(LEFT(A56,3)),image_data!A:H,8,FALSE)</f>
        <v>perspective</v>
      </c>
      <c r="Z56" t="str">
        <f>VLOOKUP(B56,image_data!A:V,22,TRUE)</f>
        <v>stefanhrt: GoPro HERO9 Black</v>
      </c>
    </row>
    <row r="57" spans="1:26" x14ac:dyDescent="0.3">
      <c r="A57" t="s">
        <v>894</v>
      </c>
      <c r="B57">
        <f t="shared" si="5"/>
        <v>50</v>
      </c>
      <c r="C57">
        <f>VLOOKUP($B57,image_data!$A:$P,16,FALSE)</f>
        <v>5184</v>
      </c>
      <c r="D57">
        <f>VLOOKUP($B57,image_data!$A:$P,15,FALSE)</f>
        <v>3888</v>
      </c>
      <c r="E57">
        <f t="shared" si="6"/>
        <v>55.390000000000327</v>
      </c>
      <c r="F57">
        <f t="shared" si="7"/>
        <v>1035.3200000000002</v>
      </c>
      <c r="G57">
        <f t="shared" si="8"/>
        <v>1036.8006339214885</v>
      </c>
      <c r="H57">
        <f>VLOOKUP(_xlfn.CONCAT($A57,"1"),ref_coordinates!$A:$C,2,FALSE)</f>
        <v>3158.47</v>
      </c>
      <c r="I57">
        <f>VLOOKUP(_xlfn.CONCAT($A57,"1"),ref_coordinates!$A:$C,3,FALSE)</f>
        <v>1159.04</v>
      </c>
      <c r="J57">
        <f>VLOOKUP(_xlfn.CONCAT($A57,"2"),ref_coordinates!$A:$C,2,FALSE)</f>
        <v>3213.86</v>
      </c>
      <c r="K57">
        <f>VLOOKUP(_xlfn.CONCAT($A57,"2"),ref_coordinates!$A:$C,3,FALSE)</f>
        <v>2194.36</v>
      </c>
      <c r="L57">
        <f>VLOOKUP($A57,lines!W:AC,7)</f>
        <v>109.4340626363953</v>
      </c>
      <c r="M57">
        <f>RADIANS(VLOOKUP($B57, image_data!A:G,7,FALSE))</f>
        <v>1.1736065946738277</v>
      </c>
      <c r="N57">
        <f>VLOOKUP($A57,lines!W:AD,8,FALSE)</f>
        <v>1.58006698357933</v>
      </c>
      <c r="O57">
        <f t="shared" si="9"/>
        <v>0.40646038890550229</v>
      </c>
      <c r="P57">
        <f>VLOOKUP($B57,image_data!A:F,6,FALSE)</f>
        <v>1.8381334589794001</v>
      </c>
      <c r="Q57">
        <f>VLOOKUP($B57,image_data!$A:$Q,12,FALSE)</f>
        <v>0.51207107152356002</v>
      </c>
      <c r="R57">
        <f>VLOOKUP($B57,image_data!$A:$Q,13,FALSE)</f>
        <v>-0.18556150965543999</v>
      </c>
      <c r="S57">
        <f>VLOOKUP($B57,image_data!$A:$Q,14,FALSE)</f>
        <v>2.6744797549554999E-2</v>
      </c>
      <c r="T57">
        <f>VLOOKUP($B57,image_data!$A:$K,9,FALSE)</f>
        <v>1.2723795160522999</v>
      </c>
      <c r="U57">
        <f>VLOOKUP($B57,image_data!$A:$K,10,FALSE)</f>
        <v>-0.87130178525784996</v>
      </c>
      <c r="V57">
        <f>VLOOKUP($B57,image_data!$A:$K,11,FALSE)</f>
        <v>0.92312452799051004</v>
      </c>
      <c r="W57">
        <f>VLOOKUP(B57,image_data!A:R,18,FALSE)</f>
        <v>0.99126502628593005</v>
      </c>
      <c r="X57">
        <f>VLOOKUP(_xlfn.CONCAT(A57,1),ref_coordinates!A:D,4,FALSE)</f>
        <v>58.6</v>
      </c>
      <c r="Y57" t="str">
        <f>VLOOKUP(INT(LEFT(A57,3)),image_data!A:H,8,FALSE)</f>
        <v>perspective</v>
      </c>
      <c r="Z57" t="str">
        <f>VLOOKUP(B57,image_data!A:V,22,TRUE)</f>
        <v>stefanhrt: GoPro HERO9 Black</v>
      </c>
    </row>
    <row r="58" spans="1:26" x14ac:dyDescent="0.3">
      <c r="A58" t="s">
        <v>895</v>
      </c>
      <c r="B58">
        <f t="shared" si="5"/>
        <v>50</v>
      </c>
      <c r="C58">
        <f>VLOOKUP($B58,image_data!$A:$P,16,FALSE)</f>
        <v>5184</v>
      </c>
      <c r="D58">
        <f>VLOOKUP($B58,image_data!$A:$P,15,FALSE)</f>
        <v>3888</v>
      </c>
      <c r="E58">
        <f t="shared" si="6"/>
        <v>94.039999999999964</v>
      </c>
      <c r="F58">
        <f t="shared" si="7"/>
        <v>999.79000000000019</v>
      </c>
      <c r="G58">
        <f t="shared" si="8"/>
        <v>1004.2029504537419</v>
      </c>
      <c r="H58">
        <f>VLOOKUP(_xlfn.CONCAT($A58,"1"),ref_coordinates!$A:$C,2,FALSE)</f>
        <v>3789.87</v>
      </c>
      <c r="I58">
        <f>VLOOKUP(_xlfn.CONCAT($A58,"1"),ref_coordinates!$A:$C,3,FALSE)</f>
        <v>1174.49</v>
      </c>
      <c r="J58">
        <f>VLOOKUP(_xlfn.CONCAT($A58,"2"),ref_coordinates!$A:$C,2,FALSE)</f>
        <v>3883.91</v>
      </c>
      <c r="K58">
        <f>VLOOKUP(_xlfn.CONCAT($A58,"2"),ref_coordinates!$A:$C,3,FALSE)</f>
        <v>2174.2800000000002</v>
      </c>
      <c r="L58">
        <f>VLOOKUP($A58,lines!W:AC,7)</f>
        <v>123.6579089529622</v>
      </c>
      <c r="M58">
        <f>RADIANS(VLOOKUP($B58, image_data!A:G,7,FALSE))</f>
        <v>1.1736065946738277</v>
      </c>
      <c r="N58">
        <f>VLOOKUP($A58,lines!W:AD,8,FALSE)</f>
        <v>1.857948147879964</v>
      </c>
      <c r="O58">
        <f t="shared" si="9"/>
        <v>0.68434155320613632</v>
      </c>
      <c r="P58">
        <f>VLOOKUP($B58,image_data!A:F,6,FALSE)</f>
        <v>1.8381334589794001</v>
      </c>
      <c r="Q58">
        <f>VLOOKUP($B58,image_data!$A:$Q,12,FALSE)</f>
        <v>0.51207107152356002</v>
      </c>
      <c r="R58">
        <f>VLOOKUP($B58,image_data!$A:$Q,13,FALSE)</f>
        <v>-0.18556150965543999</v>
      </c>
      <c r="S58">
        <f>VLOOKUP($B58,image_data!$A:$Q,14,FALSE)</f>
        <v>2.6744797549554999E-2</v>
      </c>
      <c r="T58">
        <f>VLOOKUP($B58,image_data!$A:$K,9,FALSE)</f>
        <v>1.2723795160522999</v>
      </c>
      <c r="U58">
        <f>VLOOKUP($B58,image_data!$A:$K,10,FALSE)</f>
        <v>-0.87130178525784996</v>
      </c>
      <c r="V58">
        <f>VLOOKUP($B58,image_data!$A:$K,11,FALSE)</f>
        <v>0.92312452799051004</v>
      </c>
      <c r="W58">
        <f>VLOOKUP(B58,image_data!A:R,18,FALSE)</f>
        <v>0.99126502628593005</v>
      </c>
      <c r="X58">
        <f>VLOOKUP(_xlfn.CONCAT(A58,1),ref_coordinates!A:D,4,FALSE)</f>
        <v>58.6</v>
      </c>
      <c r="Y58" t="str">
        <f>VLOOKUP(INT(LEFT(A58,3)),image_data!A:H,8,FALSE)</f>
        <v>perspective</v>
      </c>
      <c r="Z58" t="str">
        <f>VLOOKUP(B58,image_data!A:V,22,TRUE)</f>
        <v>stefanhrt: GoPro HERO9 Black</v>
      </c>
    </row>
    <row r="59" spans="1:26" x14ac:dyDescent="0.3">
      <c r="A59" t="s">
        <v>897</v>
      </c>
      <c r="B59">
        <f t="shared" si="5"/>
        <v>51</v>
      </c>
      <c r="C59">
        <f>VLOOKUP($B59,image_data!$A:$P,16,FALSE)</f>
        <v>5184</v>
      </c>
      <c r="D59">
        <f>VLOOKUP($B59,image_data!$A:$P,15,FALSE)</f>
        <v>3888</v>
      </c>
      <c r="E59">
        <f t="shared" si="6"/>
        <v>-173.98000000000002</v>
      </c>
      <c r="F59">
        <f t="shared" si="7"/>
        <v>1035.3600000000001</v>
      </c>
      <c r="G59">
        <f t="shared" si="8"/>
        <v>1049.8758831404789</v>
      </c>
      <c r="H59">
        <f>VLOOKUP(_xlfn.CONCAT($A59,"1"),ref_coordinates!$A:$C,2,FALSE)</f>
        <v>409.55</v>
      </c>
      <c r="I59">
        <f>VLOOKUP(_xlfn.CONCAT($A59,"1"),ref_coordinates!$A:$C,3,FALSE)</f>
        <v>969.34</v>
      </c>
      <c r="J59">
        <f>VLOOKUP(_xlfn.CONCAT($A59,"2"),ref_coordinates!$A:$C,2,FALSE)</f>
        <v>235.57</v>
      </c>
      <c r="K59">
        <f>VLOOKUP(_xlfn.CONCAT($A59,"2"),ref_coordinates!$A:$C,3,FALSE)</f>
        <v>2004.7</v>
      </c>
      <c r="L59">
        <f>VLOOKUP($A59,lines!W:AC,7)</f>
        <v>131.08030986117171</v>
      </c>
      <c r="M59">
        <f>RADIANS(VLOOKUP($B59, image_data!A:G,7,FALSE))</f>
        <v>1.5726549455097827</v>
      </c>
      <c r="N59">
        <f>VLOOKUP($A59,lines!W:AD,8,FALSE)</f>
        <v>0.57491601873892939</v>
      </c>
      <c r="O59">
        <f t="shared" si="9"/>
        <v>-0.9977389267708533</v>
      </c>
      <c r="P59">
        <f>VLOOKUP($B59,image_data!A:F,6,FALSE)</f>
        <v>2.1125423219055</v>
      </c>
      <c r="Q59">
        <f>VLOOKUP($B59,image_data!$A:$Q,12,FALSE)</f>
        <v>0.50924399437666001</v>
      </c>
      <c r="R59">
        <f>VLOOKUP($B59,image_data!$A:$Q,13,FALSE)</f>
        <v>-0.18142532936969</v>
      </c>
      <c r="S59">
        <f>VLOOKUP($B59,image_data!$A:$Q,14,FALSE)</f>
        <v>2.5172156627914E-2</v>
      </c>
      <c r="T59">
        <f>VLOOKUP($B59,image_data!$A:$K,9,FALSE)</f>
        <v>1.1713022368824999</v>
      </c>
      <c r="U59">
        <f>VLOOKUP($B59,image_data!$A:$K,10,FALSE)</f>
        <v>-1.1458524631144</v>
      </c>
      <c r="V59">
        <f>VLOOKUP($B59,image_data!$A:$K,11,FALSE)</f>
        <v>1.2623070179360001</v>
      </c>
      <c r="W59">
        <f>VLOOKUP(B59,image_data!A:R,18,FALSE)</f>
        <v>0.99232756820651002</v>
      </c>
      <c r="X59">
        <f>VLOOKUP(_xlfn.CONCAT(A59,1),ref_coordinates!A:D,4,FALSE)</f>
        <v>54.6</v>
      </c>
      <c r="Y59" t="str">
        <f>VLOOKUP(INT(LEFT(A59,3)),image_data!A:H,8,FALSE)</f>
        <v>perspective</v>
      </c>
      <c r="Z59" t="str">
        <f>VLOOKUP(B59,image_data!A:V,22,TRUE)</f>
        <v>stefanhrt: GoPro HERO9 Black</v>
      </c>
    </row>
    <row r="60" spans="1:26" x14ac:dyDescent="0.3">
      <c r="A60" t="s">
        <v>898</v>
      </c>
      <c r="B60">
        <f t="shared" si="5"/>
        <v>51</v>
      </c>
      <c r="C60">
        <f>VLOOKUP($B60,image_data!$A:$P,16,FALSE)</f>
        <v>5184</v>
      </c>
      <c r="D60">
        <f>VLOOKUP($B60,image_data!$A:$P,15,FALSE)</f>
        <v>3888</v>
      </c>
      <c r="E60">
        <f t="shared" si="6"/>
        <v>-164.16999999999996</v>
      </c>
      <c r="F60">
        <f t="shared" si="7"/>
        <v>981.69999999999982</v>
      </c>
      <c r="G60">
        <f t="shared" si="8"/>
        <v>995.33244642179716</v>
      </c>
      <c r="H60">
        <f>VLOOKUP(_xlfn.CONCAT($A60,"1"),ref_coordinates!$A:$C,2,FALSE)</f>
        <v>509.28</v>
      </c>
      <c r="I60">
        <f>VLOOKUP(_xlfn.CONCAT($A60,"1"),ref_coordinates!$A:$C,3,FALSE)</f>
        <v>1031.17</v>
      </c>
      <c r="J60">
        <f>VLOOKUP(_xlfn.CONCAT($A60,"2"),ref_coordinates!$A:$C,2,FALSE)</f>
        <v>345.11</v>
      </c>
      <c r="K60">
        <f>VLOOKUP(_xlfn.CONCAT($A60,"2"),ref_coordinates!$A:$C,3,FALSE)</f>
        <v>2012.87</v>
      </c>
      <c r="L60">
        <f>VLOOKUP($A60,lines!W:AC,7)</f>
        <v>135.93894997279739</v>
      </c>
      <c r="M60">
        <f>RADIANS(VLOOKUP($B60, image_data!A:G,7,FALSE))</f>
        <v>1.5726549455097827</v>
      </c>
      <c r="N60">
        <f>VLOOKUP($A60,lines!W:AD,8,FALSE)</f>
        <v>0.6201090459761629</v>
      </c>
      <c r="O60">
        <f t="shared" si="9"/>
        <v>-0.95254589953361979</v>
      </c>
      <c r="P60">
        <f>VLOOKUP($B60,image_data!A:F,6,FALSE)</f>
        <v>2.1125423219055</v>
      </c>
      <c r="Q60">
        <f>VLOOKUP($B60,image_data!$A:$Q,12,FALSE)</f>
        <v>0.50924399437666001</v>
      </c>
      <c r="R60">
        <f>VLOOKUP($B60,image_data!$A:$Q,13,FALSE)</f>
        <v>-0.18142532936969</v>
      </c>
      <c r="S60">
        <f>VLOOKUP($B60,image_data!$A:$Q,14,FALSE)</f>
        <v>2.5172156627914E-2</v>
      </c>
      <c r="T60">
        <f>VLOOKUP($B60,image_data!$A:$K,9,FALSE)</f>
        <v>1.1713022368824999</v>
      </c>
      <c r="U60">
        <f>VLOOKUP($B60,image_data!$A:$K,10,FALSE)</f>
        <v>-1.1458524631144</v>
      </c>
      <c r="V60">
        <f>VLOOKUP($B60,image_data!$A:$K,11,FALSE)</f>
        <v>1.2623070179360001</v>
      </c>
      <c r="W60">
        <f>VLOOKUP(B60,image_data!A:R,18,FALSE)</f>
        <v>0.99232756820651002</v>
      </c>
      <c r="X60">
        <f>VLOOKUP(_xlfn.CONCAT(A60,1),ref_coordinates!A:D,4,FALSE)</f>
        <v>54.6</v>
      </c>
      <c r="Y60" t="str">
        <f>VLOOKUP(INT(LEFT(A60,3)),image_data!A:H,8,FALSE)</f>
        <v>perspective</v>
      </c>
      <c r="Z60" t="str">
        <f>VLOOKUP(B60,image_data!A:V,22,TRUE)</f>
        <v>stefanhrt: GoPro HERO9 Black</v>
      </c>
    </row>
    <row r="61" spans="1:26" x14ac:dyDescent="0.3">
      <c r="A61" t="s">
        <v>899</v>
      </c>
      <c r="B61">
        <f t="shared" si="5"/>
        <v>51</v>
      </c>
      <c r="C61">
        <f>VLOOKUP($B61,image_data!$A:$P,16,FALSE)</f>
        <v>5184</v>
      </c>
      <c r="D61">
        <f>VLOOKUP($B61,image_data!$A:$P,15,FALSE)</f>
        <v>3888</v>
      </c>
      <c r="E61">
        <f t="shared" si="6"/>
        <v>-148.89000000000004</v>
      </c>
      <c r="F61">
        <f t="shared" si="7"/>
        <v>967.87000000000012</v>
      </c>
      <c r="G61">
        <f t="shared" si="8"/>
        <v>979.2551092539677</v>
      </c>
      <c r="H61">
        <f>VLOOKUP(_xlfn.CONCAT($A61,"1"),ref_coordinates!$A:$C,2,FALSE)</f>
        <v>540.46</v>
      </c>
      <c r="I61">
        <f>VLOOKUP(_xlfn.CONCAT($A61,"1"),ref_coordinates!$A:$C,3,FALSE)</f>
        <v>1050.0999999999999</v>
      </c>
      <c r="J61">
        <f>VLOOKUP(_xlfn.CONCAT($A61,"2"),ref_coordinates!$A:$C,2,FALSE)</f>
        <v>391.57</v>
      </c>
      <c r="K61">
        <f>VLOOKUP(_xlfn.CONCAT($A61,"2"),ref_coordinates!$A:$C,3,FALSE)</f>
        <v>2017.97</v>
      </c>
      <c r="L61">
        <f>VLOOKUP($A61,lines!W:AC,7)</f>
        <v>137.7237225307552</v>
      </c>
      <c r="M61">
        <f>RADIANS(VLOOKUP($B61, image_data!A:G,7,FALSE))</f>
        <v>1.5726549455097827</v>
      </c>
      <c r="N61">
        <f>VLOOKUP($A61,lines!W:AD,8,FALSE)</f>
        <v>0.63585465537887553</v>
      </c>
      <c r="O61">
        <f t="shared" si="9"/>
        <v>-0.93680029013090715</v>
      </c>
      <c r="P61">
        <f>VLOOKUP($B61,image_data!A:F,6,FALSE)</f>
        <v>2.1125423219055</v>
      </c>
      <c r="Q61">
        <f>VLOOKUP($B61,image_data!$A:$Q,12,FALSE)</f>
        <v>0.50924399437666001</v>
      </c>
      <c r="R61">
        <f>VLOOKUP($B61,image_data!$A:$Q,13,FALSE)</f>
        <v>-0.18142532936969</v>
      </c>
      <c r="S61">
        <f>VLOOKUP($B61,image_data!$A:$Q,14,FALSE)</f>
        <v>2.5172156627914E-2</v>
      </c>
      <c r="T61">
        <f>VLOOKUP($B61,image_data!$A:$K,9,FALSE)</f>
        <v>1.1713022368824999</v>
      </c>
      <c r="U61">
        <f>VLOOKUP($B61,image_data!$A:$K,10,FALSE)</f>
        <v>-1.1458524631144</v>
      </c>
      <c r="V61">
        <f>VLOOKUP($B61,image_data!$A:$K,11,FALSE)</f>
        <v>1.2623070179360001</v>
      </c>
      <c r="W61">
        <f>VLOOKUP(B61,image_data!A:R,18,FALSE)</f>
        <v>0.99232756820651002</v>
      </c>
      <c r="X61">
        <f>VLOOKUP(_xlfn.CONCAT(A61,1),ref_coordinates!A:D,4,FALSE)</f>
        <v>54.6</v>
      </c>
      <c r="Y61" t="str">
        <f>VLOOKUP(INT(LEFT(A61,3)),image_data!A:H,8,FALSE)</f>
        <v>perspective</v>
      </c>
      <c r="Z61" t="str">
        <f>VLOOKUP(B61,image_data!A:V,22,TRUE)</f>
        <v>stefanhrt: GoPro HERO9 Black</v>
      </c>
    </row>
    <row r="62" spans="1:26" x14ac:dyDescent="0.3">
      <c r="A62" t="s">
        <v>900</v>
      </c>
      <c r="B62">
        <f t="shared" si="5"/>
        <v>51</v>
      </c>
      <c r="C62">
        <f>VLOOKUP($B62,image_data!$A:$P,16,FALSE)</f>
        <v>5184</v>
      </c>
      <c r="D62">
        <f>VLOOKUP($B62,image_data!$A:$P,15,FALSE)</f>
        <v>3888</v>
      </c>
      <c r="E62">
        <f t="shared" si="6"/>
        <v>-138.12999999999994</v>
      </c>
      <c r="F62">
        <f t="shared" si="7"/>
        <v>918.51</v>
      </c>
      <c r="G62">
        <f t="shared" si="8"/>
        <v>928.83826202412649</v>
      </c>
      <c r="H62">
        <f>VLOOKUP(_xlfn.CONCAT($A62,"1"),ref_coordinates!$A:$C,2,FALSE)</f>
        <v>624.42999999999995</v>
      </c>
      <c r="I62">
        <f>VLOOKUP(_xlfn.CONCAT($A62,"1"),ref_coordinates!$A:$C,3,FALSE)</f>
        <v>1101.8900000000001</v>
      </c>
      <c r="J62">
        <f>VLOOKUP(_xlfn.CONCAT($A62,"2"),ref_coordinates!$A:$C,2,FALSE)</f>
        <v>486.3</v>
      </c>
      <c r="K62">
        <f>VLOOKUP(_xlfn.CONCAT($A62,"2"),ref_coordinates!$A:$C,3,FALSE)</f>
        <v>2020.4</v>
      </c>
      <c r="L62">
        <f>VLOOKUP($A62,lines!W:AC,7)</f>
        <v>143.4052012174626</v>
      </c>
      <c r="M62">
        <f>RADIANS(VLOOKUP($B62, image_data!A:G,7,FALSE))</f>
        <v>1.5726549455097827</v>
      </c>
      <c r="N62">
        <f>VLOOKUP($A62,lines!W:AD,8,FALSE)</f>
        <v>0.67960193700687843</v>
      </c>
      <c r="O62">
        <f t="shared" si="9"/>
        <v>-0.89305300850290426</v>
      </c>
      <c r="P62">
        <f>VLOOKUP($B62,image_data!A:F,6,FALSE)</f>
        <v>2.1125423219055</v>
      </c>
      <c r="Q62">
        <f>VLOOKUP($B62,image_data!$A:$Q,12,FALSE)</f>
        <v>0.50924399437666001</v>
      </c>
      <c r="R62">
        <f>VLOOKUP($B62,image_data!$A:$Q,13,FALSE)</f>
        <v>-0.18142532936969</v>
      </c>
      <c r="S62">
        <f>VLOOKUP($B62,image_data!$A:$Q,14,FALSE)</f>
        <v>2.5172156627914E-2</v>
      </c>
      <c r="T62">
        <f>VLOOKUP($B62,image_data!$A:$K,9,FALSE)</f>
        <v>1.1713022368824999</v>
      </c>
      <c r="U62">
        <f>VLOOKUP($B62,image_data!$A:$K,10,FALSE)</f>
        <v>-1.1458524631144</v>
      </c>
      <c r="V62">
        <f>VLOOKUP($B62,image_data!$A:$K,11,FALSE)</f>
        <v>1.2623070179360001</v>
      </c>
      <c r="W62">
        <f>VLOOKUP(B62,image_data!A:R,18,FALSE)</f>
        <v>0.99232756820651002</v>
      </c>
      <c r="X62">
        <f>VLOOKUP(_xlfn.CONCAT(A62,1),ref_coordinates!A:D,4,FALSE)</f>
        <v>54.6</v>
      </c>
      <c r="Y62" t="str">
        <f>VLOOKUP(INT(LEFT(A62,3)),image_data!A:H,8,FALSE)</f>
        <v>perspective</v>
      </c>
      <c r="Z62" t="str">
        <f>VLOOKUP(B62,image_data!A:V,22,TRUE)</f>
        <v>stefanhrt: GoPro HERO9 Black</v>
      </c>
    </row>
    <row r="63" spans="1:26" x14ac:dyDescent="0.3">
      <c r="A63" t="s">
        <v>901</v>
      </c>
      <c r="B63">
        <f t="shared" si="5"/>
        <v>51</v>
      </c>
      <c r="C63">
        <f>VLOOKUP($B63,image_data!$A:$P,16,FALSE)</f>
        <v>5184</v>
      </c>
      <c r="D63">
        <f>VLOOKUP($B63,image_data!$A:$P,15,FALSE)</f>
        <v>3888</v>
      </c>
      <c r="E63">
        <f t="shared" si="6"/>
        <v>-54.470000000000027</v>
      </c>
      <c r="F63">
        <f t="shared" si="7"/>
        <v>577.65000000000009</v>
      </c>
      <c r="G63">
        <f t="shared" si="8"/>
        <v>580.21246401641542</v>
      </c>
      <c r="H63">
        <f>VLOOKUP(_xlfn.CONCAT($A63,"1"),ref_coordinates!$A:$C,2,FALSE)</f>
        <v>1206.1300000000001</v>
      </c>
      <c r="I63">
        <f>VLOOKUP(_xlfn.CONCAT($A63,"1"),ref_coordinates!$A:$C,3,FALSE)</f>
        <v>1481.56</v>
      </c>
      <c r="J63">
        <f>VLOOKUP(_xlfn.CONCAT($A63,"2"),ref_coordinates!$A:$C,2,FALSE)</f>
        <v>1151.6600000000001</v>
      </c>
      <c r="K63">
        <f>VLOOKUP(_xlfn.CONCAT($A63,"2"),ref_coordinates!$A:$C,3,FALSE)</f>
        <v>2059.21</v>
      </c>
      <c r="L63">
        <f>VLOOKUP($A63,lines!W:AC,7)</f>
        <v>245.50053558659241</v>
      </c>
      <c r="M63">
        <f>RADIANS(VLOOKUP($B63, image_data!A:G,7,FALSE))</f>
        <v>1.5726549455097827</v>
      </c>
      <c r="N63">
        <f>VLOOKUP($A63,lines!W:AD,8,FALSE)</f>
        <v>0.95197764242300842</v>
      </c>
      <c r="O63">
        <f t="shared" si="9"/>
        <v>-0.62067730308677427</v>
      </c>
      <c r="P63">
        <f>VLOOKUP($B63,image_data!A:F,6,FALSE)</f>
        <v>2.1125423219055</v>
      </c>
      <c r="Q63">
        <f>VLOOKUP($B63,image_data!$A:$Q,12,FALSE)</f>
        <v>0.50924399437666001</v>
      </c>
      <c r="R63">
        <f>VLOOKUP($B63,image_data!$A:$Q,13,FALSE)</f>
        <v>-0.18142532936969</v>
      </c>
      <c r="S63">
        <f>VLOOKUP($B63,image_data!$A:$Q,14,FALSE)</f>
        <v>2.5172156627914E-2</v>
      </c>
      <c r="T63">
        <f>VLOOKUP($B63,image_data!$A:$K,9,FALSE)</f>
        <v>1.1713022368824999</v>
      </c>
      <c r="U63">
        <f>VLOOKUP($B63,image_data!$A:$K,10,FALSE)</f>
        <v>-1.1458524631144</v>
      </c>
      <c r="V63">
        <f>VLOOKUP($B63,image_data!$A:$K,11,FALSE)</f>
        <v>1.2623070179360001</v>
      </c>
      <c r="W63">
        <f>VLOOKUP(B63,image_data!A:R,18,FALSE)</f>
        <v>0.99232756820651002</v>
      </c>
      <c r="X63">
        <f>VLOOKUP(_xlfn.CONCAT(A63,1),ref_coordinates!A:D,4,FALSE)</f>
        <v>63</v>
      </c>
      <c r="Y63" t="str">
        <f>VLOOKUP(INT(LEFT(A63,3)),image_data!A:H,8,FALSE)</f>
        <v>perspective</v>
      </c>
      <c r="Z63" t="str">
        <f>VLOOKUP(B63,image_data!A:V,22,TRUE)</f>
        <v>stefanhrt: GoPro HERO9 Black</v>
      </c>
    </row>
    <row r="64" spans="1:26" x14ac:dyDescent="0.3">
      <c r="A64" t="s">
        <v>902</v>
      </c>
      <c r="B64">
        <f t="shared" si="5"/>
        <v>51</v>
      </c>
      <c r="C64">
        <f>VLOOKUP($B64,image_data!$A:$P,16,FALSE)</f>
        <v>5184</v>
      </c>
      <c r="D64">
        <f>VLOOKUP($B64,image_data!$A:$P,15,FALSE)</f>
        <v>3888</v>
      </c>
      <c r="E64">
        <f t="shared" si="6"/>
        <v>-51.229999999999791</v>
      </c>
      <c r="F64">
        <f t="shared" si="7"/>
        <v>541.71</v>
      </c>
      <c r="G64">
        <f t="shared" si="8"/>
        <v>544.12704123210051</v>
      </c>
      <c r="H64">
        <f>VLOOKUP(_xlfn.CONCAT($A64,"1"),ref_coordinates!$A:$C,2,FALSE)</f>
        <v>1289.8699999999999</v>
      </c>
      <c r="I64">
        <f>VLOOKUP(_xlfn.CONCAT($A64,"1"),ref_coordinates!$A:$C,3,FALSE)</f>
        <v>1523.29</v>
      </c>
      <c r="J64">
        <f>VLOOKUP(_xlfn.CONCAT($A64,"2"),ref_coordinates!$A:$C,2,FALSE)</f>
        <v>1238.6400000000001</v>
      </c>
      <c r="K64">
        <f>VLOOKUP(_xlfn.CONCAT($A64,"2"),ref_coordinates!$A:$C,3,FALSE)</f>
        <v>2065</v>
      </c>
      <c r="L64">
        <f>VLOOKUP($A64,lines!W:AC,7)</f>
        <v>262.25523117550642</v>
      </c>
      <c r="M64">
        <f>RADIANS(VLOOKUP($B64, image_data!A:G,7,FALSE))</f>
        <v>1.5726549455097827</v>
      </c>
      <c r="N64">
        <f>VLOOKUP($A64,lines!W:AD,8,FALSE)</f>
        <v>0.9884279434686879</v>
      </c>
      <c r="O64">
        <f t="shared" si="9"/>
        <v>-0.58422700204109479</v>
      </c>
      <c r="P64">
        <f>VLOOKUP($B64,image_data!A:F,6,FALSE)</f>
        <v>2.1125423219055</v>
      </c>
      <c r="Q64">
        <f>VLOOKUP($B64,image_data!$A:$Q,12,FALSE)</f>
        <v>0.50924399437666001</v>
      </c>
      <c r="R64">
        <f>VLOOKUP($B64,image_data!$A:$Q,13,FALSE)</f>
        <v>-0.18142532936969</v>
      </c>
      <c r="S64">
        <f>VLOOKUP($B64,image_data!$A:$Q,14,FALSE)</f>
        <v>2.5172156627914E-2</v>
      </c>
      <c r="T64">
        <f>VLOOKUP($B64,image_data!$A:$K,9,FALSE)</f>
        <v>1.1713022368824999</v>
      </c>
      <c r="U64">
        <f>VLOOKUP($B64,image_data!$A:$K,10,FALSE)</f>
        <v>-1.1458524631144</v>
      </c>
      <c r="V64">
        <f>VLOOKUP($B64,image_data!$A:$K,11,FALSE)</f>
        <v>1.2623070179360001</v>
      </c>
      <c r="W64">
        <f>VLOOKUP(B64,image_data!A:R,18,FALSE)</f>
        <v>0.99232756820651002</v>
      </c>
      <c r="X64">
        <f>VLOOKUP(_xlfn.CONCAT(A64,1),ref_coordinates!A:D,4,FALSE)</f>
        <v>63</v>
      </c>
      <c r="Y64" t="str">
        <f>VLOOKUP(INT(LEFT(A64,3)),image_data!A:H,8,FALSE)</f>
        <v>perspective</v>
      </c>
      <c r="Z64" t="str">
        <f>VLOOKUP(B64,image_data!A:V,22,TRUE)</f>
        <v>stefanhrt: GoPro HERO9 Black</v>
      </c>
    </row>
    <row r="65" spans="1:26" x14ac:dyDescent="0.3">
      <c r="A65" t="s">
        <v>903</v>
      </c>
      <c r="B65">
        <f t="shared" si="5"/>
        <v>51</v>
      </c>
      <c r="C65">
        <f>VLOOKUP($B65,image_data!$A:$P,16,FALSE)</f>
        <v>5184</v>
      </c>
      <c r="D65">
        <f>VLOOKUP($B65,image_data!$A:$P,15,FALSE)</f>
        <v>3888</v>
      </c>
      <c r="E65">
        <f t="shared" si="6"/>
        <v>0</v>
      </c>
      <c r="F65">
        <f t="shared" si="7"/>
        <v>191.86000000000013</v>
      </c>
      <c r="G65">
        <f t="shared" si="8"/>
        <v>191.86000000000013</v>
      </c>
      <c r="H65">
        <f>VLOOKUP(_xlfn.CONCAT($A65,"1"),ref_coordinates!$A:$C,2,FALSE)</f>
        <v>1823.06</v>
      </c>
      <c r="I65">
        <f>VLOOKUP(_xlfn.CONCAT($A65,"1"),ref_coordinates!$A:$C,3,FALSE)</f>
        <v>1914.92</v>
      </c>
      <c r="J65">
        <f>VLOOKUP(_xlfn.CONCAT($A65,"2"),ref_coordinates!$A:$C,2,FALSE)</f>
        <v>1823.06</v>
      </c>
      <c r="K65">
        <f>VLOOKUP(_xlfn.CONCAT($A65,"2"),ref_coordinates!$A:$C,3,FALSE)</f>
        <v>2106.7800000000002</v>
      </c>
      <c r="L65">
        <f>VLOOKUP($A65,lines!W:AC,7)</f>
        <v>261.44302036538278</v>
      </c>
      <c r="M65">
        <f>RADIANS(VLOOKUP($B65, image_data!A:G,7,FALSE))</f>
        <v>1.5726549455097827</v>
      </c>
      <c r="N65">
        <f>VLOOKUP($A65,lines!W:AD,8,FALSE)</f>
        <v>1.2357152776113851</v>
      </c>
      <c r="O65">
        <f t="shared" si="9"/>
        <v>-0.33693966789839758</v>
      </c>
      <c r="P65">
        <f>VLOOKUP($B65,image_data!A:F,6,FALSE)</f>
        <v>2.1125423219055</v>
      </c>
      <c r="Q65">
        <f>VLOOKUP($B65,image_data!$A:$Q,12,FALSE)</f>
        <v>0.50924399437666001</v>
      </c>
      <c r="R65">
        <f>VLOOKUP($B65,image_data!$A:$Q,13,FALSE)</f>
        <v>-0.18142532936969</v>
      </c>
      <c r="S65">
        <f>VLOOKUP($B65,image_data!$A:$Q,14,FALSE)</f>
        <v>2.5172156627914E-2</v>
      </c>
      <c r="T65">
        <f>VLOOKUP($B65,image_data!$A:$K,9,FALSE)</f>
        <v>1.1713022368824999</v>
      </c>
      <c r="U65">
        <f>VLOOKUP($B65,image_data!$A:$K,10,FALSE)</f>
        <v>-1.1458524631144</v>
      </c>
      <c r="V65">
        <f>VLOOKUP($B65,image_data!$A:$K,11,FALSE)</f>
        <v>1.2623070179360001</v>
      </c>
      <c r="W65">
        <f>VLOOKUP(B65,image_data!A:R,18,FALSE)</f>
        <v>0.99232756820651002</v>
      </c>
      <c r="X65">
        <f>VLOOKUP(_xlfn.CONCAT(A65,1),ref_coordinates!A:D,4,FALSE)</f>
        <v>21.3</v>
      </c>
      <c r="Y65" t="str">
        <f>VLOOKUP(INT(LEFT(A65,3)),image_data!A:H,8,FALSE)</f>
        <v>perspective</v>
      </c>
      <c r="Z65" t="str">
        <f>VLOOKUP(B65,image_data!A:V,22,TRUE)</f>
        <v>stefanhrt: GoPro HERO9 Black</v>
      </c>
    </row>
    <row r="66" spans="1:26" x14ac:dyDescent="0.3">
      <c r="A66" t="s">
        <v>904</v>
      </c>
      <c r="B66">
        <f t="shared" ref="B66:B97" si="10">INT(LEFT(A66,3))</f>
        <v>51</v>
      </c>
      <c r="C66">
        <f>VLOOKUP($B66,image_data!$A:$P,16,FALSE)</f>
        <v>5184</v>
      </c>
      <c r="D66">
        <f>VLOOKUP($B66,image_data!$A:$P,15,FALSE)</f>
        <v>3888</v>
      </c>
      <c r="E66">
        <f t="shared" ref="E66:E97" si="11">J66-H66</f>
        <v>9.5299999999997453</v>
      </c>
      <c r="F66">
        <f t="shared" ref="F66:F97" si="12">K66-I66</f>
        <v>607.96000000000026</v>
      </c>
      <c r="G66">
        <f t="shared" ref="G66:G97" si="13">SQRT(POWER(E66,2)+POWER(F66,2))</f>
        <v>608.03468856636812</v>
      </c>
      <c r="H66">
        <f>VLOOKUP(_xlfn.CONCAT($A66,"1"),ref_coordinates!$A:$C,2,FALSE)</f>
        <v>3324.94</v>
      </c>
      <c r="I66">
        <f>VLOOKUP(_xlfn.CONCAT($A66,"1"),ref_coordinates!$A:$C,3,FALSE)</f>
        <v>1520.61</v>
      </c>
      <c r="J66">
        <f>VLOOKUP(_xlfn.CONCAT($A66,"2"),ref_coordinates!$A:$C,2,FALSE)</f>
        <v>3334.47</v>
      </c>
      <c r="K66">
        <f>VLOOKUP(_xlfn.CONCAT($A66,"2"),ref_coordinates!$A:$C,3,FALSE)</f>
        <v>2128.5700000000002</v>
      </c>
      <c r="L66">
        <f>VLOOKUP($A66,lines!W:AC,7)</f>
        <v>125.70281693447031</v>
      </c>
      <c r="M66">
        <f>RADIANS(VLOOKUP($B66, image_data!A:G,7,FALSE))</f>
        <v>1.5726549455097827</v>
      </c>
      <c r="N66">
        <f>VLOOKUP($A66,lines!W:AD,8,FALSE)</f>
        <v>1.9334813822943</v>
      </c>
      <c r="O66">
        <f t="shared" ref="O66:O97" si="14">N66-M66</f>
        <v>0.36082643678451731</v>
      </c>
      <c r="P66">
        <f>VLOOKUP($B66,image_data!A:F,6,FALSE)</f>
        <v>2.1125423219055</v>
      </c>
      <c r="Q66">
        <f>VLOOKUP($B66,image_data!$A:$Q,12,FALSE)</f>
        <v>0.50924399437666001</v>
      </c>
      <c r="R66">
        <f>VLOOKUP($B66,image_data!$A:$Q,13,FALSE)</f>
        <v>-0.18142532936969</v>
      </c>
      <c r="S66">
        <f>VLOOKUP($B66,image_data!$A:$Q,14,FALSE)</f>
        <v>2.5172156627914E-2</v>
      </c>
      <c r="T66">
        <f>VLOOKUP($B66,image_data!$A:$K,9,FALSE)</f>
        <v>1.1713022368824999</v>
      </c>
      <c r="U66">
        <f>VLOOKUP($B66,image_data!$A:$K,10,FALSE)</f>
        <v>-1.1458524631144</v>
      </c>
      <c r="V66">
        <f>VLOOKUP($B66,image_data!$A:$K,11,FALSE)</f>
        <v>1.2623070179360001</v>
      </c>
      <c r="W66">
        <f>VLOOKUP(B66,image_data!A:R,18,FALSE)</f>
        <v>0.99232756820651002</v>
      </c>
      <c r="X66">
        <f>VLOOKUP(_xlfn.CONCAT(A66,1),ref_coordinates!A:D,4,FALSE)</f>
        <v>34.299999999999997</v>
      </c>
      <c r="Y66" t="str">
        <f>VLOOKUP(INT(LEFT(A66,3)),image_data!A:H,8,FALSE)</f>
        <v>perspective</v>
      </c>
      <c r="Z66" t="str">
        <f>VLOOKUP(B66,image_data!A:V,22,TRUE)</f>
        <v>stefanhrt: GoPro HERO9 Black</v>
      </c>
    </row>
    <row r="67" spans="1:26" x14ac:dyDescent="0.3">
      <c r="A67" t="s">
        <v>905</v>
      </c>
      <c r="B67">
        <f t="shared" si="10"/>
        <v>51</v>
      </c>
      <c r="C67">
        <f>VLOOKUP($B67,image_data!$A:$P,16,FALSE)</f>
        <v>5184</v>
      </c>
      <c r="D67">
        <f>VLOOKUP($B67,image_data!$A:$P,15,FALSE)</f>
        <v>3888</v>
      </c>
      <c r="E67">
        <f t="shared" si="11"/>
        <v>19.119999999999891</v>
      </c>
      <c r="F67">
        <f t="shared" si="12"/>
        <v>748.40000000000009</v>
      </c>
      <c r="G67">
        <f t="shared" si="13"/>
        <v>748.64419746632655</v>
      </c>
      <c r="H67">
        <f>VLOOKUP(_xlfn.CONCAT($A67,"1"),ref_coordinates!$A:$C,2,FALSE)</f>
        <v>3533.02</v>
      </c>
      <c r="I67">
        <f>VLOOKUP(_xlfn.CONCAT($A67,"1"),ref_coordinates!$A:$C,3,FALSE)</f>
        <v>1389.63</v>
      </c>
      <c r="J67">
        <f>VLOOKUP(_xlfn.CONCAT($A67,"2"),ref_coordinates!$A:$C,2,FALSE)</f>
        <v>3552.14</v>
      </c>
      <c r="K67">
        <f>VLOOKUP(_xlfn.CONCAT($A67,"2"),ref_coordinates!$A:$C,3,FALSE)</f>
        <v>2138.0300000000002</v>
      </c>
      <c r="L67">
        <f>VLOOKUP($A67,lines!W:AC,7)</f>
        <v>102.4302643817617</v>
      </c>
      <c r="M67">
        <f>RADIANS(VLOOKUP($B67, image_data!A:G,7,FALSE))</f>
        <v>1.5726549455097827</v>
      </c>
      <c r="N67">
        <f>VLOOKUP($A67,lines!W:AD,8,FALSE)</f>
        <v>2.0476594200209051</v>
      </c>
      <c r="O67">
        <f t="shared" si="14"/>
        <v>0.47500447451112238</v>
      </c>
      <c r="P67">
        <f>VLOOKUP($B67,image_data!A:F,6,FALSE)</f>
        <v>2.1125423219055</v>
      </c>
      <c r="Q67">
        <f>VLOOKUP($B67,image_data!$A:$Q,12,FALSE)</f>
        <v>0.50924399437666001</v>
      </c>
      <c r="R67">
        <f>VLOOKUP($B67,image_data!$A:$Q,13,FALSE)</f>
        <v>-0.18142532936969</v>
      </c>
      <c r="S67">
        <f>VLOOKUP($B67,image_data!$A:$Q,14,FALSE)</f>
        <v>2.5172156627914E-2</v>
      </c>
      <c r="T67">
        <f>VLOOKUP($B67,image_data!$A:$K,9,FALSE)</f>
        <v>1.1713022368824999</v>
      </c>
      <c r="U67">
        <f>VLOOKUP($B67,image_data!$A:$K,10,FALSE)</f>
        <v>-1.1458524631144</v>
      </c>
      <c r="V67">
        <f>VLOOKUP($B67,image_data!$A:$K,11,FALSE)</f>
        <v>1.2623070179360001</v>
      </c>
      <c r="W67">
        <f>VLOOKUP(B67,image_data!A:R,18,FALSE)</f>
        <v>0.99232756820651002</v>
      </c>
      <c r="X67">
        <f>VLOOKUP(_xlfn.CONCAT(A67,1),ref_coordinates!A:D,4,FALSE)</f>
        <v>34.299999999999997</v>
      </c>
      <c r="Y67" t="str">
        <f>VLOOKUP(INT(LEFT(A67,3)),image_data!A:H,8,FALSE)</f>
        <v>perspective</v>
      </c>
      <c r="Z67" t="str">
        <f>VLOOKUP(B67,image_data!A:V,22,TRUE)</f>
        <v>stefanhrt: GoPro HERO9 Black</v>
      </c>
    </row>
    <row r="68" spans="1:26" x14ac:dyDescent="0.3">
      <c r="A68" t="s">
        <v>906</v>
      </c>
      <c r="B68">
        <f t="shared" si="10"/>
        <v>51</v>
      </c>
      <c r="C68">
        <f>VLOOKUP($B68,image_data!$A:$P,16,FALSE)</f>
        <v>5184</v>
      </c>
      <c r="D68">
        <f>VLOOKUP($B68,image_data!$A:$P,15,FALSE)</f>
        <v>3888</v>
      </c>
      <c r="E68">
        <f t="shared" si="11"/>
        <v>88.420000000000073</v>
      </c>
      <c r="F68">
        <f t="shared" si="12"/>
        <v>795.79000000000019</v>
      </c>
      <c r="G68">
        <f t="shared" si="13"/>
        <v>800.68709275221886</v>
      </c>
      <c r="H68">
        <f>VLOOKUP(_xlfn.CONCAT($A68,"1"),ref_coordinates!$A:$C,2,FALSE)</f>
        <v>3587.15</v>
      </c>
      <c r="I68">
        <f>VLOOKUP(_xlfn.CONCAT($A68,"1"),ref_coordinates!$A:$C,3,FALSE)</f>
        <v>1340.61</v>
      </c>
      <c r="J68">
        <f>VLOOKUP(_xlfn.CONCAT($A68,"2"),ref_coordinates!$A:$C,2,FALSE)</f>
        <v>3675.57</v>
      </c>
      <c r="K68">
        <f>VLOOKUP(_xlfn.CONCAT($A68,"2"),ref_coordinates!$A:$C,3,FALSE)</f>
        <v>2136.4</v>
      </c>
      <c r="L68">
        <f>VLOOKUP($A68,lines!W:AC,7)</f>
        <v>97.713074327892045</v>
      </c>
      <c r="M68">
        <f>RADIANS(VLOOKUP($B68, image_data!A:G,7,FALSE))</f>
        <v>1.5726549455097827</v>
      </c>
      <c r="N68">
        <f>VLOOKUP($A68,lines!W:AD,8,FALSE)</f>
        <v>2.0803196938431801</v>
      </c>
      <c r="O68">
        <f t="shared" si="14"/>
        <v>0.50766474833339736</v>
      </c>
      <c r="P68">
        <f>VLOOKUP($B68,image_data!A:F,6,FALSE)</f>
        <v>2.1125423219055</v>
      </c>
      <c r="Q68">
        <f>VLOOKUP($B68,image_data!$A:$Q,12,FALSE)</f>
        <v>0.50924399437666001</v>
      </c>
      <c r="R68">
        <f>VLOOKUP($B68,image_data!$A:$Q,13,FALSE)</f>
        <v>-0.18142532936969</v>
      </c>
      <c r="S68">
        <f>VLOOKUP($B68,image_data!$A:$Q,14,FALSE)</f>
        <v>2.5172156627914E-2</v>
      </c>
      <c r="T68">
        <f>VLOOKUP($B68,image_data!$A:$K,9,FALSE)</f>
        <v>1.1713022368824999</v>
      </c>
      <c r="U68">
        <f>VLOOKUP($B68,image_data!$A:$K,10,FALSE)</f>
        <v>-1.1458524631144</v>
      </c>
      <c r="V68">
        <f>VLOOKUP($B68,image_data!$A:$K,11,FALSE)</f>
        <v>1.2623070179360001</v>
      </c>
      <c r="W68">
        <f>VLOOKUP(B68,image_data!A:R,18,FALSE)</f>
        <v>0.99232756820651002</v>
      </c>
      <c r="X68">
        <f>VLOOKUP(_xlfn.CONCAT(A68,1),ref_coordinates!A:D,4,FALSE)</f>
        <v>34.299999999999997</v>
      </c>
      <c r="Y68" t="str">
        <f>VLOOKUP(INT(LEFT(A68,3)),image_data!A:H,8,FALSE)</f>
        <v>perspective</v>
      </c>
      <c r="Z68" t="str">
        <f>VLOOKUP(B68,image_data!A:V,22,TRUE)</f>
        <v>stefanhrt: GoPro HERO9 Black</v>
      </c>
    </row>
    <row r="69" spans="1:26" x14ac:dyDescent="0.3">
      <c r="A69" t="s">
        <v>907</v>
      </c>
      <c r="B69">
        <f t="shared" si="10"/>
        <v>51</v>
      </c>
      <c r="C69">
        <f>VLOOKUP($B69,image_data!$A:$P,16,FALSE)</f>
        <v>5184</v>
      </c>
      <c r="D69">
        <f>VLOOKUP($B69,image_data!$A:$P,15,FALSE)</f>
        <v>3888</v>
      </c>
      <c r="E69">
        <f t="shared" si="11"/>
        <v>111.85000000000036</v>
      </c>
      <c r="F69">
        <f t="shared" si="12"/>
        <v>938.59999999999968</v>
      </c>
      <c r="G69">
        <f t="shared" si="13"/>
        <v>945.24091241333792</v>
      </c>
      <c r="H69">
        <f>VLOOKUP(_xlfn.CONCAT($A69,"1"),ref_coordinates!$A:$C,2,FALSE)</f>
        <v>3815.91</v>
      </c>
      <c r="I69">
        <f>VLOOKUP(_xlfn.CONCAT($A69,"1"),ref_coordinates!$A:$C,3,FALSE)</f>
        <v>1185.8900000000001</v>
      </c>
      <c r="J69">
        <f>VLOOKUP(_xlfn.CONCAT($A69,"2"),ref_coordinates!$A:$C,2,FALSE)</f>
        <v>3927.76</v>
      </c>
      <c r="K69">
        <f>VLOOKUP(_xlfn.CONCAT($A69,"2"),ref_coordinates!$A:$C,3,FALSE)</f>
        <v>2124.4899999999998</v>
      </c>
      <c r="L69">
        <f>VLOOKUP($A69,lines!W:AC,7)</f>
        <v>83.841945017157357</v>
      </c>
      <c r="M69">
        <f>RADIANS(VLOOKUP($B69, image_data!A:G,7,FALSE))</f>
        <v>1.5726549455097827</v>
      </c>
      <c r="N69">
        <f>VLOOKUP($A69,lines!W:AD,8,FALSE)</f>
        <v>2.1993090718450601</v>
      </c>
      <c r="O69">
        <f t="shared" si="14"/>
        <v>0.62665412633527739</v>
      </c>
      <c r="P69">
        <f>VLOOKUP($B69,image_data!A:F,6,FALSE)</f>
        <v>2.1125423219055</v>
      </c>
      <c r="Q69">
        <f>VLOOKUP($B69,image_data!$A:$Q,12,FALSE)</f>
        <v>0.50924399437666001</v>
      </c>
      <c r="R69">
        <f>VLOOKUP($B69,image_data!$A:$Q,13,FALSE)</f>
        <v>-0.18142532936969</v>
      </c>
      <c r="S69">
        <f>VLOOKUP($B69,image_data!$A:$Q,14,FALSE)</f>
        <v>2.5172156627914E-2</v>
      </c>
      <c r="T69">
        <f>VLOOKUP($B69,image_data!$A:$K,9,FALSE)</f>
        <v>1.1713022368824999</v>
      </c>
      <c r="U69">
        <f>VLOOKUP($B69,image_data!$A:$K,10,FALSE)</f>
        <v>-1.1458524631144</v>
      </c>
      <c r="V69">
        <f>VLOOKUP($B69,image_data!$A:$K,11,FALSE)</f>
        <v>1.2623070179360001</v>
      </c>
      <c r="W69">
        <f>VLOOKUP(B69,image_data!A:R,18,FALSE)</f>
        <v>0.99232756820651002</v>
      </c>
      <c r="X69">
        <f>VLOOKUP(_xlfn.CONCAT(A69,1),ref_coordinates!A:D,4,FALSE)</f>
        <v>34.299999999999997</v>
      </c>
      <c r="Y69" t="str">
        <f>VLOOKUP(INT(LEFT(A69,3)),image_data!A:H,8,FALSE)</f>
        <v>perspective</v>
      </c>
      <c r="Z69" t="str">
        <f>VLOOKUP(B69,image_data!A:V,22,TRUE)</f>
        <v>stefanhrt: GoPro HERO9 Black</v>
      </c>
    </row>
    <row r="70" spans="1:26" x14ac:dyDescent="0.3">
      <c r="A70" t="s">
        <v>908</v>
      </c>
      <c r="B70">
        <f t="shared" si="10"/>
        <v>51</v>
      </c>
      <c r="C70">
        <f>VLOOKUP($B70,image_data!$A:$P,16,FALSE)</f>
        <v>5184</v>
      </c>
      <c r="D70">
        <f>VLOOKUP($B70,image_data!$A:$P,15,FALSE)</f>
        <v>3888</v>
      </c>
      <c r="E70">
        <f t="shared" si="11"/>
        <v>149.10999999999967</v>
      </c>
      <c r="F70">
        <f t="shared" si="12"/>
        <v>1230.0499999999997</v>
      </c>
      <c r="G70">
        <f t="shared" si="13"/>
        <v>1239.0547988688795</v>
      </c>
      <c r="H70">
        <f>VLOOKUP(_xlfn.CONCAT($A70,"1"),ref_coordinates!$A:$C,2,FALSE)</f>
        <v>3929.53</v>
      </c>
      <c r="I70">
        <f>VLOOKUP(_xlfn.CONCAT($A70,"1"),ref_coordinates!$A:$C,3,FALSE)</f>
        <v>894.44</v>
      </c>
      <c r="J70">
        <f>VLOOKUP(_xlfn.CONCAT($A70,"2"),ref_coordinates!$A:$C,2,FALSE)</f>
        <v>4078.64</v>
      </c>
      <c r="K70">
        <f>VLOOKUP(_xlfn.CONCAT($A70,"2"),ref_coordinates!$A:$C,3,FALSE)</f>
        <v>2124.4899999999998</v>
      </c>
      <c r="L70">
        <f>VLOOKUP($A70,lines!W:AC,7)</f>
        <v>61.25888876890059</v>
      </c>
      <c r="M70">
        <f>RADIANS(VLOOKUP($B70, image_data!A:G,7,FALSE))</f>
        <v>1.5726549455097827</v>
      </c>
      <c r="N70">
        <f>VLOOKUP($A70,lines!W:AD,8,FALSE)</f>
        <v>2.312629867019262</v>
      </c>
      <c r="O70">
        <f t="shared" si="14"/>
        <v>0.7399749215094793</v>
      </c>
      <c r="P70">
        <f>VLOOKUP($B70,image_data!A:F,6,FALSE)</f>
        <v>2.1125423219055</v>
      </c>
      <c r="Q70">
        <f>VLOOKUP($B70,image_data!$A:$Q,12,FALSE)</f>
        <v>0.50924399437666001</v>
      </c>
      <c r="R70">
        <f>VLOOKUP($B70,image_data!$A:$Q,13,FALSE)</f>
        <v>-0.18142532936969</v>
      </c>
      <c r="S70">
        <f>VLOOKUP($B70,image_data!$A:$Q,14,FALSE)</f>
        <v>2.5172156627914E-2</v>
      </c>
      <c r="T70">
        <f>VLOOKUP($B70,image_data!$A:$K,9,FALSE)</f>
        <v>1.1713022368824999</v>
      </c>
      <c r="U70">
        <f>VLOOKUP($B70,image_data!$A:$K,10,FALSE)</f>
        <v>-1.1458524631144</v>
      </c>
      <c r="V70">
        <f>VLOOKUP($B70,image_data!$A:$K,11,FALSE)</f>
        <v>1.2623070179360001</v>
      </c>
      <c r="W70">
        <f>VLOOKUP(B70,image_data!A:R,18,FALSE)</f>
        <v>0.99232756820651002</v>
      </c>
      <c r="X70">
        <f>VLOOKUP(_xlfn.CONCAT(A70,1),ref_coordinates!A:D,4,FALSE)</f>
        <v>33.799999999999997</v>
      </c>
      <c r="Y70" t="str">
        <f>VLOOKUP(INT(LEFT(A70,3)),image_data!A:H,8,FALSE)</f>
        <v>perspective</v>
      </c>
      <c r="Z70" t="str">
        <f>VLOOKUP(B70,image_data!A:V,22,TRUE)</f>
        <v>stefanhrt: GoPro HERO9 Black</v>
      </c>
    </row>
    <row r="71" spans="1:26" x14ac:dyDescent="0.3">
      <c r="A71" t="s">
        <v>909</v>
      </c>
      <c r="B71">
        <f t="shared" si="10"/>
        <v>51</v>
      </c>
      <c r="C71">
        <f>VLOOKUP($B71,image_data!$A:$P,16,FALSE)</f>
        <v>5184</v>
      </c>
      <c r="D71">
        <f>VLOOKUP($B71,image_data!$A:$P,15,FALSE)</f>
        <v>3888</v>
      </c>
      <c r="E71">
        <f t="shared" si="11"/>
        <v>239.31999999999971</v>
      </c>
      <c r="F71">
        <f t="shared" si="12"/>
        <v>1480.5100000000002</v>
      </c>
      <c r="G71">
        <f t="shared" si="13"/>
        <v>1499.7279494961745</v>
      </c>
      <c r="H71">
        <f>VLOOKUP(_xlfn.CONCAT($A71,"1"),ref_coordinates!$A:$C,2,FALSE)</f>
        <v>4226.38</v>
      </c>
      <c r="I71">
        <f>VLOOKUP(_xlfn.CONCAT($A71,"1"),ref_coordinates!$A:$C,3,FALSE)</f>
        <v>661.68</v>
      </c>
      <c r="J71">
        <f>VLOOKUP(_xlfn.CONCAT($A71,"2"),ref_coordinates!$A:$C,2,FALSE)</f>
        <v>4465.7</v>
      </c>
      <c r="K71">
        <f>VLOOKUP(_xlfn.CONCAT($A71,"2"),ref_coordinates!$A:$C,3,FALSE)</f>
        <v>2142.19</v>
      </c>
      <c r="L71">
        <f>VLOOKUP($A71,lines!W:AC,7)</f>
        <v>53.577080060704539</v>
      </c>
      <c r="M71">
        <f>RADIANS(VLOOKUP($B71, image_data!A:G,7,FALSE))</f>
        <v>1.5726549455097827</v>
      </c>
      <c r="N71">
        <f>VLOOKUP($A71,lines!W:AD,8,FALSE)</f>
        <v>2.4897241570077342</v>
      </c>
      <c r="O71">
        <f t="shared" si="14"/>
        <v>0.91706921149795151</v>
      </c>
      <c r="P71">
        <f>VLOOKUP($B71,image_data!A:F,6,FALSE)</f>
        <v>2.1125423219055</v>
      </c>
      <c r="Q71">
        <f>VLOOKUP($B71,image_data!$A:$Q,12,FALSE)</f>
        <v>0.50924399437666001</v>
      </c>
      <c r="R71">
        <f>VLOOKUP($B71,image_data!$A:$Q,13,FALSE)</f>
        <v>-0.18142532936969</v>
      </c>
      <c r="S71">
        <f>VLOOKUP($B71,image_data!$A:$Q,14,FALSE)</f>
        <v>2.5172156627914E-2</v>
      </c>
      <c r="T71">
        <f>VLOOKUP($B71,image_data!$A:$K,9,FALSE)</f>
        <v>1.1713022368824999</v>
      </c>
      <c r="U71">
        <f>VLOOKUP($B71,image_data!$A:$K,10,FALSE)</f>
        <v>-1.1458524631144</v>
      </c>
      <c r="V71">
        <f>VLOOKUP($B71,image_data!$A:$K,11,FALSE)</f>
        <v>1.2623070179360001</v>
      </c>
      <c r="W71">
        <f>VLOOKUP(B71,image_data!A:R,18,FALSE)</f>
        <v>0.99232756820651002</v>
      </c>
      <c r="X71">
        <f>VLOOKUP(_xlfn.CONCAT(A71,1),ref_coordinates!A:D,4,FALSE)</f>
        <v>33.799999999999997</v>
      </c>
      <c r="Y71" t="str">
        <f>VLOOKUP(INT(LEFT(A71,3)),image_data!A:H,8,FALSE)</f>
        <v>perspective</v>
      </c>
      <c r="Z71" t="str">
        <f>VLOOKUP(B71,image_data!A:V,22,TRUE)</f>
        <v>stefanhrt: GoPro HERO9 Black</v>
      </c>
    </row>
    <row r="72" spans="1:26" x14ac:dyDescent="0.3">
      <c r="A72" t="s">
        <v>910</v>
      </c>
      <c r="B72">
        <f t="shared" si="10"/>
        <v>51</v>
      </c>
      <c r="C72">
        <f>VLOOKUP($B72,image_data!$A:$P,16,FALSE)</f>
        <v>5184</v>
      </c>
      <c r="D72">
        <f>VLOOKUP($B72,image_data!$A:$P,15,FALSE)</f>
        <v>3888</v>
      </c>
      <c r="E72">
        <f t="shared" si="11"/>
        <v>289.52999999999975</v>
      </c>
      <c r="F72">
        <f t="shared" si="12"/>
        <v>1599.45</v>
      </c>
      <c r="G72">
        <f t="shared" si="13"/>
        <v>1625.4439157965433</v>
      </c>
      <c r="H72">
        <f>VLOOKUP(_xlfn.CONCAT($A72,"1"),ref_coordinates!$A:$C,2,FALSE)</f>
        <v>4381.45</v>
      </c>
      <c r="I72">
        <f>VLOOKUP(_xlfn.CONCAT($A72,"1"),ref_coordinates!$A:$C,3,FALSE)</f>
        <v>531.76</v>
      </c>
      <c r="J72">
        <f>VLOOKUP(_xlfn.CONCAT($A72,"2"),ref_coordinates!$A:$C,2,FALSE)</f>
        <v>4670.9799999999996</v>
      </c>
      <c r="K72">
        <f>VLOOKUP(_xlfn.CONCAT($A72,"2"),ref_coordinates!$A:$C,3,FALSE)</f>
        <v>2131.21</v>
      </c>
      <c r="L72">
        <f>VLOOKUP($A72,lines!W:AC,7)</f>
        <v>50.668890085469108</v>
      </c>
      <c r="M72">
        <f>RADIANS(VLOOKUP($B72, image_data!A:G,7,FALSE))</f>
        <v>1.5726549455097827</v>
      </c>
      <c r="N72">
        <f>VLOOKUP($A72,lines!W:AD,8,FALSE)</f>
        <v>2.597153331629559</v>
      </c>
      <c r="O72">
        <f t="shared" si="14"/>
        <v>1.0244983861197763</v>
      </c>
      <c r="P72">
        <f>VLOOKUP($B72,image_data!A:F,6,FALSE)</f>
        <v>2.1125423219055</v>
      </c>
      <c r="Q72">
        <f>VLOOKUP($B72,image_data!$A:$Q,12,FALSE)</f>
        <v>0.50924399437666001</v>
      </c>
      <c r="R72">
        <f>VLOOKUP($B72,image_data!$A:$Q,13,FALSE)</f>
        <v>-0.18142532936969</v>
      </c>
      <c r="S72">
        <f>VLOOKUP($B72,image_data!$A:$Q,14,FALSE)</f>
        <v>2.5172156627914E-2</v>
      </c>
      <c r="T72">
        <f>VLOOKUP($B72,image_data!$A:$K,9,FALSE)</f>
        <v>1.1713022368824999</v>
      </c>
      <c r="U72">
        <f>VLOOKUP($B72,image_data!$A:$K,10,FALSE)</f>
        <v>-1.1458524631144</v>
      </c>
      <c r="V72">
        <f>VLOOKUP($B72,image_data!$A:$K,11,FALSE)</f>
        <v>1.2623070179360001</v>
      </c>
      <c r="W72">
        <f>VLOOKUP(B72,image_data!A:R,18,FALSE)</f>
        <v>0.99232756820651002</v>
      </c>
      <c r="X72">
        <f>VLOOKUP(_xlfn.CONCAT(A72,1),ref_coordinates!A:D,4,FALSE)</f>
        <v>33.799999999999997</v>
      </c>
      <c r="Y72" t="str">
        <f>VLOOKUP(INT(LEFT(A72,3)),image_data!A:H,8,FALSE)</f>
        <v>perspective</v>
      </c>
      <c r="Z72" t="str">
        <f>VLOOKUP(B72,image_data!A:V,22,TRUE)</f>
        <v>stefanhrt: GoPro HERO9 Black</v>
      </c>
    </row>
    <row r="73" spans="1:26" x14ac:dyDescent="0.3">
      <c r="A73" t="s">
        <v>912</v>
      </c>
      <c r="B73">
        <f t="shared" si="10"/>
        <v>52</v>
      </c>
      <c r="C73">
        <f>VLOOKUP($B73,image_data!$A:$P,16,FALSE)</f>
        <v>5184</v>
      </c>
      <c r="D73">
        <f>VLOOKUP($B73,image_data!$A:$P,15,FALSE)</f>
        <v>3888</v>
      </c>
      <c r="E73">
        <f t="shared" si="11"/>
        <v>-259.68</v>
      </c>
      <c r="F73">
        <f t="shared" si="12"/>
        <v>1290.8800000000001</v>
      </c>
      <c r="G73">
        <f t="shared" si="13"/>
        <v>1316.7402465178925</v>
      </c>
      <c r="H73">
        <f>VLOOKUP(_xlfn.CONCAT($A73,"1"),ref_coordinates!$A:$C,2,FALSE)</f>
        <v>396.19</v>
      </c>
      <c r="I73">
        <f>VLOOKUP(_xlfn.CONCAT($A73,"1"),ref_coordinates!$A:$C,3,FALSE)</f>
        <v>819.48</v>
      </c>
      <c r="J73">
        <f>VLOOKUP(_xlfn.CONCAT($A73,"2"),ref_coordinates!$A:$C,2,FALSE)</f>
        <v>136.51</v>
      </c>
      <c r="K73">
        <f>VLOOKUP(_xlfn.CONCAT($A73,"2"),ref_coordinates!$A:$C,3,FALSE)</f>
        <v>2110.36</v>
      </c>
      <c r="L73">
        <f>VLOOKUP($A73,lines!W:AC,7)</f>
        <v>104.65694305604779</v>
      </c>
      <c r="M73">
        <f>RADIANS(VLOOKUP($B73, image_data!A:G,7,FALSE))</f>
        <v>1.4785162262498335</v>
      </c>
      <c r="N73">
        <f>VLOOKUP($A73,lines!W:AD,8,FALSE)</f>
        <v>0.51449335518498462</v>
      </c>
      <c r="O73">
        <f t="shared" si="14"/>
        <v>-0.96402287106484885</v>
      </c>
      <c r="P73">
        <f>VLOOKUP($B73,image_data!A:F,6,FALSE)</f>
        <v>1.9473374960944001</v>
      </c>
      <c r="Q73">
        <f>VLOOKUP($B73,image_data!$A:$Q,12,FALSE)</f>
        <v>0.49477467291318999</v>
      </c>
      <c r="R73">
        <f>VLOOKUP($B73,image_data!$A:$Q,13,FALSE)</f>
        <v>-0.18835427897859999</v>
      </c>
      <c r="S73">
        <f>VLOOKUP($B73,image_data!$A:$Q,14,FALSE)</f>
        <v>2.9634292002738E-2</v>
      </c>
      <c r="T73">
        <f>VLOOKUP($B73,image_data!$A:$K,9,FALSE)</f>
        <v>1.1776523590490999</v>
      </c>
      <c r="U73">
        <f>VLOOKUP($B73,image_data!$A:$K,10,FALSE)</f>
        <v>-1.0520564748092001</v>
      </c>
      <c r="V73">
        <f>VLOOKUP($B73,image_data!$A:$K,11,FALSE)</f>
        <v>1.2047123166552001</v>
      </c>
      <c r="W73">
        <f>VLOOKUP(B73,image_data!A:R,18,FALSE)</f>
        <v>1.0037037019949999</v>
      </c>
      <c r="X73">
        <f>VLOOKUP(_xlfn.CONCAT(A73,1),ref_coordinates!A:D,4,FALSE)</f>
        <v>54.7</v>
      </c>
      <c r="Y73" t="str">
        <f>VLOOKUP(INT(LEFT(A73,3)),image_data!A:H,8,FALSE)</f>
        <v>perspective</v>
      </c>
      <c r="Z73" t="str">
        <f>VLOOKUP(B73,image_data!A:V,22,TRUE)</f>
        <v>stefanhrt: GoPro HERO9 Black</v>
      </c>
    </row>
    <row r="74" spans="1:26" x14ac:dyDescent="0.3">
      <c r="A74" t="s">
        <v>913</v>
      </c>
      <c r="B74">
        <f t="shared" si="10"/>
        <v>52</v>
      </c>
      <c r="C74">
        <f>VLOOKUP($B74,image_data!$A:$P,16,FALSE)</f>
        <v>5184</v>
      </c>
      <c r="D74">
        <f>VLOOKUP($B74,image_data!$A:$P,15,FALSE)</f>
        <v>3888</v>
      </c>
      <c r="E74">
        <f t="shared" si="11"/>
        <v>-7.3999999999998636</v>
      </c>
      <c r="F74">
        <f t="shared" si="12"/>
        <v>227.17000000000007</v>
      </c>
      <c r="G74">
        <f t="shared" si="13"/>
        <v>227.2904945218784</v>
      </c>
      <c r="H74">
        <f>VLOOKUP(_xlfn.CONCAT($A74,"1"),ref_coordinates!$A:$C,2,FALSE)</f>
        <v>1089.8699999999999</v>
      </c>
      <c r="I74">
        <f>VLOOKUP(_xlfn.CONCAT($A74,"1"),ref_coordinates!$A:$C,3,FALSE)</f>
        <v>1931.77</v>
      </c>
      <c r="J74">
        <f>VLOOKUP(_xlfn.CONCAT($A74,"2"),ref_coordinates!$A:$C,2,FALSE)</f>
        <v>1082.47</v>
      </c>
      <c r="K74">
        <f>VLOOKUP(_xlfn.CONCAT($A74,"2"),ref_coordinates!$A:$C,3,FALSE)</f>
        <v>2158.94</v>
      </c>
      <c r="L74">
        <f>VLOOKUP($A74,lines!W:AC,7)</f>
        <v>215.50231467546169</v>
      </c>
      <c r="M74">
        <f>RADIANS(VLOOKUP($B74, image_data!A:G,7,FALSE))</f>
        <v>1.4785162262498335</v>
      </c>
      <c r="N74">
        <f>VLOOKUP($A74,lines!W:AD,8,FALSE)</f>
        <v>0.90225346432240361</v>
      </c>
      <c r="O74">
        <f t="shared" si="14"/>
        <v>-0.57626276192742987</v>
      </c>
      <c r="P74">
        <f>VLOOKUP($B74,image_data!A:F,6,FALSE)</f>
        <v>1.9473374960944001</v>
      </c>
      <c r="Q74">
        <f>VLOOKUP($B74,image_data!$A:$Q,12,FALSE)</f>
        <v>0.49477467291318999</v>
      </c>
      <c r="R74">
        <f>VLOOKUP($B74,image_data!$A:$Q,13,FALSE)</f>
        <v>-0.18835427897859999</v>
      </c>
      <c r="S74">
        <f>VLOOKUP($B74,image_data!$A:$Q,14,FALSE)</f>
        <v>2.9634292002738E-2</v>
      </c>
      <c r="T74">
        <f>VLOOKUP($B74,image_data!$A:$K,9,FALSE)</f>
        <v>1.1776523590490999</v>
      </c>
      <c r="U74">
        <f>VLOOKUP($B74,image_data!$A:$K,10,FALSE)</f>
        <v>-1.0520564748092001</v>
      </c>
      <c r="V74">
        <f>VLOOKUP($B74,image_data!$A:$K,11,FALSE)</f>
        <v>1.2047123166552001</v>
      </c>
      <c r="W74">
        <f>VLOOKUP(B74,image_data!A:R,18,FALSE)</f>
        <v>1.0037037019949999</v>
      </c>
      <c r="X74">
        <f>VLOOKUP(_xlfn.CONCAT(A74,1),ref_coordinates!A:D,4,FALSE)</f>
        <v>19.2</v>
      </c>
      <c r="Y74" t="str">
        <f>VLOOKUP(INT(LEFT(A74,3)),image_data!A:H,8,FALSE)</f>
        <v>perspective</v>
      </c>
      <c r="Z74" t="str">
        <f>VLOOKUP(B74,image_data!A:V,22,TRUE)</f>
        <v>stefanhrt: GoPro HERO9 Black</v>
      </c>
    </row>
    <row r="75" spans="1:26" x14ac:dyDescent="0.3">
      <c r="A75" t="s">
        <v>914</v>
      </c>
      <c r="B75">
        <f t="shared" si="10"/>
        <v>52</v>
      </c>
      <c r="C75">
        <f>VLOOKUP($B75,image_data!$A:$P,16,FALSE)</f>
        <v>5184</v>
      </c>
      <c r="D75">
        <f>VLOOKUP($B75,image_data!$A:$P,15,FALSE)</f>
        <v>3888</v>
      </c>
      <c r="E75">
        <f t="shared" si="11"/>
        <v>-8.8499999999999091</v>
      </c>
      <c r="F75">
        <f t="shared" si="12"/>
        <v>244.10999999999967</v>
      </c>
      <c r="G75">
        <f t="shared" si="13"/>
        <v>244.27037192422628</v>
      </c>
      <c r="H75">
        <f>VLOOKUP(_xlfn.CONCAT($A75,"1"),ref_coordinates!$A:$C,2,FALSE)</f>
        <v>1677.36</v>
      </c>
      <c r="I75">
        <f>VLOOKUP(_xlfn.CONCAT($A75,"1"),ref_coordinates!$A:$C,3,FALSE)</f>
        <v>1946.38</v>
      </c>
      <c r="J75">
        <f>VLOOKUP(_xlfn.CONCAT($A75,"2"),ref_coordinates!$A:$C,2,FALSE)</f>
        <v>1668.51</v>
      </c>
      <c r="K75">
        <f>VLOOKUP(_xlfn.CONCAT($A75,"2"),ref_coordinates!$A:$C,3,FALSE)</f>
        <v>2190.4899999999998</v>
      </c>
      <c r="L75">
        <f>VLOOKUP($A75,lines!W:AC,7)</f>
        <v>191.03639592382549</v>
      </c>
      <c r="M75">
        <f>RADIANS(VLOOKUP($B75, image_data!A:G,7,FALSE))</f>
        <v>1.4785162262498335</v>
      </c>
      <c r="N75">
        <f>VLOOKUP($A75,lines!W:AD,8,FALSE)</f>
        <v>1.169245117362292</v>
      </c>
      <c r="O75">
        <f t="shared" si="14"/>
        <v>-0.3092711088875415</v>
      </c>
      <c r="P75">
        <f>VLOOKUP($B75,image_data!A:F,6,FALSE)</f>
        <v>1.9473374960944001</v>
      </c>
      <c r="Q75">
        <f>VLOOKUP($B75,image_data!$A:$Q,12,FALSE)</f>
        <v>0.49477467291318999</v>
      </c>
      <c r="R75">
        <f>VLOOKUP($B75,image_data!$A:$Q,13,FALSE)</f>
        <v>-0.18835427897859999</v>
      </c>
      <c r="S75">
        <f>VLOOKUP($B75,image_data!$A:$Q,14,FALSE)</f>
        <v>2.9634292002738E-2</v>
      </c>
      <c r="T75">
        <f>VLOOKUP($B75,image_data!$A:$K,9,FALSE)</f>
        <v>1.1776523590490999</v>
      </c>
      <c r="U75">
        <f>VLOOKUP($B75,image_data!$A:$K,10,FALSE)</f>
        <v>-1.0520564748092001</v>
      </c>
      <c r="V75">
        <f>VLOOKUP($B75,image_data!$A:$K,11,FALSE)</f>
        <v>1.2047123166552001</v>
      </c>
      <c r="W75">
        <f>VLOOKUP(B75,image_data!A:R,18,FALSE)</f>
        <v>1.0037037019949999</v>
      </c>
      <c r="X75">
        <f>VLOOKUP(_xlfn.CONCAT(A75,1),ref_coordinates!A:D,4,FALSE)</f>
        <v>19.2</v>
      </c>
      <c r="Y75" t="str">
        <f>VLOOKUP(INT(LEFT(A75,3)),image_data!A:H,8,FALSE)</f>
        <v>perspective</v>
      </c>
      <c r="Z75" t="str">
        <f>VLOOKUP(B75,image_data!A:V,22,TRUE)</f>
        <v>stefanhrt: GoPro HERO9 Black</v>
      </c>
    </row>
    <row r="76" spans="1:26" x14ac:dyDescent="0.3">
      <c r="A76" t="s">
        <v>915</v>
      </c>
      <c r="B76">
        <f t="shared" si="10"/>
        <v>52</v>
      </c>
      <c r="C76">
        <f>VLOOKUP($B76,image_data!$A:$P,16,FALSE)</f>
        <v>5184</v>
      </c>
      <c r="D76">
        <f>VLOOKUP($B76,image_data!$A:$P,15,FALSE)</f>
        <v>3888</v>
      </c>
      <c r="E76">
        <f t="shared" si="11"/>
        <v>-6.5099999999999909</v>
      </c>
      <c r="F76">
        <f t="shared" si="12"/>
        <v>204.79999999999995</v>
      </c>
      <c r="G76">
        <f t="shared" si="13"/>
        <v>204.90344091791133</v>
      </c>
      <c r="H76">
        <f>VLOOKUP(_xlfn.CONCAT($A76,"1"),ref_coordinates!$A:$C,2,FALSE)</f>
        <v>1781.15</v>
      </c>
      <c r="I76">
        <f>VLOOKUP(_xlfn.CONCAT($A76,"1"),ref_coordinates!$A:$C,3,FALSE)</f>
        <v>1981.84</v>
      </c>
      <c r="J76">
        <f>VLOOKUP(_xlfn.CONCAT($A76,"2"),ref_coordinates!$A:$C,2,FALSE)</f>
        <v>1774.64</v>
      </c>
      <c r="K76">
        <f>VLOOKUP(_xlfn.CONCAT($A76,"2"),ref_coordinates!$A:$C,3,FALSE)</f>
        <v>2186.64</v>
      </c>
      <c r="L76">
        <f>VLOOKUP($A76,lines!W:AC,7)</f>
        <v>219.4800665397909</v>
      </c>
      <c r="M76">
        <f>RADIANS(VLOOKUP($B76, image_data!A:G,7,FALSE))</f>
        <v>1.4785162262498335</v>
      </c>
      <c r="N76">
        <f>VLOOKUP($A76,lines!W:AD,8,FALSE)</f>
        <v>1.203278879323999</v>
      </c>
      <c r="O76">
        <f t="shared" si="14"/>
        <v>-0.27523734692583446</v>
      </c>
      <c r="P76">
        <f>VLOOKUP($B76,image_data!A:F,6,FALSE)</f>
        <v>1.9473374960944001</v>
      </c>
      <c r="Q76">
        <f>VLOOKUP($B76,image_data!$A:$Q,12,FALSE)</f>
        <v>0.49477467291318999</v>
      </c>
      <c r="R76">
        <f>VLOOKUP($B76,image_data!$A:$Q,13,FALSE)</f>
        <v>-0.18835427897859999</v>
      </c>
      <c r="S76">
        <f>VLOOKUP($B76,image_data!$A:$Q,14,FALSE)</f>
        <v>2.9634292002738E-2</v>
      </c>
      <c r="T76">
        <f>VLOOKUP($B76,image_data!$A:$K,9,FALSE)</f>
        <v>1.1776523590490999</v>
      </c>
      <c r="U76">
        <f>VLOOKUP($B76,image_data!$A:$K,10,FALSE)</f>
        <v>-1.0520564748092001</v>
      </c>
      <c r="V76">
        <f>VLOOKUP($B76,image_data!$A:$K,11,FALSE)</f>
        <v>1.2047123166552001</v>
      </c>
      <c r="W76">
        <f>VLOOKUP(B76,image_data!A:R,18,FALSE)</f>
        <v>1.0037037019949999</v>
      </c>
      <c r="X76">
        <f>VLOOKUP(_xlfn.CONCAT(A76,1),ref_coordinates!A:D,4,FALSE)</f>
        <v>19.2</v>
      </c>
      <c r="Y76" t="str">
        <f>VLOOKUP(INT(LEFT(A76,3)),image_data!A:H,8,FALSE)</f>
        <v>perspective</v>
      </c>
      <c r="Z76" t="str">
        <f>VLOOKUP(B76,image_data!A:V,22,TRUE)</f>
        <v>stefanhrt: GoPro HERO9 Black</v>
      </c>
    </row>
    <row r="77" spans="1:26" x14ac:dyDescent="0.3">
      <c r="A77" t="s">
        <v>916</v>
      </c>
      <c r="B77">
        <f t="shared" si="10"/>
        <v>52</v>
      </c>
      <c r="C77">
        <f>VLOOKUP($B77,image_data!$A:$P,16,FALSE)</f>
        <v>5184</v>
      </c>
      <c r="D77">
        <f>VLOOKUP($B77,image_data!$A:$P,15,FALSE)</f>
        <v>3888</v>
      </c>
      <c r="E77">
        <f t="shared" si="11"/>
        <v>-8</v>
      </c>
      <c r="F77">
        <f t="shared" si="12"/>
        <v>202.79000000000019</v>
      </c>
      <c r="G77">
        <f t="shared" si="13"/>
        <v>202.94773736112478</v>
      </c>
      <c r="H77">
        <f>VLOOKUP(_xlfn.CONCAT($A77,"1"),ref_coordinates!$A:$C,2,FALSE)</f>
        <v>2603.7399999999998</v>
      </c>
      <c r="I77">
        <f>VLOOKUP(_xlfn.CONCAT($A77,"1"),ref_coordinates!$A:$C,3,FALSE)</f>
        <v>2020.49</v>
      </c>
      <c r="J77">
        <f>VLOOKUP(_xlfn.CONCAT($A77,"2"),ref_coordinates!$A:$C,2,FALSE)</f>
        <v>2595.7399999999998</v>
      </c>
      <c r="K77">
        <f>VLOOKUP(_xlfn.CONCAT($A77,"2"),ref_coordinates!$A:$C,3,FALSE)</f>
        <v>2223.2800000000002</v>
      </c>
      <c r="L77">
        <f>VLOOKUP($A77,lines!W:AC,7)</f>
        <v>954.15788547623322</v>
      </c>
      <c r="M77">
        <f>RADIANS(VLOOKUP($B77, image_data!A:G,7,FALSE))</f>
        <v>1.4785162262498335</v>
      </c>
      <c r="N77">
        <f>VLOOKUP($A77,lines!W:AD,8,FALSE)</f>
        <v>1.5569216147666911</v>
      </c>
      <c r="O77">
        <f t="shared" si="14"/>
        <v>7.8405388516857633E-2</v>
      </c>
      <c r="P77">
        <f>VLOOKUP($B77,image_data!A:F,6,FALSE)</f>
        <v>1.9473374960944001</v>
      </c>
      <c r="Q77">
        <f>VLOOKUP($B77,image_data!$A:$Q,12,FALSE)</f>
        <v>0.49477467291318999</v>
      </c>
      <c r="R77">
        <f>VLOOKUP($B77,image_data!$A:$Q,13,FALSE)</f>
        <v>-0.18835427897859999</v>
      </c>
      <c r="S77">
        <f>VLOOKUP($B77,image_data!$A:$Q,14,FALSE)</f>
        <v>2.9634292002738E-2</v>
      </c>
      <c r="T77">
        <f>VLOOKUP($B77,image_data!$A:$K,9,FALSE)</f>
        <v>1.1776523590490999</v>
      </c>
      <c r="U77">
        <f>VLOOKUP($B77,image_data!$A:$K,10,FALSE)</f>
        <v>-1.0520564748092001</v>
      </c>
      <c r="V77">
        <f>VLOOKUP($B77,image_data!$A:$K,11,FALSE)</f>
        <v>1.2047123166552001</v>
      </c>
      <c r="W77">
        <f>VLOOKUP(B77,image_data!A:R,18,FALSE)</f>
        <v>1.0037037019949999</v>
      </c>
      <c r="X77">
        <f>VLOOKUP(_xlfn.CONCAT(A77,1),ref_coordinates!A:D,4,FALSE)</f>
        <v>77.7</v>
      </c>
      <c r="Y77" t="str">
        <f>VLOOKUP(INT(LEFT(A77,3)),image_data!A:H,8,FALSE)</f>
        <v>perspective</v>
      </c>
      <c r="Z77" t="str">
        <f>VLOOKUP(B77,image_data!A:V,22,TRUE)</f>
        <v>stefanhrt: GoPro HERO9 Black</v>
      </c>
    </row>
    <row r="78" spans="1:26" x14ac:dyDescent="0.3">
      <c r="A78" t="s">
        <v>917</v>
      </c>
      <c r="B78">
        <f t="shared" si="10"/>
        <v>52</v>
      </c>
      <c r="C78">
        <f>VLOOKUP($B78,image_data!$A:$P,16,FALSE)</f>
        <v>5184</v>
      </c>
      <c r="D78">
        <f>VLOOKUP($B78,image_data!$A:$P,15,FALSE)</f>
        <v>3888</v>
      </c>
      <c r="E78">
        <f t="shared" si="11"/>
        <v>2</v>
      </c>
      <c r="F78">
        <f t="shared" si="12"/>
        <v>202.31999999999994</v>
      </c>
      <c r="G78">
        <f t="shared" si="13"/>
        <v>202.32988508868377</v>
      </c>
      <c r="H78">
        <f>VLOOKUP(_xlfn.CONCAT($A78,"1"),ref_coordinates!$A:$C,2,FALSE)</f>
        <v>2736.85</v>
      </c>
      <c r="I78">
        <f>VLOOKUP(_xlfn.CONCAT($A78,"1"),ref_coordinates!$A:$C,3,FALSE)</f>
        <v>2022.11</v>
      </c>
      <c r="J78">
        <f>VLOOKUP(_xlfn.CONCAT($A78,"2"),ref_coordinates!$A:$C,2,FALSE)</f>
        <v>2738.85</v>
      </c>
      <c r="K78">
        <f>VLOOKUP(_xlfn.CONCAT($A78,"2"),ref_coordinates!$A:$C,3,FALSE)</f>
        <v>2224.4299999999998</v>
      </c>
      <c r="L78">
        <f>VLOOKUP($A78,lines!W:AC,7)</f>
        <v>966.31593432664704</v>
      </c>
      <c r="M78">
        <f>RADIANS(VLOOKUP($B78, image_data!A:G,7,FALSE))</f>
        <v>1.4785162262498335</v>
      </c>
      <c r="N78">
        <f>VLOOKUP($A78,lines!W:AD,8,FALSE)</f>
        <v>1.5781457223766651</v>
      </c>
      <c r="O78">
        <f t="shared" si="14"/>
        <v>9.9629496126831585E-2</v>
      </c>
      <c r="P78">
        <f>VLOOKUP($B78,image_data!A:F,6,FALSE)</f>
        <v>1.9473374960944001</v>
      </c>
      <c r="Q78">
        <f>VLOOKUP($B78,image_data!$A:$Q,12,FALSE)</f>
        <v>0.49477467291318999</v>
      </c>
      <c r="R78">
        <f>VLOOKUP($B78,image_data!$A:$Q,13,FALSE)</f>
        <v>-0.18835427897859999</v>
      </c>
      <c r="S78">
        <f>VLOOKUP($B78,image_data!$A:$Q,14,FALSE)</f>
        <v>2.9634292002738E-2</v>
      </c>
      <c r="T78">
        <f>VLOOKUP($B78,image_data!$A:$K,9,FALSE)</f>
        <v>1.1776523590490999</v>
      </c>
      <c r="U78">
        <f>VLOOKUP($B78,image_data!$A:$K,10,FALSE)</f>
        <v>-1.0520564748092001</v>
      </c>
      <c r="V78">
        <f>VLOOKUP($B78,image_data!$A:$K,11,FALSE)</f>
        <v>1.2047123166552001</v>
      </c>
      <c r="W78">
        <f>VLOOKUP(B78,image_data!A:R,18,FALSE)</f>
        <v>1.0037037019949999</v>
      </c>
      <c r="X78">
        <f>VLOOKUP(_xlfn.CONCAT(A78,1),ref_coordinates!A:D,4,FALSE)</f>
        <v>77.7</v>
      </c>
      <c r="Y78" t="str">
        <f>VLOOKUP(INT(LEFT(A78,3)),image_data!A:H,8,FALSE)</f>
        <v>perspective</v>
      </c>
      <c r="Z78" t="str">
        <f>VLOOKUP(B78,image_data!A:V,22,TRUE)</f>
        <v>stefanhrt: GoPro HERO9 Black</v>
      </c>
    </row>
    <row r="79" spans="1:26" x14ac:dyDescent="0.3">
      <c r="A79" t="s">
        <v>919</v>
      </c>
      <c r="B79">
        <f t="shared" si="10"/>
        <v>53</v>
      </c>
      <c r="C79">
        <f>VLOOKUP($B79,image_data!$A:$P,16,FALSE)</f>
        <v>5184</v>
      </c>
      <c r="D79">
        <f>VLOOKUP($B79,image_data!$A:$P,15,FALSE)</f>
        <v>3888</v>
      </c>
      <c r="E79">
        <f t="shared" si="11"/>
        <v>37.900000000000091</v>
      </c>
      <c r="F79">
        <f t="shared" si="12"/>
        <v>766.33999999999992</v>
      </c>
      <c r="G79">
        <f t="shared" si="13"/>
        <v>767.27661609096356</v>
      </c>
      <c r="H79">
        <f>VLOOKUP(_xlfn.CONCAT($A79,"1"),ref_coordinates!$A:$C,2,FALSE)</f>
        <v>3745.45</v>
      </c>
      <c r="I79">
        <f>VLOOKUP(_xlfn.CONCAT($A79,"1"),ref_coordinates!$A:$C,3,FALSE)</f>
        <v>1551.34</v>
      </c>
      <c r="J79">
        <f>VLOOKUP(_xlfn.CONCAT($A79,"2"),ref_coordinates!$A:$C,2,FALSE)</f>
        <v>3783.35</v>
      </c>
      <c r="K79">
        <f>VLOOKUP(_xlfn.CONCAT($A79,"2"),ref_coordinates!$A:$C,3,FALSE)</f>
        <v>2317.6799999999998</v>
      </c>
      <c r="L79">
        <f>VLOOKUP($A79,lines!W:AC,7)</f>
        <v>82.237950745038617</v>
      </c>
      <c r="M79">
        <f>RADIANS(VLOOKUP($B79, image_data!A:G,7,FALSE))</f>
        <v>1.1428213294110823</v>
      </c>
      <c r="N79">
        <f>VLOOKUP($A79,lines!W:AD,8,FALSE)</f>
        <v>1.6724996787487181</v>
      </c>
      <c r="O79">
        <f t="shared" si="14"/>
        <v>0.5296783493376358</v>
      </c>
      <c r="P79">
        <f>VLOOKUP($B79,image_data!A:F,6,FALSE)</f>
        <v>2.1605549594386999</v>
      </c>
      <c r="Q79">
        <f>VLOOKUP($B79,image_data!$A:$Q,12,FALSE)</f>
        <v>0.49320463409916998</v>
      </c>
      <c r="R79">
        <f>VLOOKUP($B79,image_data!$A:$Q,13,FALSE)</f>
        <v>-0.19185947375583001</v>
      </c>
      <c r="S79">
        <f>VLOOKUP($B79,image_data!$A:$Q,14,FALSE)</f>
        <v>2.8937077681032999E-2</v>
      </c>
      <c r="T79">
        <f>VLOOKUP($B79,image_data!$A:$K,9,FALSE)</f>
        <v>1.2905763135221</v>
      </c>
      <c r="U79">
        <f>VLOOKUP($B79,image_data!$A:$K,10,FALSE)</f>
        <v>-0.8040430525633</v>
      </c>
      <c r="V79">
        <f>VLOOKUP($B79,image_data!$A:$K,11,FALSE)</f>
        <v>0.95046534334235999</v>
      </c>
      <c r="W79">
        <f>VLOOKUP(B79,image_data!A:R,18,FALSE)</f>
        <v>0.99603826011055996</v>
      </c>
      <c r="X79">
        <f>VLOOKUP(_xlfn.CONCAT(A79,1),ref_coordinates!A:D,4,FALSE)</f>
        <v>27.7</v>
      </c>
      <c r="Y79" t="str">
        <f>VLOOKUP(INT(LEFT(A79,3)),image_data!A:H,8,FALSE)</f>
        <v>perspective</v>
      </c>
      <c r="Z79" t="str">
        <f>VLOOKUP(B79,image_data!A:V,22,TRUE)</f>
        <v>stefanhrt: GoPro HERO9 Black</v>
      </c>
    </row>
    <row r="80" spans="1:26" x14ac:dyDescent="0.3">
      <c r="A80" t="s">
        <v>920</v>
      </c>
      <c r="B80">
        <f t="shared" si="10"/>
        <v>53</v>
      </c>
      <c r="C80">
        <f>VLOOKUP($B80,image_data!$A:$P,16,FALSE)</f>
        <v>5184</v>
      </c>
      <c r="D80">
        <f>VLOOKUP($B80,image_data!$A:$P,15,FALSE)</f>
        <v>3888</v>
      </c>
      <c r="E80">
        <f t="shared" si="11"/>
        <v>143.13999999999987</v>
      </c>
      <c r="F80">
        <f t="shared" si="12"/>
        <v>1232.3000000000002</v>
      </c>
      <c r="G80">
        <f t="shared" si="13"/>
        <v>1240.5854866150903</v>
      </c>
      <c r="H80">
        <f>VLOOKUP(_xlfn.CONCAT($A80,"1"),ref_coordinates!$A:$C,2,FALSE)</f>
        <v>4068.43</v>
      </c>
      <c r="I80">
        <f>VLOOKUP(_xlfn.CONCAT($A80,"1"),ref_coordinates!$A:$C,3,FALSE)</f>
        <v>1140.02</v>
      </c>
      <c r="J80">
        <f>VLOOKUP(_xlfn.CONCAT($A80,"2"),ref_coordinates!$A:$C,2,FALSE)</f>
        <v>4211.57</v>
      </c>
      <c r="K80">
        <f>VLOOKUP(_xlfn.CONCAT($A80,"2"),ref_coordinates!$A:$C,3,FALSE)</f>
        <v>2372.3200000000002</v>
      </c>
      <c r="L80">
        <f>VLOOKUP($A80,lines!W:AC,7)</f>
        <v>53.905708342404843</v>
      </c>
      <c r="M80">
        <f>RADIANS(VLOOKUP($B80, image_data!A:G,7,FALSE))</f>
        <v>1.1428213294110823</v>
      </c>
      <c r="N80">
        <f>VLOOKUP($A80,lines!W:AD,8,FALSE)</f>
        <v>1.8642279598611009</v>
      </c>
      <c r="O80">
        <f t="shared" si="14"/>
        <v>0.72140663045001863</v>
      </c>
      <c r="P80">
        <f>VLOOKUP($B80,image_data!A:F,6,FALSE)</f>
        <v>2.1605549594386999</v>
      </c>
      <c r="Q80">
        <f>VLOOKUP($B80,image_data!$A:$Q,12,FALSE)</f>
        <v>0.49320463409916998</v>
      </c>
      <c r="R80">
        <f>VLOOKUP($B80,image_data!$A:$Q,13,FALSE)</f>
        <v>-0.19185947375583001</v>
      </c>
      <c r="S80">
        <f>VLOOKUP($B80,image_data!$A:$Q,14,FALSE)</f>
        <v>2.8937077681032999E-2</v>
      </c>
      <c r="T80">
        <f>VLOOKUP($B80,image_data!$A:$K,9,FALSE)</f>
        <v>1.2905763135221</v>
      </c>
      <c r="U80">
        <f>VLOOKUP($B80,image_data!$A:$K,10,FALSE)</f>
        <v>-0.8040430525633</v>
      </c>
      <c r="V80">
        <f>VLOOKUP($B80,image_data!$A:$K,11,FALSE)</f>
        <v>0.95046534334235999</v>
      </c>
      <c r="W80">
        <f>VLOOKUP(B80,image_data!A:R,18,FALSE)</f>
        <v>0.99603826011055996</v>
      </c>
      <c r="X80">
        <f>VLOOKUP(_xlfn.CONCAT(A80,1),ref_coordinates!A:D,4,FALSE)</f>
        <v>27.7</v>
      </c>
      <c r="Y80" t="str">
        <f>VLOOKUP(INT(LEFT(A80,3)),image_data!A:H,8,FALSE)</f>
        <v>perspective</v>
      </c>
      <c r="Z80" t="str">
        <f>VLOOKUP(B80,image_data!A:V,22,TRUE)</f>
        <v>stefanhrt: GoPro HERO9 Black</v>
      </c>
    </row>
    <row r="81" spans="1:26" x14ac:dyDescent="0.3">
      <c r="A81" t="s">
        <v>921</v>
      </c>
      <c r="B81">
        <f t="shared" si="10"/>
        <v>53</v>
      </c>
      <c r="C81">
        <f>VLOOKUP($B81,image_data!$A:$P,16,FALSE)</f>
        <v>5184</v>
      </c>
      <c r="D81">
        <f>VLOOKUP($B81,image_data!$A:$P,15,FALSE)</f>
        <v>3888</v>
      </c>
      <c r="E81">
        <f t="shared" si="11"/>
        <v>494.78999999999996</v>
      </c>
      <c r="F81">
        <f t="shared" si="12"/>
        <v>2043.7199999999998</v>
      </c>
      <c r="G81">
        <f t="shared" si="13"/>
        <v>2102.7621316972586</v>
      </c>
      <c r="H81">
        <f>VLOOKUP(_xlfn.CONCAT($A81,"1"),ref_coordinates!$A:$C,2,FALSE)</f>
        <v>4605.38</v>
      </c>
      <c r="I81">
        <f>VLOOKUP(_xlfn.CONCAT($A81,"1"),ref_coordinates!$A:$C,3,FALSE)</f>
        <v>378.77</v>
      </c>
      <c r="J81">
        <f>VLOOKUP(_xlfn.CONCAT($A81,"2"),ref_coordinates!$A:$C,2,FALSE)</f>
        <v>5100.17</v>
      </c>
      <c r="K81">
        <f>VLOOKUP(_xlfn.CONCAT($A81,"2"),ref_coordinates!$A:$C,3,FALSE)</f>
        <v>2422.4899999999998</v>
      </c>
      <c r="L81">
        <f>VLOOKUP($A81,lines!W:AC,7)</f>
        <v>34.955367115383822</v>
      </c>
      <c r="M81">
        <f>RADIANS(VLOOKUP($B81, image_data!A:G,7,FALSE))</f>
        <v>1.1428213294110823</v>
      </c>
      <c r="N81">
        <f>VLOOKUP($A81,lines!W:AD,8,FALSE)</f>
        <v>2.217948488235844</v>
      </c>
      <c r="O81">
        <f t="shared" si="14"/>
        <v>1.0751271588247617</v>
      </c>
      <c r="P81">
        <f>VLOOKUP($B81,image_data!A:F,6,FALSE)</f>
        <v>2.1605549594386999</v>
      </c>
      <c r="Q81">
        <f>VLOOKUP($B81,image_data!$A:$Q,12,FALSE)</f>
        <v>0.49320463409916998</v>
      </c>
      <c r="R81">
        <f>VLOOKUP($B81,image_data!$A:$Q,13,FALSE)</f>
        <v>-0.19185947375583001</v>
      </c>
      <c r="S81">
        <f>VLOOKUP($B81,image_data!$A:$Q,14,FALSE)</f>
        <v>2.8937077681032999E-2</v>
      </c>
      <c r="T81">
        <f>VLOOKUP($B81,image_data!$A:$K,9,FALSE)</f>
        <v>1.2905763135221</v>
      </c>
      <c r="U81">
        <f>VLOOKUP($B81,image_data!$A:$K,10,FALSE)</f>
        <v>-0.8040430525633</v>
      </c>
      <c r="V81">
        <f>VLOOKUP($B81,image_data!$A:$K,11,FALSE)</f>
        <v>0.95046534334235999</v>
      </c>
      <c r="W81">
        <f>VLOOKUP(B81,image_data!A:R,18,FALSE)</f>
        <v>0.99603826011055996</v>
      </c>
      <c r="X81">
        <f>VLOOKUP(_xlfn.CONCAT(A81,1),ref_coordinates!A:D,4,FALSE)</f>
        <v>27.7</v>
      </c>
      <c r="Y81" t="str">
        <f>VLOOKUP(INT(LEFT(A81,3)),image_data!A:H,8,FALSE)</f>
        <v>perspective</v>
      </c>
      <c r="Z81" t="str">
        <f>VLOOKUP(B81,image_data!A:V,22,TRUE)</f>
        <v>stefanhrt: GoPro HERO9 Black</v>
      </c>
    </row>
    <row r="82" spans="1:26" x14ac:dyDescent="0.3">
      <c r="A82" t="s">
        <v>924</v>
      </c>
      <c r="B82">
        <f t="shared" si="10"/>
        <v>54</v>
      </c>
      <c r="C82">
        <f>VLOOKUP($B82,image_data!$A:$P,16,FALSE)</f>
        <v>5184</v>
      </c>
      <c r="D82">
        <f>VLOOKUP($B82,image_data!$A:$P,15,FALSE)</f>
        <v>3888</v>
      </c>
      <c r="E82">
        <f t="shared" si="11"/>
        <v>3.3200000000001637</v>
      </c>
      <c r="F82">
        <f t="shared" si="12"/>
        <v>162.90000000000009</v>
      </c>
      <c r="G82">
        <f t="shared" si="13"/>
        <v>162.93382828620958</v>
      </c>
      <c r="H82">
        <f>VLOOKUP(_xlfn.CONCAT($A82,"1"),ref_coordinates!$A:$C,2,FALSE)</f>
        <v>3374.47</v>
      </c>
      <c r="I82">
        <f>VLOOKUP(_xlfn.CONCAT($A82,"1"),ref_coordinates!$A:$C,3,FALSE)</f>
        <v>2121.21</v>
      </c>
      <c r="J82">
        <f>VLOOKUP(_xlfn.CONCAT($A82,"2"),ref_coordinates!$A:$C,2,FALSE)</f>
        <v>3377.79</v>
      </c>
      <c r="K82">
        <f>VLOOKUP(_xlfn.CONCAT($A82,"2"),ref_coordinates!$A:$C,3,FALSE)</f>
        <v>2284.11</v>
      </c>
      <c r="L82">
        <f>VLOOKUP($A82,lines!W:AC,7)</f>
        <v>22.99753341194026</v>
      </c>
      <c r="M82">
        <f>RADIANS(VLOOKUP($B82, image_data!A:G,7,FALSE))</f>
        <v>1.240855235965866</v>
      </c>
      <c r="N82">
        <f>VLOOKUP($A82,lines!W:AD,8,FALSE)</f>
        <v>1.8036849998136979</v>
      </c>
      <c r="O82">
        <f t="shared" si="14"/>
        <v>0.5628297638478319</v>
      </c>
      <c r="P82">
        <f>VLOOKUP($B82,image_data!A:F,6,FALSE)</f>
        <v>2.0213462505490001</v>
      </c>
      <c r="Q82">
        <f>VLOOKUP($B82,image_data!$A:$Q,12,FALSE)</f>
        <v>0.50691531744141005</v>
      </c>
      <c r="R82">
        <f>VLOOKUP($B82,image_data!$A:$Q,13,FALSE)</f>
        <v>-0.19821880871811001</v>
      </c>
      <c r="S82">
        <f>VLOOKUP($B82,image_data!$A:$Q,14,FALSE)</f>
        <v>3.3292289162218998E-2</v>
      </c>
      <c r="T82">
        <f>VLOOKUP($B82,image_data!$A:$K,9,FALSE)</f>
        <v>1.2987283947623001</v>
      </c>
      <c r="U82">
        <f>VLOOKUP($B82,image_data!$A:$K,10,FALSE)</f>
        <v>-0.86316256921125001</v>
      </c>
      <c r="V82">
        <f>VLOOKUP($B82,image_data!$A:$K,11,FALSE)</f>
        <v>1.0523656705325</v>
      </c>
      <c r="W82">
        <f>VLOOKUP(B82,image_data!A:R,18,FALSE)</f>
        <v>0.98863058505533996</v>
      </c>
      <c r="X82">
        <f>VLOOKUP(_xlfn.CONCAT(A82,1),ref_coordinates!A:D,4,FALSE)</f>
        <v>2</v>
      </c>
      <c r="Y82" t="str">
        <f>VLOOKUP(INT(LEFT(A82,3)),image_data!A:H,8,FALSE)</f>
        <v>perspective</v>
      </c>
      <c r="Z82" t="str">
        <f>VLOOKUP(B82,image_data!A:V,22,TRUE)</f>
        <v>stefanhrt: GoPro HERO9 Black</v>
      </c>
    </row>
    <row r="83" spans="1:26" x14ac:dyDescent="0.3">
      <c r="A83" t="s">
        <v>925</v>
      </c>
      <c r="B83">
        <f t="shared" si="10"/>
        <v>54</v>
      </c>
      <c r="C83">
        <f>VLOOKUP($B83,image_data!$A:$P,16,FALSE)</f>
        <v>5184</v>
      </c>
      <c r="D83">
        <f>VLOOKUP($B83,image_data!$A:$P,15,FALSE)</f>
        <v>3888</v>
      </c>
      <c r="E83">
        <f t="shared" si="11"/>
        <v>275.67000000000007</v>
      </c>
      <c r="F83">
        <f t="shared" si="12"/>
        <v>1769.4300000000003</v>
      </c>
      <c r="G83">
        <f t="shared" si="13"/>
        <v>1790.7753834023968</v>
      </c>
      <c r="H83">
        <f>VLOOKUP(_xlfn.CONCAT($A83,"1"),ref_coordinates!$A:$C,2,FALSE)</f>
        <v>3949.55</v>
      </c>
      <c r="I83">
        <f>VLOOKUP(_xlfn.CONCAT($A83,"1"),ref_coordinates!$A:$C,3,FALSE)</f>
        <v>563.14</v>
      </c>
      <c r="J83">
        <f>VLOOKUP(_xlfn.CONCAT($A83,"2"),ref_coordinates!$A:$C,2,FALSE)</f>
        <v>4225.22</v>
      </c>
      <c r="K83">
        <f>VLOOKUP(_xlfn.CONCAT($A83,"2"),ref_coordinates!$A:$C,3,FALSE)</f>
        <v>2332.5700000000002</v>
      </c>
      <c r="L83">
        <f>VLOOKUP($A83,lines!W:AC,7)</f>
        <v>190.6547916382529</v>
      </c>
      <c r="M83">
        <f>RADIANS(VLOOKUP($B83, image_data!A:G,7,FALSE))</f>
        <v>1.240855235965866</v>
      </c>
      <c r="N83">
        <f>VLOOKUP($A83,lines!W:AD,8,FALSE)</f>
        <v>1.3269433192612969</v>
      </c>
      <c r="O83">
        <f t="shared" si="14"/>
        <v>8.6088083295430939E-2</v>
      </c>
      <c r="P83">
        <f>VLOOKUP($B83,image_data!A:F,6,FALSE)</f>
        <v>2.0213462505490001</v>
      </c>
      <c r="Q83">
        <f>VLOOKUP($B83,image_data!$A:$Q,12,FALSE)</f>
        <v>0.50691531744141005</v>
      </c>
      <c r="R83">
        <f>VLOOKUP($B83,image_data!$A:$Q,13,FALSE)</f>
        <v>-0.19821880871811001</v>
      </c>
      <c r="S83">
        <f>VLOOKUP($B83,image_data!$A:$Q,14,FALSE)</f>
        <v>3.3292289162218998E-2</v>
      </c>
      <c r="T83">
        <f>VLOOKUP($B83,image_data!$A:$K,9,FALSE)</f>
        <v>1.2987283947623001</v>
      </c>
      <c r="U83">
        <f>VLOOKUP($B83,image_data!$A:$K,10,FALSE)</f>
        <v>-0.86316256921125001</v>
      </c>
      <c r="V83">
        <f>VLOOKUP($B83,image_data!$A:$K,11,FALSE)</f>
        <v>1.0523656705325</v>
      </c>
      <c r="W83">
        <f>VLOOKUP(B83,image_data!A:R,18,FALSE)</f>
        <v>0.98863058505533996</v>
      </c>
      <c r="X83">
        <f>VLOOKUP(_xlfn.CONCAT(A83,1),ref_coordinates!A:D,4,FALSE)</f>
        <v>11.1</v>
      </c>
      <c r="Y83" t="str">
        <f>VLOOKUP(INT(LEFT(A83,3)),image_data!A:H,8,FALSE)</f>
        <v>perspective</v>
      </c>
      <c r="Z83" t="str">
        <f>VLOOKUP(B83,image_data!A:V,22,TRUE)</f>
        <v>stefanhrt: GoPro HERO9 Black</v>
      </c>
    </row>
    <row r="84" spans="1:26" x14ac:dyDescent="0.3">
      <c r="A84" t="s">
        <v>927</v>
      </c>
      <c r="B84">
        <f t="shared" si="10"/>
        <v>55</v>
      </c>
      <c r="C84">
        <f>VLOOKUP($B84,image_data!$A:$P,16,FALSE)</f>
        <v>5184</v>
      </c>
      <c r="D84">
        <f>VLOOKUP($B84,image_data!$A:$P,15,FALSE)</f>
        <v>3888</v>
      </c>
      <c r="E84">
        <f t="shared" si="11"/>
        <v>-23.490000000000009</v>
      </c>
      <c r="F84">
        <f t="shared" si="12"/>
        <v>278.47000000000003</v>
      </c>
      <c r="G84">
        <f t="shared" si="13"/>
        <v>279.45897910069021</v>
      </c>
      <c r="H84">
        <f>VLOOKUP(_xlfn.CONCAT($A84,"1"),ref_coordinates!$A:$C,2,FALSE)</f>
        <v>745.19</v>
      </c>
      <c r="I84">
        <f>VLOOKUP(_xlfn.CONCAT($A84,"1"),ref_coordinates!$A:$C,3,FALSE)</f>
        <v>1794.36</v>
      </c>
      <c r="J84">
        <f>VLOOKUP(_xlfn.CONCAT($A84,"2"),ref_coordinates!$A:$C,2,FALSE)</f>
        <v>721.7</v>
      </c>
      <c r="K84">
        <f>VLOOKUP(_xlfn.CONCAT($A84,"2"),ref_coordinates!$A:$C,3,FALSE)</f>
        <v>2072.83</v>
      </c>
      <c r="L84">
        <f>VLOOKUP($A84,lines!W:AC,7)</f>
        <v>59.961734491894909</v>
      </c>
      <c r="M84">
        <f>RADIANS(VLOOKUP($B84, image_data!A:G,7,FALSE))</f>
        <v>1.8301846056037503</v>
      </c>
      <c r="N84">
        <f>VLOOKUP($A84,lines!W:AD,8,FALSE)</f>
        <v>1.576263790284854</v>
      </c>
      <c r="O84">
        <f t="shared" si="14"/>
        <v>-0.25392081531889632</v>
      </c>
      <c r="P84">
        <f>VLOOKUP($B84,image_data!A:F,6,FALSE)</f>
        <v>2.0000580344348999</v>
      </c>
      <c r="Q84">
        <f>VLOOKUP($B84,image_data!$A:$Q,12,FALSE)</f>
        <v>0.47451009375865999</v>
      </c>
      <c r="R84">
        <f>VLOOKUP($B84,image_data!$A:$Q,13,FALSE)</f>
        <v>-0.20507901439795001</v>
      </c>
      <c r="S84">
        <f>VLOOKUP($B84,image_data!$A:$Q,14,FALSE)</f>
        <v>3.5203379793919999E-2</v>
      </c>
      <c r="T84">
        <f>VLOOKUP($B84,image_data!$A:$K,9,FALSE)</f>
        <v>1.0274454473026</v>
      </c>
      <c r="U84">
        <f>VLOOKUP($B84,image_data!$A:$K,10,FALSE)</f>
        <v>-1.3056077887651001</v>
      </c>
      <c r="V84">
        <f>VLOOKUP($B84,image_data!$A:$K,11,FALSE)</f>
        <v>1.4687631392475999</v>
      </c>
      <c r="W84">
        <f>VLOOKUP(B84,image_data!A:R,18,FALSE)</f>
        <v>0.99389261895697001</v>
      </c>
      <c r="X84">
        <f>VLOOKUP(_xlfn.CONCAT(A84,1),ref_coordinates!A:D,4,FALSE)</f>
        <v>9</v>
      </c>
      <c r="Y84" t="str">
        <f>VLOOKUP(INT(LEFT(A84,3)),image_data!A:H,8,FALSE)</f>
        <v>perspective</v>
      </c>
      <c r="Z84" t="str">
        <f>VLOOKUP(B84,image_data!A:V,22,TRUE)</f>
        <v>stefanhrt: GoPro HERO9 Black</v>
      </c>
    </row>
    <row r="85" spans="1:26" x14ac:dyDescent="0.3">
      <c r="A85" t="s">
        <v>928</v>
      </c>
      <c r="B85">
        <f t="shared" si="10"/>
        <v>55</v>
      </c>
      <c r="C85">
        <f>VLOOKUP($B85,image_data!$A:$P,16,FALSE)</f>
        <v>5184</v>
      </c>
      <c r="D85">
        <f>VLOOKUP($B85,image_data!$A:$P,15,FALSE)</f>
        <v>3888</v>
      </c>
      <c r="E85">
        <f t="shared" si="11"/>
        <v>15.980000000000018</v>
      </c>
      <c r="F85">
        <f t="shared" si="12"/>
        <v>644.47000000000025</v>
      </c>
      <c r="G85">
        <f t="shared" si="13"/>
        <v>644.66808614976469</v>
      </c>
      <c r="H85">
        <f>VLOOKUP(_xlfn.CONCAT($A85,"1"),ref_coordinates!$A:$C,2,FALSE)</f>
        <v>3767.46</v>
      </c>
      <c r="I85">
        <f>VLOOKUP(_xlfn.CONCAT($A85,"1"),ref_coordinates!$A:$C,3,FALSE)</f>
        <v>1631.6</v>
      </c>
      <c r="J85">
        <f>VLOOKUP(_xlfn.CONCAT($A85,"2"),ref_coordinates!$A:$C,2,FALSE)</f>
        <v>3783.44</v>
      </c>
      <c r="K85">
        <f>VLOOKUP(_xlfn.CONCAT($A85,"2"),ref_coordinates!$A:$C,3,FALSE)</f>
        <v>2276.0700000000002</v>
      </c>
      <c r="L85">
        <f>VLOOKUP($A85,lines!W:AC,7)</f>
        <v>30.42774842855405</v>
      </c>
      <c r="M85">
        <f>RADIANS(VLOOKUP($B85, image_data!A:G,7,FALSE))</f>
        <v>1.8301846056037503</v>
      </c>
      <c r="N85">
        <f>VLOOKUP($A85,lines!W:AD,8,FALSE)</f>
        <v>2.418491919723516</v>
      </c>
      <c r="O85">
        <f t="shared" si="14"/>
        <v>0.58830731411976567</v>
      </c>
      <c r="P85">
        <f>VLOOKUP($B85,image_data!A:F,6,FALSE)</f>
        <v>2.0000580344348999</v>
      </c>
      <c r="Q85">
        <f>VLOOKUP($B85,image_data!$A:$Q,12,FALSE)</f>
        <v>0.47451009375865999</v>
      </c>
      <c r="R85">
        <f>VLOOKUP($B85,image_data!$A:$Q,13,FALSE)</f>
        <v>-0.20507901439795001</v>
      </c>
      <c r="S85">
        <f>VLOOKUP($B85,image_data!$A:$Q,14,FALSE)</f>
        <v>3.5203379793919999E-2</v>
      </c>
      <c r="T85">
        <f>VLOOKUP($B85,image_data!$A:$K,9,FALSE)</f>
        <v>1.0274454473026</v>
      </c>
      <c r="U85">
        <f>VLOOKUP($B85,image_data!$A:$K,10,FALSE)</f>
        <v>-1.3056077887651001</v>
      </c>
      <c r="V85">
        <f>VLOOKUP($B85,image_data!$A:$K,11,FALSE)</f>
        <v>1.4687631392475999</v>
      </c>
      <c r="W85">
        <f>VLOOKUP(B85,image_data!A:R,18,FALSE)</f>
        <v>0.99389261895697001</v>
      </c>
      <c r="X85">
        <f>VLOOKUP(_xlfn.CONCAT(A85,1),ref_coordinates!A:D,4,FALSE)</f>
        <v>8.9</v>
      </c>
      <c r="Y85" t="str">
        <f>VLOOKUP(INT(LEFT(A85,3)),image_data!A:H,8,FALSE)</f>
        <v>perspective</v>
      </c>
      <c r="Z85" t="str">
        <f>VLOOKUP(B85,image_data!A:V,22,TRUE)</f>
        <v>stefanhrt: GoPro HERO9 Black</v>
      </c>
    </row>
    <row r="86" spans="1:26" x14ac:dyDescent="0.3">
      <c r="A86" t="s">
        <v>929</v>
      </c>
      <c r="B86">
        <f t="shared" si="10"/>
        <v>55</v>
      </c>
      <c r="C86">
        <f>VLOOKUP($B86,image_data!$A:$P,16,FALSE)</f>
        <v>5184</v>
      </c>
      <c r="D86">
        <f>VLOOKUP($B86,image_data!$A:$P,15,FALSE)</f>
        <v>3888</v>
      </c>
      <c r="E86">
        <f t="shared" si="11"/>
        <v>26.550000000000182</v>
      </c>
      <c r="F86">
        <f t="shared" si="12"/>
        <v>297.32000000000016</v>
      </c>
      <c r="G86">
        <f t="shared" si="13"/>
        <v>298.50307351851524</v>
      </c>
      <c r="H86">
        <f>VLOOKUP(_xlfn.CONCAT($A86,"1"),ref_coordinates!$A:$C,2,FALSE)</f>
        <v>4864</v>
      </c>
      <c r="I86">
        <f>VLOOKUP(_xlfn.CONCAT($A86,"1"),ref_coordinates!$A:$C,3,FALSE)</f>
        <v>1948.23</v>
      </c>
      <c r="J86">
        <f>VLOOKUP(_xlfn.CONCAT($A86,"2"),ref_coordinates!$A:$C,2,FALSE)</f>
        <v>4890.55</v>
      </c>
      <c r="K86">
        <f>VLOOKUP(_xlfn.CONCAT($A86,"2"),ref_coordinates!$A:$C,3,FALSE)</f>
        <v>2245.5500000000002</v>
      </c>
      <c r="L86">
        <f>VLOOKUP($A86,lines!W:AC,7)</f>
        <v>24.838404805379781</v>
      </c>
      <c r="M86">
        <f>RADIANS(VLOOKUP($B86, image_data!A:G,7,FALSE))</f>
        <v>1.8301846056037503</v>
      </c>
      <c r="N86">
        <f>VLOOKUP($A86,lines!W:AD,8,FALSE)</f>
        <v>2.911650164930828</v>
      </c>
      <c r="O86">
        <f t="shared" si="14"/>
        <v>1.0814655593270777</v>
      </c>
      <c r="P86">
        <f>VLOOKUP($B86,image_data!A:F,6,FALSE)</f>
        <v>2.0000580344348999</v>
      </c>
      <c r="Q86">
        <f>VLOOKUP($B86,image_data!$A:$Q,12,FALSE)</f>
        <v>0.47451009375865999</v>
      </c>
      <c r="R86">
        <f>VLOOKUP($B86,image_data!$A:$Q,13,FALSE)</f>
        <v>-0.20507901439795001</v>
      </c>
      <c r="S86">
        <f>VLOOKUP($B86,image_data!$A:$Q,14,FALSE)</f>
        <v>3.5203379793919999E-2</v>
      </c>
      <c r="T86">
        <f>VLOOKUP($B86,image_data!$A:$K,9,FALSE)</f>
        <v>1.0274454473026</v>
      </c>
      <c r="U86">
        <f>VLOOKUP($B86,image_data!$A:$K,10,FALSE)</f>
        <v>-1.3056077887651001</v>
      </c>
      <c r="V86">
        <f>VLOOKUP($B86,image_data!$A:$K,11,FALSE)</f>
        <v>1.4687631392475999</v>
      </c>
      <c r="W86">
        <f>VLOOKUP(B86,image_data!A:R,18,FALSE)</f>
        <v>0.99389261895697001</v>
      </c>
      <c r="X86">
        <f>VLOOKUP(_xlfn.CONCAT(A86,1),ref_coordinates!A:D,4,FALSE)</f>
        <v>3</v>
      </c>
      <c r="Y86" t="str">
        <f>VLOOKUP(INT(LEFT(A86,3)),image_data!A:H,8,FALSE)</f>
        <v>perspective</v>
      </c>
      <c r="Z86" t="str">
        <f>VLOOKUP(B86,image_data!A:V,22,TRUE)</f>
        <v>stefanhrt: GoPro HERO9 Black</v>
      </c>
    </row>
    <row r="87" spans="1:26" x14ac:dyDescent="0.3">
      <c r="A87" t="s">
        <v>933</v>
      </c>
      <c r="B87">
        <f t="shared" si="10"/>
        <v>56</v>
      </c>
      <c r="C87">
        <f>VLOOKUP($B87,image_data!$A:$P,16,FALSE)</f>
        <v>5184</v>
      </c>
      <c r="D87">
        <f>VLOOKUP($B87,image_data!$A:$P,15,FALSE)</f>
        <v>3888</v>
      </c>
      <c r="E87">
        <f t="shared" si="11"/>
        <v>-20.089999999999691</v>
      </c>
      <c r="F87">
        <f t="shared" si="12"/>
        <v>262.8100000000004</v>
      </c>
      <c r="G87">
        <f t="shared" si="13"/>
        <v>263.57675200973284</v>
      </c>
      <c r="H87">
        <f>VLOOKUP(_xlfn.CONCAT($A87,"1"),ref_coordinates!$A:$C,2,FALSE)</f>
        <v>3373.62</v>
      </c>
      <c r="I87">
        <f>VLOOKUP(_xlfn.CONCAT($A87,"1"),ref_coordinates!$A:$C,3,FALSE)</f>
        <v>2072.4899999999998</v>
      </c>
      <c r="J87">
        <f>VLOOKUP(_xlfn.CONCAT($A87,"2"),ref_coordinates!$A:$C,2,FALSE)</f>
        <v>3353.53</v>
      </c>
      <c r="K87">
        <f>VLOOKUP(_xlfn.CONCAT($A87,"2"),ref_coordinates!$A:$C,3,FALSE)</f>
        <v>2335.3000000000002</v>
      </c>
      <c r="L87">
        <f>VLOOKUP($A87,lines!W:AC,7)</f>
        <v>15.168087135420031</v>
      </c>
      <c r="M87">
        <f>RADIANS(VLOOKUP($B87, image_data!A:G,7,FALSE))</f>
        <v>0.47004545615944909</v>
      </c>
      <c r="N87">
        <f>VLOOKUP($A87,lines!W:AD,8,FALSE)</f>
        <v>0.9915276937895342</v>
      </c>
      <c r="O87">
        <f t="shared" si="14"/>
        <v>0.52148223763008517</v>
      </c>
      <c r="P87">
        <f>VLOOKUP($B87,image_data!A:F,6,FALSE)</f>
        <v>2.0251730326563</v>
      </c>
      <c r="Q87">
        <f>VLOOKUP($B87,image_data!$A:$Q,12,FALSE)</f>
        <v>0.47565261672070003</v>
      </c>
      <c r="R87">
        <f>VLOOKUP($B87,image_data!$A:$Q,13,FALSE)</f>
        <v>-0.21231909431528001</v>
      </c>
      <c r="S87">
        <f>VLOOKUP($B87,image_data!$A:$Q,14,FALSE)</f>
        <v>3.7521638055399001E-2</v>
      </c>
      <c r="T87">
        <f>VLOOKUP($B87,image_data!$A:$K,9,FALSE)</f>
        <v>1.4731556062993001</v>
      </c>
      <c r="U87">
        <f>VLOOKUP($B87,image_data!$A:$K,10,FALSE)</f>
        <v>-0.29377737027597001</v>
      </c>
      <c r="V87">
        <f>VLOOKUP($B87,image_data!$A:$K,11,FALSE)</f>
        <v>0.44099555311334998</v>
      </c>
      <c r="W87">
        <f>VLOOKUP(B87,image_data!A:R,18,FALSE)</f>
        <v>0.91671954872105998</v>
      </c>
      <c r="X87">
        <f>VLOOKUP(_xlfn.CONCAT(A87,1),ref_coordinates!A:D,4,FALSE)</f>
        <v>2</v>
      </c>
      <c r="Y87" t="str">
        <f>VLOOKUP(INT(LEFT(A87,3)),image_data!A:H,8,FALSE)</f>
        <v>perspective</v>
      </c>
      <c r="Z87" t="str">
        <f>VLOOKUP(B87,image_data!A:V,22,TRUE)</f>
        <v>stefanhrt: GoPro HERO9 Black</v>
      </c>
    </row>
    <row r="88" spans="1:26" x14ac:dyDescent="0.3">
      <c r="A88" t="s">
        <v>935</v>
      </c>
      <c r="B88">
        <f t="shared" si="10"/>
        <v>57</v>
      </c>
      <c r="C88">
        <f>VLOOKUP($B88,image_data!$A:$P,16,FALSE)</f>
        <v>5184</v>
      </c>
      <c r="D88">
        <f>VLOOKUP($B88,image_data!$A:$P,15,FALSE)</f>
        <v>3888</v>
      </c>
      <c r="E88">
        <f t="shared" si="11"/>
        <v>-270.38000000000011</v>
      </c>
      <c r="F88">
        <f t="shared" si="12"/>
        <v>1922.68</v>
      </c>
      <c r="G88">
        <f t="shared" si="13"/>
        <v>1941.5982403164667</v>
      </c>
      <c r="H88">
        <f>VLOOKUP(_xlfn.CONCAT($A88,"1"),ref_coordinates!$A:$C,2,FALSE)</f>
        <v>1103.6600000000001</v>
      </c>
      <c r="I88">
        <f>VLOOKUP(_xlfn.CONCAT($A88,"1"),ref_coordinates!$A:$C,3,FALSE)</f>
        <v>389.51</v>
      </c>
      <c r="J88">
        <f>VLOOKUP(_xlfn.CONCAT($A88,"2"),ref_coordinates!$A:$C,2,FALSE)</f>
        <v>833.28</v>
      </c>
      <c r="K88">
        <f>VLOOKUP(_xlfn.CONCAT($A88,"2"),ref_coordinates!$A:$C,3,FALSE)</f>
        <v>2312.19</v>
      </c>
      <c r="L88">
        <f>VLOOKUP($A88,lines!W:AC,7)</f>
        <v>19.145016677879958</v>
      </c>
      <c r="M88">
        <f>RADIANS(VLOOKUP($B88, image_data!A:G,7,FALSE))</f>
        <v>3.1703138886153899</v>
      </c>
      <c r="N88">
        <f>VLOOKUP($A88,lines!W:AD,8,FALSE)</f>
        <v>2.3268034369699691</v>
      </c>
      <c r="O88">
        <f t="shared" si="14"/>
        <v>-0.84351045164542082</v>
      </c>
      <c r="P88">
        <f>VLOOKUP($B88,image_data!A:F,6,FALSE)</f>
        <v>1.9576872866601001</v>
      </c>
      <c r="Q88">
        <f>VLOOKUP($B88,image_data!$A:$Q,12,FALSE)</f>
        <v>0.50350136753684005</v>
      </c>
      <c r="R88">
        <f>VLOOKUP($B88,image_data!$A:$Q,13,FALSE)</f>
        <v>-0.19863523788706999</v>
      </c>
      <c r="S88">
        <f>VLOOKUP($B88,image_data!$A:$Q,14,FALSE)</f>
        <v>2.8585713074798999E-2</v>
      </c>
      <c r="T88">
        <f>VLOOKUP($B88,image_data!$A:$K,9,FALSE)</f>
        <v>-7.4082197352876994E-2</v>
      </c>
      <c r="U88">
        <f>VLOOKUP($B88,image_data!$A:$K,10,FALSE)</f>
        <v>-2.0867012581415998</v>
      </c>
      <c r="V88">
        <f>VLOOKUP($B88,image_data!$A:$K,11,FALSE)</f>
        <v>2.3337804619978999</v>
      </c>
      <c r="W88">
        <f>VLOOKUP(B88,image_data!A:R,18,FALSE)</f>
        <v>1.0044795083233</v>
      </c>
      <c r="X88">
        <f>VLOOKUP(_xlfn.CONCAT(A88,1),ref_coordinates!A:D,4,FALSE)</f>
        <v>17.100000000000001</v>
      </c>
      <c r="Y88" t="str">
        <f>VLOOKUP(INT(LEFT(A88,3)),image_data!A:H,8,FALSE)</f>
        <v>perspective</v>
      </c>
      <c r="Z88" t="str">
        <f>VLOOKUP(B88,image_data!A:V,22,TRUE)</f>
        <v>stefanhrt: GoPro HERO9 Black</v>
      </c>
    </row>
    <row r="89" spans="1:26" x14ac:dyDescent="0.3">
      <c r="A89" t="s">
        <v>936</v>
      </c>
      <c r="B89">
        <f t="shared" si="10"/>
        <v>57</v>
      </c>
      <c r="C89">
        <f>VLOOKUP($B89,image_data!$A:$P,16,FALSE)</f>
        <v>5184</v>
      </c>
      <c r="D89">
        <f>VLOOKUP($B89,image_data!$A:$P,15,FALSE)</f>
        <v>3888</v>
      </c>
      <c r="E89">
        <f t="shared" si="11"/>
        <v>-205.78999999999996</v>
      </c>
      <c r="F89">
        <f t="shared" si="12"/>
        <v>2038.6000000000001</v>
      </c>
      <c r="G89">
        <f t="shared" si="13"/>
        <v>2048.9605862729522</v>
      </c>
      <c r="H89">
        <f>VLOOKUP(_xlfn.CONCAT($A89,"1"),ref_coordinates!$A:$C,2,FALSE)</f>
        <v>1759.32</v>
      </c>
      <c r="I89">
        <f>VLOOKUP(_xlfn.CONCAT($A89,"1"),ref_coordinates!$A:$C,3,FALSE)</f>
        <v>276.91000000000003</v>
      </c>
      <c r="J89">
        <f>VLOOKUP(_xlfn.CONCAT($A89,"2"),ref_coordinates!$A:$C,2,FALSE)</f>
        <v>1553.53</v>
      </c>
      <c r="K89">
        <f>VLOOKUP(_xlfn.CONCAT($A89,"2"),ref_coordinates!$A:$C,3,FALSE)</f>
        <v>2315.5100000000002</v>
      </c>
      <c r="L89">
        <f>VLOOKUP($A89,lines!W:AC,7)</f>
        <v>15.570080169514069</v>
      </c>
      <c r="M89">
        <f>RADIANS(VLOOKUP($B89, image_data!A:G,7,FALSE))</f>
        <v>3.1703138886153899</v>
      </c>
      <c r="N89">
        <f>VLOOKUP($A89,lines!W:AD,8,FALSE)</f>
        <v>2.5730408820352562</v>
      </c>
      <c r="O89">
        <f t="shared" si="14"/>
        <v>-0.59727300658013371</v>
      </c>
      <c r="P89">
        <f>VLOOKUP($B89,image_data!A:F,6,FALSE)</f>
        <v>1.9576872866601001</v>
      </c>
      <c r="Q89">
        <f>VLOOKUP($B89,image_data!$A:$Q,12,FALSE)</f>
        <v>0.50350136753684005</v>
      </c>
      <c r="R89">
        <f>VLOOKUP($B89,image_data!$A:$Q,13,FALSE)</f>
        <v>-0.19863523788706999</v>
      </c>
      <c r="S89">
        <f>VLOOKUP($B89,image_data!$A:$Q,14,FALSE)</f>
        <v>2.8585713074798999E-2</v>
      </c>
      <c r="T89">
        <f>VLOOKUP($B89,image_data!$A:$K,9,FALSE)</f>
        <v>-7.4082197352876994E-2</v>
      </c>
      <c r="U89">
        <f>VLOOKUP($B89,image_data!$A:$K,10,FALSE)</f>
        <v>-2.0867012581415998</v>
      </c>
      <c r="V89">
        <f>VLOOKUP($B89,image_data!$A:$K,11,FALSE)</f>
        <v>2.3337804619978999</v>
      </c>
      <c r="W89">
        <f>VLOOKUP(B89,image_data!A:R,18,FALSE)</f>
        <v>1.0044795083233</v>
      </c>
      <c r="X89">
        <f>VLOOKUP(_xlfn.CONCAT(A89,1),ref_coordinates!A:D,4,FALSE)</f>
        <v>17.100000000000001</v>
      </c>
      <c r="Y89" t="str">
        <f>VLOOKUP(INT(LEFT(A89,3)),image_data!A:H,8,FALSE)</f>
        <v>perspective</v>
      </c>
      <c r="Z89" t="str">
        <f>VLOOKUP(B89,image_data!A:V,22,TRUE)</f>
        <v>stefanhrt: GoPro HERO9 Black</v>
      </c>
    </row>
    <row r="90" spans="1:26" x14ac:dyDescent="0.3">
      <c r="A90" t="s">
        <v>937</v>
      </c>
      <c r="B90">
        <f t="shared" si="10"/>
        <v>57</v>
      </c>
      <c r="C90">
        <f>VLOOKUP($B90,image_data!$A:$P,16,FALSE)</f>
        <v>5184</v>
      </c>
      <c r="D90">
        <f>VLOOKUP($B90,image_data!$A:$P,15,FALSE)</f>
        <v>3888</v>
      </c>
      <c r="E90">
        <f t="shared" si="11"/>
        <v>-52.8599999999999</v>
      </c>
      <c r="F90">
        <f t="shared" si="12"/>
        <v>1328.0700000000002</v>
      </c>
      <c r="G90">
        <f t="shared" si="13"/>
        <v>1329.1215536962752</v>
      </c>
      <c r="H90">
        <f>VLOOKUP(_xlfn.CONCAT($A90,"1"),ref_coordinates!$A:$C,2,FALSE)</f>
        <v>2043.57</v>
      </c>
      <c r="I90">
        <f>VLOOKUP(_xlfn.CONCAT($A90,"1"),ref_coordinates!$A:$C,3,FALSE)</f>
        <v>964.06</v>
      </c>
      <c r="J90">
        <f>VLOOKUP(_xlfn.CONCAT($A90,"2"),ref_coordinates!$A:$C,2,FALSE)</f>
        <v>1990.71</v>
      </c>
      <c r="K90">
        <f>VLOOKUP(_xlfn.CONCAT($A90,"2"),ref_coordinates!$A:$C,3,FALSE)</f>
        <v>2292.13</v>
      </c>
      <c r="L90">
        <f>VLOOKUP($A90,lines!W:AC,7)</f>
        <v>28.030505213899641</v>
      </c>
      <c r="M90">
        <f>RADIANS(VLOOKUP($B90, image_data!A:G,7,FALSE))</f>
        <v>3.1703138886153899</v>
      </c>
      <c r="N90">
        <f>VLOOKUP($A90,lines!W:AD,8,FALSE)</f>
        <v>2.8381313598122371</v>
      </c>
      <c r="O90">
        <f t="shared" si="14"/>
        <v>-0.3321825288031528</v>
      </c>
      <c r="P90">
        <f>VLOOKUP($B90,image_data!A:F,6,FALSE)</f>
        <v>1.9576872866601001</v>
      </c>
      <c r="Q90">
        <f>VLOOKUP($B90,image_data!$A:$Q,12,FALSE)</f>
        <v>0.50350136753684005</v>
      </c>
      <c r="R90">
        <f>VLOOKUP($B90,image_data!$A:$Q,13,FALSE)</f>
        <v>-0.19863523788706999</v>
      </c>
      <c r="S90">
        <f>VLOOKUP($B90,image_data!$A:$Q,14,FALSE)</f>
        <v>2.8585713074798999E-2</v>
      </c>
      <c r="T90">
        <f>VLOOKUP($B90,image_data!$A:$K,9,FALSE)</f>
        <v>-7.4082197352876994E-2</v>
      </c>
      <c r="U90">
        <f>VLOOKUP($B90,image_data!$A:$K,10,FALSE)</f>
        <v>-2.0867012581415998</v>
      </c>
      <c r="V90">
        <f>VLOOKUP($B90,image_data!$A:$K,11,FALSE)</f>
        <v>2.3337804619978999</v>
      </c>
      <c r="W90">
        <f>VLOOKUP(B90,image_data!A:R,18,FALSE)</f>
        <v>1.0044795083233</v>
      </c>
      <c r="X90">
        <f>VLOOKUP(_xlfn.CONCAT(A90,1),ref_coordinates!A:D,4,FALSE)</f>
        <v>17.100000000000001</v>
      </c>
      <c r="Y90" t="str">
        <f>VLOOKUP(INT(LEFT(A90,3)),image_data!A:H,8,FALSE)</f>
        <v>perspective</v>
      </c>
      <c r="Z90" t="str">
        <f>VLOOKUP(B90,image_data!A:V,22,TRUE)</f>
        <v>stefanhrt: GoPro HERO9 Black</v>
      </c>
    </row>
    <row r="91" spans="1:26" x14ac:dyDescent="0.3">
      <c r="A91" t="s">
        <v>938</v>
      </c>
      <c r="B91">
        <f t="shared" si="10"/>
        <v>57</v>
      </c>
      <c r="C91">
        <f>VLOOKUP($B91,image_data!$A:$P,16,FALSE)</f>
        <v>5184</v>
      </c>
      <c r="D91">
        <f>VLOOKUP($B91,image_data!$A:$P,15,FALSE)</f>
        <v>3888</v>
      </c>
      <c r="E91">
        <f t="shared" si="11"/>
        <v>-24</v>
      </c>
      <c r="F91">
        <f t="shared" si="12"/>
        <v>472.84999999999991</v>
      </c>
      <c r="G91">
        <f t="shared" si="13"/>
        <v>473.45868087933491</v>
      </c>
      <c r="H91">
        <f>VLOOKUP(_xlfn.CONCAT($A91,"1"),ref_coordinates!$A:$C,2,FALSE)</f>
        <v>2189.79</v>
      </c>
      <c r="I91">
        <f>VLOOKUP(_xlfn.CONCAT($A91,"1"),ref_coordinates!$A:$C,3,FALSE)</f>
        <v>1715.13</v>
      </c>
      <c r="J91">
        <f>VLOOKUP(_xlfn.CONCAT($A91,"2"),ref_coordinates!$A:$C,2,FALSE)</f>
        <v>2165.79</v>
      </c>
      <c r="K91">
        <f>VLOOKUP(_xlfn.CONCAT($A91,"2"),ref_coordinates!$A:$C,3,FALSE)</f>
        <v>2187.98</v>
      </c>
      <c r="L91">
        <f>VLOOKUP($A91,lines!W:AC,7)</f>
        <v>156.30371161790671</v>
      </c>
      <c r="M91">
        <f>RADIANS(VLOOKUP($B91, image_data!A:G,7,FALSE))</f>
        <v>3.1703138886153899</v>
      </c>
      <c r="N91">
        <f>VLOOKUP($A91,lines!W:AD,8,FALSE)</f>
        <v>2.9766586313134731</v>
      </c>
      <c r="O91">
        <f t="shared" si="14"/>
        <v>-0.19365525730191679</v>
      </c>
      <c r="P91">
        <f>VLOOKUP($B91,image_data!A:F,6,FALSE)</f>
        <v>1.9576872866601001</v>
      </c>
      <c r="Q91">
        <f>VLOOKUP($B91,image_data!$A:$Q,12,FALSE)</f>
        <v>0.50350136753684005</v>
      </c>
      <c r="R91">
        <f>VLOOKUP($B91,image_data!$A:$Q,13,FALSE)</f>
        <v>-0.19863523788706999</v>
      </c>
      <c r="S91">
        <f>VLOOKUP($B91,image_data!$A:$Q,14,FALSE)</f>
        <v>2.8585713074798999E-2</v>
      </c>
      <c r="T91">
        <f>VLOOKUP($B91,image_data!$A:$K,9,FALSE)</f>
        <v>-7.4082197352876994E-2</v>
      </c>
      <c r="U91">
        <f>VLOOKUP($B91,image_data!$A:$K,10,FALSE)</f>
        <v>-2.0867012581415998</v>
      </c>
      <c r="V91">
        <f>VLOOKUP($B91,image_data!$A:$K,11,FALSE)</f>
        <v>2.3337804619978999</v>
      </c>
      <c r="W91">
        <f>VLOOKUP(B91,image_data!A:R,18,FALSE)</f>
        <v>1.0044795083233</v>
      </c>
      <c r="X91">
        <f>VLOOKUP(_xlfn.CONCAT(A91,1),ref_coordinates!A:D,4,FALSE)</f>
        <v>35.9</v>
      </c>
      <c r="Y91" t="str">
        <f>VLOOKUP(INT(LEFT(A91,3)),image_data!A:H,8,FALSE)</f>
        <v>perspective</v>
      </c>
      <c r="Z91" t="str">
        <f>VLOOKUP(B91,image_data!A:V,22,TRUE)</f>
        <v>stefanhrt: GoPro HERO9 Black</v>
      </c>
    </row>
    <row r="92" spans="1:26" x14ac:dyDescent="0.3">
      <c r="A92" t="s">
        <v>939</v>
      </c>
      <c r="B92">
        <f t="shared" si="10"/>
        <v>57</v>
      </c>
      <c r="C92">
        <f>VLOOKUP($B92,image_data!$A:$P,16,FALSE)</f>
        <v>5184</v>
      </c>
      <c r="D92">
        <f>VLOOKUP($B92,image_data!$A:$P,15,FALSE)</f>
        <v>3888</v>
      </c>
      <c r="E92">
        <f t="shared" si="11"/>
        <v>9.7000000000002728</v>
      </c>
      <c r="F92">
        <f t="shared" si="12"/>
        <v>519.09999999999991</v>
      </c>
      <c r="G92">
        <f t="shared" si="13"/>
        <v>519.1906201001708</v>
      </c>
      <c r="H92">
        <f>VLOOKUP(_xlfn.CONCAT($A92,"1"),ref_coordinates!$A:$C,2,FALSE)</f>
        <v>2688.68</v>
      </c>
      <c r="I92">
        <f>VLOOKUP(_xlfn.CONCAT($A92,"1"),ref_coordinates!$A:$C,3,FALSE)</f>
        <v>1669.77</v>
      </c>
      <c r="J92">
        <f>VLOOKUP(_xlfn.CONCAT($A92,"2"),ref_coordinates!$A:$C,2,FALSE)</f>
        <v>2698.38</v>
      </c>
      <c r="K92">
        <f>VLOOKUP(_xlfn.CONCAT($A92,"2"),ref_coordinates!$A:$C,3,FALSE)</f>
        <v>2188.87</v>
      </c>
      <c r="L92">
        <f>VLOOKUP($A92,lines!W:AC,7)</f>
        <v>140.21847255481941</v>
      </c>
      <c r="M92">
        <f>RADIANS(VLOOKUP($B92, image_data!A:G,7,FALSE))</f>
        <v>3.1703138886153899</v>
      </c>
      <c r="N92">
        <f>VLOOKUP($A92,lines!W:AD,8,FALSE)</f>
        <v>3.199773074803494</v>
      </c>
      <c r="O92">
        <f t="shared" si="14"/>
        <v>2.9459186188104169E-2</v>
      </c>
      <c r="P92">
        <f>VLOOKUP($B92,image_data!A:F,6,FALSE)</f>
        <v>1.9576872866601001</v>
      </c>
      <c r="Q92">
        <f>VLOOKUP($B92,image_data!$A:$Q,12,FALSE)</f>
        <v>0.50350136753684005</v>
      </c>
      <c r="R92">
        <f>VLOOKUP($B92,image_data!$A:$Q,13,FALSE)</f>
        <v>-0.19863523788706999</v>
      </c>
      <c r="S92">
        <f>VLOOKUP($B92,image_data!$A:$Q,14,FALSE)</f>
        <v>2.8585713074798999E-2</v>
      </c>
      <c r="T92">
        <f>VLOOKUP($B92,image_data!$A:$K,9,FALSE)</f>
        <v>-7.4082197352876994E-2</v>
      </c>
      <c r="U92">
        <f>VLOOKUP($B92,image_data!$A:$K,10,FALSE)</f>
        <v>-2.0867012581415998</v>
      </c>
      <c r="V92">
        <f>VLOOKUP($B92,image_data!$A:$K,11,FALSE)</f>
        <v>2.3337804619978999</v>
      </c>
      <c r="W92">
        <f>VLOOKUP(B92,image_data!A:R,18,FALSE)</f>
        <v>1.0044795083233</v>
      </c>
      <c r="X92">
        <f>VLOOKUP(_xlfn.CONCAT(A92,1),ref_coordinates!A:D,4,FALSE)</f>
        <v>35.9</v>
      </c>
      <c r="Y92" t="str">
        <f>VLOOKUP(INT(LEFT(A92,3)),image_data!A:H,8,FALSE)</f>
        <v>perspective</v>
      </c>
      <c r="Z92" t="str">
        <f>VLOOKUP(B92,image_data!A:V,22,TRUE)</f>
        <v>stefanhrt: GoPro HERO9 Black</v>
      </c>
    </row>
    <row r="93" spans="1:26" x14ac:dyDescent="0.3">
      <c r="A93" t="s">
        <v>941</v>
      </c>
      <c r="B93">
        <f t="shared" si="10"/>
        <v>58</v>
      </c>
      <c r="C93">
        <f>VLOOKUP($B93,image_data!$A:$P,16,FALSE)</f>
        <v>5184</v>
      </c>
      <c r="D93">
        <f>VLOOKUP($B93,image_data!$A:$P,15,FALSE)</f>
        <v>3888</v>
      </c>
      <c r="E93">
        <f t="shared" si="11"/>
        <v>55.15</v>
      </c>
      <c r="F93">
        <f t="shared" si="12"/>
        <v>927.61999999999989</v>
      </c>
      <c r="G93">
        <f t="shared" si="13"/>
        <v>929.25797650598611</v>
      </c>
      <c r="H93">
        <f>VLOOKUP(_xlfn.CONCAT($A93,"1"),ref_coordinates!$A:$C,2,FALSE)</f>
        <v>32.85</v>
      </c>
      <c r="I93">
        <f>VLOOKUP(_xlfn.CONCAT($A93,"1"),ref_coordinates!$A:$C,3,FALSE)</f>
        <v>1690.62</v>
      </c>
      <c r="J93">
        <f>VLOOKUP(_xlfn.CONCAT($A93,"2"),ref_coordinates!$A:$C,2,FALSE)</f>
        <v>88</v>
      </c>
      <c r="K93">
        <f>VLOOKUP(_xlfn.CONCAT($A93,"2"),ref_coordinates!$A:$C,3,FALSE)</f>
        <v>2618.2399999999998</v>
      </c>
      <c r="L93">
        <f>VLOOKUP($A93,lines!W:AC,7)</f>
        <v>34.127030452305142</v>
      </c>
      <c r="M93">
        <f>RADIANS(VLOOKUP($B93, image_data!A:G,7,FALSE))</f>
        <v>1.9981771740358154</v>
      </c>
      <c r="N93">
        <f>VLOOKUP($A93,lines!W:AD,8,FALSE)</f>
        <v>0.8047126439785488</v>
      </c>
      <c r="O93">
        <f t="shared" si="14"/>
        <v>-1.1934645300572666</v>
      </c>
      <c r="P93">
        <f>VLOOKUP($B93,image_data!A:F,6,FALSE)</f>
        <v>1.873610123992</v>
      </c>
      <c r="Q93">
        <f>VLOOKUP($B93,image_data!$A:$Q,12,FALSE)</f>
        <v>0.47462657870470998</v>
      </c>
      <c r="R93">
        <f>VLOOKUP($B93,image_data!$A:$Q,13,FALSE)</f>
        <v>-0.20159019564071001</v>
      </c>
      <c r="S93">
        <f>VLOOKUP($B93,image_data!$A:$Q,14,FALSE)</f>
        <v>3.1874472136884997E-2</v>
      </c>
      <c r="T93">
        <f>VLOOKUP($B93,image_data!$A:$K,9,FALSE)</f>
        <v>0.77397761452342995</v>
      </c>
      <c r="U93">
        <f>VLOOKUP($B93,image_data!$A:$K,10,FALSE)</f>
        <v>-1.4648964759353</v>
      </c>
      <c r="V93">
        <f>VLOOKUP($B93,image_data!$A:$K,11,FALSE)</f>
        <v>1.4492921212628</v>
      </c>
      <c r="W93">
        <f>VLOOKUP(B93,image_data!A:R,18,FALSE)</f>
        <v>1.0000722581964001</v>
      </c>
      <c r="X93">
        <f>VLOOKUP(_xlfn.CONCAT(A93,1),ref_coordinates!A:D,4,FALSE)</f>
        <v>12</v>
      </c>
      <c r="Y93" t="str">
        <f>VLOOKUP(INT(LEFT(A93,3)),image_data!A:H,8,FALSE)</f>
        <v>perspective</v>
      </c>
      <c r="Z93" t="str">
        <f>VLOOKUP(B93,image_data!A:V,22,TRUE)</f>
        <v>stefanhrt: GoPro HERO9 Black</v>
      </c>
    </row>
    <row r="94" spans="1:26" x14ac:dyDescent="0.3">
      <c r="A94" t="s">
        <v>942</v>
      </c>
      <c r="B94">
        <f t="shared" si="10"/>
        <v>58</v>
      </c>
      <c r="C94">
        <f>VLOOKUP($B94,image_data!$A:$P,16,FALSE)</f>
        <v>5184</v>
      </c>
      <c r="D94">
        <f>VLOOKUP($B94,image_data!$A:$P,15,FALSE)</f>
        <v>3888</v>
      </c>
      <c r="E94">
        <f t="shared" si="11"/>
        <v>56.170000000000016</v>
      </c>
      <c r="F94">
        <f t="shared" si="12"/>
        <v>953.17000000000007</v>
      </c>
      <c r="G94">
        <f t="shared" si="13"/>
        <v>954.82360559424808</v>
      </c>
      <c r="H94">
        <f>VLOOKUP(_xlfn.CONCAT($A94,"1"),ref_coordinates!$A:$C,2,FALSE)</f>
        <v>176.85</v>
      </c>
      <c r="I94">
        <f>VLOOKUP(_xlfn.CONCAT($A94,"1"),ref_coordinates!$A:$C,3,FALSE)</f>
        <v>1640.06</v>
      </c>
      <c r="J94">
        <f>VLOOKUP(_xlfn.CONCAT($A94,"2"),ref_coordinates!$A:$C,2,FALSE)</f>
        <v>233.02</v>
      </c>
      <c r="K94">
        <f>VLOOKUP(_xlfn.CONCAT($A94,"2"),ref_coordinates!$A:$C,3,FALSE)</f>
        <v>2593.23</v>
      </c>
      <c r="L94">
        <f>VLOOKUP($A94,lines!W:AC,7)</f>
        <v>31.672806139302729</v>
      </c>
      <c r="M94">
        <f>RADIANS(VLOOKUP($B94, image_data!A:G,7,FALSE))</f>
        <v>1.9981771740358154</v>
      </c>
      <c r="N94">
        <f>VLOOKUP($A94,lines!W:AD,8,FALSE)</f>
        <v>0.86102963304725777</v>
      </c>
      <c r="O94">
        <f t="shared" si="14"/>
        <v>-1.1371475409885576</v>
      </c>
      <c r="P94">
        <f>VLOOKUP($B94,image_data!A:F,6,FALSE)</f>
        <v>1.873610123992</v>
      </c>
      <c r="Q94">
        <f>VLOOKUP($B94,image_data!$A:$Q,12,FALSE)</f>
        <v>0.47462657870470998</v>
      </c>
      <c r="R94">
        <f>VLOOKUP($B94,image_data!$A:$Q,13,FALSE)</f>
        <v>-0.20159019564071001</v>
      </c>
      <c r="S94">
        <f>VLOOKUP($B94,image_data!$A:$Q,14,FALSE)</f>
        <v>3.1874472136884997E-2</v>
      </c>
      <c r="T94">
        <f>VLOOKUP($B94,image_data!$A:$K,9,FALSE)</f>
        <v>0.77397761452342995</v>
      </c>
      <c r="U94">
        <f>VLOOKUP($B94,image_data!$A:$K,10,FALSE)</f>
        <v>-1.4648964759353</v>
      </c>
      <c r="V94">
        <f>VLOOKUP($B94,image_data!$A:$K,11,FALSE)</f>
        <v>1.4492921212628</v>
      </c>
      <c r="W94">
        <f>VLOOKUP(B94,image_data!A:R,18,FALSE)</f>
        <v>1.0000722581964001</v>
      </c>
      <c r="X94">
        <f>VLOOKUP(_xlfn.CONCAT(A94,1),ref_coordinates!A:D,4,FALSE)</f>
        <v>12</v>
      </c>
      <c r="Y94" t="str">
        <f>VLOOKUP(INT(LEFT(A94,3)),image_data!A:H,8,FALSE)</f>
        <v>perspective</v>
      </c>
      <c r="Z94" t="str">
        <f>VLOOKUP(B94,image_data!A:V,22,TRUE)</f>
        <v>stefanhrt: GoPro HERO9 Black</v>
      </c>
    </row>
    <row r="95" spans="1:26" x14ac:dyDescent="0.3">
      <c r="A95" t="s">
        <v>943</v>
      </c>
      <c r="B95">
        <f t="shared" si="10"/>
        <v>58</v>
      </c>
      <c r="C95">
        <f>VLOOKUP($B95,image_data!$A:$P,16,FALSE)</f>
        <v>5184</v>
      </c>
      <c r="D95">
        <f>VLOOKUP($B95,image_data!$A:$P,15,FALSE)</f>
        <v>3888</v>
      </c>
      <c r="E95">
        <f t="shared" si="11"/>
        <v>87.050000000000011</v>
      </c>
      <c r="F95">
        <f t="shared" si="12"/>
        <v>978.67000000000007</v>
      </c>
      <c r="G95">
        <f t="shared" si="13"/>
        <v>982.53380165773433</v>
      </c>
      <c r="H95">
        <f>VLOOKUP(_xlfn.CONCAT($A95,"1"),ref_coordinates!$A:$C,2,FALSE)</f>
        <v>346.89</v>
      </c>
      <c r="I95">
        <f>VLOOKUP(_xlfn.CONCAT($A95,"1"),ref_coordinates!$A:$C,3,FALSE)</f>
        <v>1583.38</v>
      </c>
      <c r="J95">
        <f>VLOOKUP(_xlfn.CONCAT($A95,"2"),ref_coordinates!$A:$C,2,FALSE)</f>
        <v>433.94</v>
      </c>
      <c r="K95">
        <f>VLOOKUP(_xlfn.CONCAT($A95,"2"),ref_coordinates!$A:$C,3,FALSE)</f>
        <v>2562.0500000000002</v>
      </c>
      <c r="L95">
        <f>VLOOKUP($A95,lines!W:AC,7)</f>
        <v>29.37426323659318</v>
      </c>
      <c r="M95">
        <f>RADIANS(VLOOKUP($B95, image_data!A:G,7,FALSE))</f>
        <v>1.9981771740358154</v>
      </c>
      <c r="N95">
        <f>VLOOKUP($A95,lines!W:AD,8,FALSE)</f>
        <v>0.92373901825575144</v>
      </c>
      <c r="O95">
        <f t="shared" si="14"/>
        <v>-1.074438155780064</v>
      </c>
      <c r="P95">
        <f>VLOOKUP($B95,image_data!A:F,6,FALSE)</f>
        <v>1.873610123992</v>
      </c>
      <c r="Q95">
        <f>VLOOKUP($B95,image_data!$A:$Q,12,FALSE)</f>
        <v>0.47462657870470998</v>
      </c>
      <c r="R95">
        <f>VLOOKUP($B95,image_data!$A:$Q,13,FALSE)</f>
        <v>-0.20159019564071001</v>
      </c>
      <c r="S95">
        <f>VLOOKUP($B95,image_data!$A:$Q,14,FALSE)</f>
        <v>3.1874472136884997E-2</v>
      </c>
      <c r="T95">
        <f>VLOOKUP($B95,image_data!$A:$K,9,FALSE)</f>
        <v>0.77397761452342995</v>
      </c>
      <c r="U95">
        <f>VLOOKUP($B95,image_data!$A:$K,10,FALSE)</f>
        <v>-1.4648964759353</v>
      </c>
      <c r="V95">
        <f>VLOOKUP($B95,image_data!$A:$K,11,FALSE)</f>
        <v>1.4492921212628</v>
      </c>
      <c r="W95">
        <f>VLOOKUP(B95,image_data!A:R,18,FALSE)</f>
        <v>1.0000722581964001</v>
      </c>
      <c r="X95">
        <f>VLOOKUP(_xlfn.CONCAT(A95,1),ref_coordinates!A:D,4,FALSE)</f>
        <v>12</v>
      </c>
      <c r="Y95" t="str">
        <f>VLOOKUP(INT(LEFT(A95,3)),image_data!A:H,8,FALSE)</f>
        <v>perspective</v>
      </c>
      <c r="Z95" t="str">
        <f>VLOOKUP(B95,image_data!A:V,22,TRUE)</f>
        <v>stefanhrt: GoPro HERO9 Black</v>
      </c>
    </row>
    <row r="96" spans="1:26" x14ac:dyDescent="0.3">
      <c r="A96" t="s">
        <v>944</v>
      </c>
      <c r="B96">
        <f t="shared" si="10"/>
        <v>58</v>
      </c>
      <c r="C96">
        <f>VLOOKUP($B96,image_data!$A:$P,16,FALSE)</f>
        <v>5184</v>
      </c>
      <c r="D96">
        <f>VLOOKUP($B96,image_data!$A:$P,15,FALSE)</f>
        <v>3888</v>
      </c>
      <c r="E96">
        <f t="shared" si="11"/>
        <v>76.599999999999909</v>
      </c>
      <c r="F96">
        <f t="shared" si="12"/>
        <v>1007.73</v>
      </c>
      <c r="G96">
        <f t="shared" si="13"/>
        <v>1010.637082685966</v>
      </c>
      <c r="H96">
        <f>VLOOKUP(_xlfn.CONCAT($A96,"1"),ref_coordinates!$A:$C,2,FALSE)</f>
        <v>559.83000000000004</v>
      </c>
      <c r="I96">
        <f>VLOOKUP(_xlfn.CONCAT($A96,"1"),ref_coordinates!$A:$C,3,FALSE)</f>
        <v>1525.17</v>
      </c>
      <c r="J96">
        <f>VLOOKUP(_xlfn.CONCAT($A96,"2"),ref_coordinates!$A:$C,2,FALSE)</f>
        <v>636.42999999999995</v>
      </c>
      <c r="K96">
        <f>VLOOKUP(_xlfn.CONCAT($A96,"2"),ref_coordinates!$A:$C,3,FALSE)</f>
        <v>2532.9</v>
      </c>
      <c r="L96">
        <f>VLOOKUP($A96,lines!W:AC,7)</f>
        <v>27.277008318541551</v>
      </c>
      <c r="M96">
        <f>RADIANS(VLOOKUP($B96, image_data!A:G,7,FALSE))</f>
        <v>1.9981771740358154</v>
      </c>
      <c r="N96">
        <f>VLOOKUP($A96,lines!W:AD,8,FALSE)</f>
        <v>0.99335785904076301</v>
      </c>
      <c r="O96">
        <f t="shared" si="14"/>
        <v>-1.0048193149950524</v>
      </c>
      <c r="P96">
        <f>VLOOKUP($B96,image_data!A:F,6,FALSE)</f>
        <v>1.873610123992</v>
      </c>
      <c r="Q96">
        <f>VLOOKUP($B96,image_data!$A:$Q,12,FALSE)</f>
        <v>0.47462657870470998</v>
      </c>
      <c r="R96">
        <f>VLOOKUP($B96,image_data!$A:$Q,13,FALSE)</f>
        <v>-0.20159019564071001</v>
      </c>
      <c r="S96">
        <f>VLOOKUP($B96,image_data!$A:$Q,14,FALSE)</f>
        <v>3.1874472136884997E-2</v>
      </c>
      <c r="T96">
        <f>VLOOKUP($B96,image_data!$A:$K,9,FALSE)</f>
        <v>0.77397761452342995</v>
      </c>
      <c r="U96">
        <f>VLOOKUP($B96,image_data!$A:$K,10,FALSE)</f>
        <v>-1.4648964759353</v>
      </c>
      <c r="V96">
        <f>VLOOKUP($B96,image_data!$A:$K,11,FALSE)</f>
        <v>1.4492921212628</v>
      </c>
      <c r="W96">
        <f>VLOOKUP(B96,image_data!A:R,18,FALSE)</f>
        <v>1.0000722581964001</v>
      </c>
      <c r="X96">
        <f>VLOOKUP(_xlfn.CONCAT(A96,1),ref_coordinates!A:D,4,FALSE)</f>
        <v>12</v>
      </c>
      <c r="Y96" t="str">
        <f>VLOOKUP(INT(LEFT(A96,3)),image_data!A:H,8,FALSE)</f>
        <v>perspective</v>
      </c>
      <c r="Z96" t="str">
        <f>VLOOKUP(B96,image_data!A:V,22,TRUE)</f>
        <v>stefanhrt: GoPro HERO9 Black</v>
      </c>
    </row>
    <row r="97" spans="1:26" x14ac:dyDescent="0.3">
      <c r="A97" t="s">
        <v>945</v>
      </c>
      <c r="B97">
        <f t="shared" si="10"/>
        <v>58</v>
      </c>
      <c r="C97">
        <f>VLOOKUP($B97,image_data!$A:$P,16,FALSE)</f>
        <v>5184</v>
      </c>
      <c r="D97">
        <f>VLOOKUP($B97,image_data!$A:$P,15,FALSE)</f>
        <v>3888</v>
      </c>
      <c r="E97">
        <f t="shared" si="11"/>
        <v>82.450000000000045</v>
      </c>
      <c r="F97">
        <f t="shared" si="12"/>
        <v>1048.6000000000001</v>
      </c>
      <c r="G97">
        <f t="shared" si="13"/>
        <v>1051.8364713680544</v>
      </c>
      <c r="H97">
        <f>VLOOKUP(_xlfn.CONCAT($A97,"1"),ref_coordinates!$A:$C,2,FALSE)</f>
        <v>886.4</v>
      </c>
      <c r="I97">
        <f>VLOOKUP(_xlfn.CONCAT($A97,"1"),ref_coordinates!$A:$C,3,FALSE)</f>
        <v>1441.68</v>
      </c>
      <c r="J97">
        <f>VLOOKUP(_xlfn.CONCAT($A97,"2"),ref_coordinates!$A:$C,2,FALSE)</f>
        <v>968.85</v>
      </c>
      <c r="K97">
        <f>VLOOKUP(_xlfn.CONCAT($A97,"2"),ref_coordinates!$A:$C,3,FALSE)</f>
        <v>2490.2800000000002</v>
      </c>
      <c r="L97">
        <f>VLOOKUP($A97,lines!W:AC,7)</f>
        <v>24.628616272306751</v>
      </c>
      <c r="M97">
        <f>RADIANS(VLOOKUP($B97, image_data!A:G,7,FALSE))</f>
        <v>1.9981771740358154</v>
      </c>
      <c r="N97">
        <f>VLOOKUP($A97,lines!W:AD,8,FALSE)</f>
        <v>1.1194777250189869</v>
      </c>
      <c r="O97">
        <f t="shared" si="14"/>
        <v>-0.8786994490168285</v>
      </c>
      <c r="P97">
        <f>VLOOKUP($B97,image_data!A:F,6,FALSE)</f>
        <v>1.873610123992</v>
      </c>
      <c r="Q97">
        <f>VLOOKUP($B97,image_data!$A:$Q,12,FALSE)</f>
        <v>0.47462657870470998</v>
      </c>
      <c r="R97">
        <f>VLOOKUP($B97,image_data!$A:$Q,13,FALSE)</f>
        <v>-0.20159019564071001</v>
      </c>
      <c r="S97">
        <f>VLOOKUP($B97,image_data!$A:$Q,14,FALSE)</f>
        <v>3.1874472136884997E-2</v>
      </c>
      <c r="T97">
        <f>VLOOKUP($B97,image_data!$A:$K,9,FALSE)</f>
        <v>0.77397761452342995</v>
      </c>
      <c r="U97">
        <f>VLOOKUP($B97,image_data!$A:$K,10,FALSE)</f>
        <v>-1.4648964759353</v>
      </c>
      <c r="V97">
        <f>VLOOKUP($B97,image_data!$A:$K,11,FALSE)</f>
        <v>1.4492921212628</v>
      </c>
      <c r="W97">
        <f>VLOOKUP(B97,image_data!A:R,18,FALSE)</f>
        <v>1.0000722581964001</v>
      </c>
      <c r="X97">
        <f>VLOOKUP(_xlfn.CONCAT(A97,1),ref_coordinates!A:D,4,FALSE)</f>
        <v>12</v>
      </c>
      <c r="Y97" t="str">
        <f>VLOOKUP(INT(LEFT(A97,3)),image_data!A:H,8,FALSE)</f>
        <v>perspective</v>
      </c>
      <c r="Z97" t="str">
        <f>VLOOKUP(B97,image_data!A:V,22,TRUE)</f>
        <v>stefanhrt: GoPro HERO9 Black</v>
      </c>
    </row>
    <row r="98" spans="1:26" x14ac:dyDescent="0.3">
      <c r="A98" t="s">
        <v>946</v>
      </c>
      <c r="B98">
        <f t="shared" ref="B98:B129" si="15">INT(LEFT(A98,3))</f>
        <v>58</v>
      </c>
      <c r="C98">
        <f>VLOOKUP($B98,image_data!$A:$P,16,FALSE)</f>
        <v>5184</v>
      </c>
      <c r="D98">
        <f>VLOOKUP($B98,image_data!$A:$P,15,FALSE)</f>
        <v>3888</v>
      </c>
      <c r="E98">
        <f t="shared" ref="E98:E129" si="16">J98-H98</f>
        <v>46.720000000000027</v>
      </c>
      <c r="F98">
        <f t="shared" ref="F98:F129" si="17">K98-I98</f>
        <v>411.32000000000016</v>
      </c>
      <c r="G98">
        <f t="shared" ref="G98:G129" si="18">SQRT(POWER(E98,2)+POWER(F98,2))</f>
        <v>413.9648545468566</v>
      </c>
      <c r="H98">
        <f>VLOOKUP(_xlfn.CONCAT($A98,"1"),ref_coordinates!$A:$C,2,FALSE)</f>
        <v>1508.09</v>
      </c>
      <c r="I98">
        <f>VLOOKUP(_xlfn.CONCAT($A98,"1"),ref_coordinates!$A:$C,3,FALSE)</f>
        <v>2008.87</v>
      </c>
      <c r="J98">
        <f>VLOOKUP(_xlfn.CONCAT($A98,"2"),ref_coordinates!$A:$C,2,FALSE)</f>
        <v>1554.81</v>
      </c>
      <c r="K98">
        <f>VLOOKUP(_xlfn.CONCAT($A98,"2"),ref_coordinates!$A:$C,3,FALSE)</f>
        <v>2420.19</v>
      </c>
      <c r="L98">
        <f>VLOOKUP($A98,lines!W:AC,7)</f>
        <v>49.982416791272087</v>
      </c>
      <c r="M98">
        <f>RADIANS(VLOOKUP($B98, image_data!A:G,7,FALSE))</f>
        <v>1.9981771740358154</v>
      </c>
      <c r="N98">
        <f>VLOOKUP($A98,lines!W:AD,8,FALSE)</f>
        <v>1.4552296021871021</v>
      </c>
      <c r="O98">
        <f t="shared" ref="O98:O129" si="19">N98-M98</f>
        <v>-0.54294757184871334</v>
      </c>
      <c r="P98">
        <f>VLOOKUP($B98,image_data!A:F,6,FALSE)</f>
        <v>1.873610123992</v>
      </c>
      <c r="Q98">
        <f>VLOOKUP($B98,image_data!$A:$Q,12,FALSE)</f>
        <v>0.47462657870470998</v>
      </c>
      <c r="R98">
        <f>VLOOKUP($B98,image_data!$A:$Q,13,FALSE)</f>
        <v>-0.20159019564071001</v>
      </c>
      <c r="S98">
        <f>VLOOKUP($B98,image_data!$A:$Q,14,FALSE)</f>
        <v>3.1874472136884997E-2</v>
      </c>
      <c r="T98">
        <f>VLOOKUP($B98,image_data!$A:$K,9,FALSE)</f>
        <v>0.77397761452342995</v>
      </c>
      <c r="U98">
        <f>VLOOKUP($B98,image_data!$A:$K,10,FALSE)</f>
        <v>-1.4648964759353</v>
      </c>
      <c r="V98">
        <f>VLOOKUP($B98,image_data!$A:$K,11,FALSE)</f>
        <v>1.4492921212628</v>
      </c>
      <c r="W98">
        <f>VLOOKUP(B98,image_data!A:R,18,FALSE)</f>
        <v>1.0000722581964001</v>
      </c>
      <c r="X98">
        <f>VLOOKUP(_xlfn.CONCAT(A98,1),ref_coordinates!A:D,4,FALSE)</f>
        <v>10.9</v>
      </c>
      <c r="Y98" t="str">
        <f>VLOOKUP(INT(LEFT(A98,3)),image_data!A:H,8,FALSE)</f>
        <v>perspective</v>
      </c>
      <c r="Z98" t="str">
        <f>VLOOKUP(B98,image_data!A:V,22,TRUE)</f>
        <v>stefanhrt: GoPro HERO9 Black</v>
      </c>
    </row>
    <row r="99" spans="1:26" x14ac:dyDescent="0.3">
      <c r="A99" t="s">
        <v>947</v>
      </c>
      <c r="B99">
        <f t="shared" si="15"/>
        <v>58</v>
      </c>
      <c r="C99">
        <f>VLOOKUP($B99,image_data!$A:$P,16,FALSE)</f>
        <v>5184</v>
      </c>
      <c r="D99">
        <f>VLOOKUP($B99,image_data!$A:$P,15,FALSE)</f>
        <v>3888</v>
      </c>
      <c r="E99">
        <f t="shared" si="16"/>
        <v>161.96000000000004</v>
      </c>
      <c r="F99">
        <f t="shared" si="17"/>
        <v>672.81000000000017</v>
      </c>
      <c r="G99">
        <f t="shared" si="18"/>
        <v>692.02914512323844</v>
      </c>
      <c r="H99">
        <f>VLOOKUP(_xlfn.CONCAT($A99,"1"),ref_coordinates!$A:$C,2,FALSE)</f>
        <v>2886.55</v>
      </c>
      <c r="I99">
        <f>VLOOKUP(_xlfn.CONCAT($A99,"1"),ref_coordinates!$A:$C,3,FALSE)</f>
        <v>1477.3</v>
      </c>
      <c r="J99">
        <f>VLOOKUP(_xlfn.CONCAT($A99,"2"),ref_coordinates!$A:$C,2,FALSE)</f>
        <v>3048.51</v>
      </c>
      <c r="K99">
        <f>VLOOKUP(_xlfn.CONCAT($A99,"2"),ref_coordinates!$A:$C,3,FALSE)</f>
        <v>2150.11</v>
      </c>
      <c r="L99">
        <f>VLOOKUP($A99,lines!W:AC,7)</f>
        <v>31.482120905306299</v>
      </c>
      <c r="M99">
        <f>RADIANS(VLOOKUP($B99, image_data!A:G,7,FALSE))</f>
        <v>1.9981771740358154</v>
      </c>
      <c r="N99">
        <f>VLOOKUP($A99,lines!W:AD,8,FALSE)</f>
        <v>2.171480861852856</v>
      </c>
      <c r="O99">
        <f t="shared" si="19"/>
        <v>0.17330368781704064</v>
      </c>
      <c r="P99">
        <f>VLOOKUP($B99,image_data!A:F,6,FALSE)</f>
        <v>1.873610123992</v>
      </c>
      <c r="Q99">
        <f>VLOOKUP($B99,image_data!$A:$Q,12,FALSE)</f>
        <v>0.47462657870470998</v>
      </c>
      <c r="R99">
        <f>VLOOKUP($B99,image_data!$A:$Q,13,FALSE)</f>
        <v>-0.20159019564071001</v>
      </c>
      <c r="S99">
        <f>VLOOKUP($B99,image_data!$A:$Q,14,FALSE)</f>
        <v>3.1874472136884997E-2</v>
      </c>
      <c r="T99">
        <f>VLOOKUP($B99,image_data!$A:$K,9,FALSE)</f>
        <v>0.77397761452342995</v>
      </c>
      <c r="U99">
        <f>VLOOKUP($B99,image_data!$A:$K,10,FALSE)</f>
        <v>-1.4648964759353</v>
      </c>
      <c r="V99">
        <f>VLOOKUP($B99,image_data!$A:$K,11,FALSE)</f>
        <v>1.4492921212628</v>
      </c>
      <c r="W99">
        <f>VLOOKUP(B99,image_data!A:R,18,FALSE)</f>
        <v>1.0000722581964001</v>
      </c>
      <c r="X99">
        <f>VLOOKUP(_xlfn.CONCAT(A99,1),ref_coordinates!A:D,4,FALSE)</f>
        <v>11.7</v>
      </c>
      <c r="Y99" t="str">
        <f>VLOOKUP(INT(LEFT(A99,3)),image_data!A:H,8,FALSE)</f>
        <v>perspective</v>
      </c>
      <c r="Z99" t="str">
        <f>VLOOKUP(B99,image_data!A:V,22,TRUE)</f>
        <v>stefanhrt: GoPro HERO9 Black</v>
      </c>
    </row>
    <row r="100" spans="1:26" x14ac:dyDescent="0.3">
      <c r="A100" t="s">
        <v>948</v>
      </c>
      <c r="B100">
        <f t="shared" si="15"/>
        <v>58</v>
      </c>
      <c r="C100">
        <f>VLOOKUP($B100,image_data!$A:$P,16,FALSE)</f>
        <v>5184</v>
      </c>
      <c r="D100">
        <f>VLOOKUP($B100,image_data!$A:$P,15,FALSE)</f>
        <v>3888</v>
      </c>
      <c r="E100">
        <f t="shared" si="16"/>
        <v>228.76999999999998</v>
      </c>
      <c r="F100">
        <f t="shared" si="17"/>
        <v>883.15000000000009</v>
      </c>
      <c r="G100">
        <f t="shared" si="18"/>
        <v>912.2990931706554</v>
      </c>
      <c r="H100">
        <f>VLOOKUP(_xlfn.CONCAT($A100,"1"),ref_coordinates!$A:$C,2,FALSE)</f>
        <v>3129.87</v>
      </c>
      <c r="I100">
        <f>VLOOKUP(_xlfn.CONCAT($A100,"1"),ref_coordinates!$A:$C,3,FALSE)</f>
        <v>1213.94</v>
      </c>
      <c r="J100">
        <f>VLOOKUP(_xlfn.CONCAT($A100,"2"),ref_coordinates!$A:$C,2,FALSE)</f>
        <v>3358.64</v>
      </c>
      <c r="K100">
        <f>VLOOKUP(_xlfn.CONCAT($A100,"2"),ref_coordinates!$A:$C,3,FALSE)</f>
        <v>2097.09</v>
      </c>
      <c r="L100">
        <f>VLOOKUP($A100,lines!W:AC,7)</f>
        <v>23.10658673856484</v>
      </c>
      <c r="M100">
        <f>RADIANS(VLOOKUP($B100, image_data!A:G,7,FALSE))</f>
        <v>1.9981771740358154</v>
      </c>
      <c r="N100">
        <f>VLOOKUP($A100,lines!W:AD,8,FALSE)</f>
        <v>2.344159218957417</v>
      </c>
      <c r="O100">
        <f t="shared" si="19"/>
        <v>0.34598204492160156</v>
      </c>
      <c r="P100">
        <f>VLOOKUP($B100,image_data!A:F,6,FALSE)</f>
        <v>1.873610123992</v>
      </c>
      <c r="Q100">
        <f>VLOOKUP($B100,image_data!$A:$Q,12,FALSE)</f>
        <v>0.47462657870470998</v>
      </c>
      <c r="R100">
        <f>VLOOKUP($B100,image_data!$A:$Q,13,FALSE)</f>
        <v>-0.20159019564071001</v>
      </c>
      <c r="S100">
        <f>VLOOKUP($B100,image_data!$A:$Q,14,FALSE)</f>
        <v>3.1874472136884997E-2</v>
      </c>
      <c r="T100">
        <f>VLOOKUP($B100,image_data!$A:$K,9,FALSE)</f>
        <v>0.77397761452342995</v>
      </c>
      <c r="U100">
        <f>VLOOKUP($B100,image_data!$A:$K,10,FALSE)</f>
        <v>-1.4648964759353</v>
      </c>
      <c r="V100">
        <f>VLOOKUP($B100,image_data!$A:$K,11,FALSE)</f>
        <v>1.4492921212628</v>
      </c>
      <c r="W100">
        <f>VLOOKUP(B100,image_data!A:R,18,FALSE)</f>
        <v>1.0000722581964001</v>
      </c>
      <c r="X100">
        <f>VLOOKUP(_xlfn.CONCAT(A100,1),ref_coordinates!A:D,4,FALSE)</f>
        <v>11.7</v>
      </c>
      <c r="Y100" t="str">
        <f>VLOOKUP(INT(LEFT(A100,3)),image_data!A:H,8,FALSE)</f>
        <v>perspective</v>
      </c>
      <c r="Z100" t="str">
        <f>VLOOKUP(B100,image_data!A:V,22,TRUE)</f>
        <v>stefanhrt: GoPro HERO9 Black</v>
      </c>
    </row>
    <row r="101" spans="1:26" x14ac:dyDescent="0.3">
      <c r="A101" t="s">
        <v>949</v>
      </c>
      <c r="B101">
        <f t="shared" si="15"/>
        <v>58</v>
      </c>
      <c r="C101">
        <f>VLOOKUP($B101,image_data!$A:$P,16,FALSE)</f>
        <v>5184</v>
      </c>
      <c r="D101">
        <f>VLOOKUP($B101,image_data!$A:$P,15,FALSE)</f>
        <v>3888</v>
      </c>
      <c r="E101">
        <f t="shared" si="16"/>
        <v>218.38000000000011</v>
      </c>
      <c r="F101">
        <f t="shared" si="17"/>
        <v>796.8599999999999</v>
      </c>
      <c r="G101">
        <f t="shared" si="18"/>
        <v>826.24190404505623</v>
      </c>
      <c r="H101">
        <f>VLOOKUP(_xlfn.CONCAT($A101,"1"),ref_coordinates!$A:$C,2,FALSE)</f>
        <v>3701.45</v>
      </c>
      <c r="I101">
        <f>VLOOKUP(_xlfn.CONCAT($A101,"1"),ref_coordinates!$A:$C,3,FALSE)</f>
        <v>1180.23</v>
      </c>
      <c r="J101">
        <f>VLOOKUP(_xlfn.CONCAT($A101,"2"),ref_coordinates!$A:$C,2,FALSE)</f>
        <v>3919.83</v>
      </c>
      <c r="K101">
        <f>VLOOKUP(_xlfn.CONCAT($A101,"2"),ref_coordinates!$A:$C,3,FALSE)</f>
        <v>1977.09</v>
      </c>
      <c r="L101">
        <f>VLOOKUP($A101,lines!W:AC,7)</f>
        <v>26.95657537136951</v>
      </c>
      <c r="M101">
        <f>RADIANS(VLOOKUP($B101, image_data!A:G,7,FALSE))</f>
        <v>1.9981771740358154</v>
      </c>
      <c r="N101">
        <f>VLOOKUP($A101,lines!W:AD,8,FALSE)</f>
        <v>2.537732984068656</v>
      </c>
      <c r="O101">
        <f t="shared" si="19"/>
        <v>0.53955581003284059</v>
      </c>
      <c r="P101">
        <f>VLOOKUP($B101,image_data!A:F,6,FALSE)</f>
        <v>1.873610123992</v>
      </c>
      <c r="Q101">
        <f>VLOOKUP($B101,image_data!$A:$Q,12,FALSE)</f>
        <v>0.47462657870470998</v>
      </c>
      <c r="R101">
        <f>VLOOKUP($B101,image_data!$A:$Q,13,FALSE)</f>
        <v>-0.20159019564071001</v>
      </c>
      <c r="S101">
        <f>VLOOKUP($B101,image_data!$A:$Q,14,FALSE)</f>
        <v>3.1874472136884997E-2</v>
      </c>
      <c r="T101">
        <f>VLOOKUP($B101,image_data!$A:$K,9,FALSE)</f>
        <v>0.77397761452342995</v>
      </c>
      <c r="U101">
        <f>VLOOKUP($B101,image_data!$A:$K,10,FALSE)</f>
        <v>-1.4648964759353</v>
      </c>
      <c r="V101">
        <f>VLOOKUP($B101,image_data!$A:$K,11,FALSE)</f>
        <v>1.4492921212628</v>
      </c>
      <c r="W101">
        <f>VLOOKUP(B101,image_data!A:R,18,FALSE)</f>
        <v>1.0000722581964001</v>
      </c>
      <c r="X101">
        <f>VLOOKUP(_xlfn.CONCAT(A101,1),ref_coordinates!A:D,4,FALSE)</f>
        <v>11.7</v>
      </c>
      <c r="Y101" t="str">
        <f>VLOOKUP(INT(LEFT(A101,3)),image_data!A:H,8,FALSE)</f>
        <v>perspective</v>
      </c>
      <c r="Z101" t="str">
        <f>VLOOKUP(B101,image_data!A:V,22,TRUE)</f>
        <v>stefanhrt: GoPro HERO9 Black</v>
      </c>
    </row>
    <row r="102" spans="1:26" x14ac:dyDescent="0.3">
      <c r="A102" t="s">
        <v>961</v>
      </c>
      <c r="B102">
        <f t="shared" si="15"/>
        <v>60</v>
      </c>
      <c r="C102">
        <f>VLOOKUP($B102,image_data!$A:$P,16,FALSE)</f>
        <v>5184</v>
      </c>
      <c r="D102">
        <f>VLOOKUP($B102,image_data!$A:$P,15,FALSE)</f>
        <v>3888</v>
      </c>
      <c r="E102">
        <f t="shared" si="16"/>
        <v>-65.889999999999986</v>
      </c>
      <c r="F102">
        <f t="shared" si="17"/>
        <v>381.04000000000019</v>
      </c>
      <c r="G102">
        <f t="shared" si="18"/>
        <v>386.69493622234069</v>
      </c>
      <c r="H102">
        <f>VLOOKUP(_xlfn.CONCAT($A102,"1"),ref_coordinates!$A:$C,2,FALSE)</f>
        <v>671.17</v>
      </c>
      <c r="I102">
        <f>VLOOKUP(_xlfn.CONCAT($A102,"1"),ref_coordinates!$A:$C,3,FALSE)</f>
        <v>1365.87</v>
      </c>
      <c r="J102">
        <f>VLOOKUP(_xlfn.CONCAT($A102,"2"),ref_coordinates!$A:$C,2,FALSE)</f>
        <v>605.28</v>
      </c>
      <c r="K102">
        <f>VLOOKUP(_xlfn.CONCAT($A102,"2"),ref_coordinates!$A:$C,3,FALSE)</f>
        <v>1746.91</v>
      </c>
      <c r="L102">
        <f>VLOOKUP($A102,lines!W:AC,7)</f>
        <v>223.91292618817079</v>
      </c>
      <c r="M102">
        <f>RADIANS(VLOOKUP($B102, image_data!A:G,7,FALSE))</f>
        <v>4.1788363249499225</v>
      </c>
      <c r="N102">
        <f>VLOOKUP($A102,lines!W:AD,8,FALSE)</f>
        <v>3.294624245395116</v>
      </c>
      <c r="O102">
        <f t="shared" si="19"/>
        <v>-0.88421207955480652</v>
      </c>
      <c r="P102">
        <f>VLOOKUP($B102,image_data!A:F,6,FALSE)</f>
        <v>1.6678830329329</v>
      </c>
      <c r="Q102">
        <f>VLOOKUP($B102,image_data!$A:$Q,12,FALSE)</f>
        <v>0.49518542413567002</v>
      </c>
      <c r="R102">
        <f>VLOOKUP($B102,image_data!$A:$Q,13,FALSE)</f>
        <v>-0.20928090121595</v>
      </c>
      <c r="S102">
        <f>VLOOKUP($B102,image_data!$A:$Q,14,FALSE)</f>
        <v>3.8095051415474999E-2</v>
      </c>
      <c r="T102">
        <f>VLOOKUP($B102,image_data!$A:$K,9,FALSE)</f>
        <v>0.76939827921562998</v>
      </c>
      <c r="U102">
        <f>VLOOKUP($B102,image_data!$A:$K,10,FALSE)</f>
        <v>1.56011866686</v>
      </c>
      <c r="V102">
        <f>VLOOKUP($B102,image_data!$A:$K,11,FALSE)</f>
        <v>-1.5404114525599999</v>
      </c>
      <c r="W102">
        <f>VLOOKUP(B102,image_data!A:R,18,FALSE)</f>
        <v>1.0062458568401</v>
      </c>
      <c r="X102">
        <f>VLOOKUP(_xlfn.CONCAT(A102,1),ref_coordinates!A:D,4,FALSE)</f>
        <v>33.1</v>
      </c>
      <c r="Y102" t="str">
        <f>VLOOKUP(INT(LEFT(A102,3)),image_data!A:H,8,FALSE)</f>
        <v>perspective</v>
      </c>
      <c r="Z102" t="str">
        <f>VLOOKUP(B102,image_data!A:V,22,TRUE)</f>
        <v>stefanhrt: GoPro HERO9 Black</v>
      </c>
    </row>
    <row r="103" spans="1:26" x14ac:dyDescent="0.3">
      <c r="A103" t="s">
        <v>962</v>
      </c>
      <c r="B103">
        <f t="shared" si="15"/>
        <v>60</v>
      </c>
      <c r="C103">
        <f>VLOOKUP($B103,image_data!$A:$P,16,FALSE)</f>
        <v>5184</v>
      </c>
      <c r="D103">
        <f>VLOOKUP($B103,image_data!$A:$P,15,FALSE)</f>
        <v>3888</v>
      </c>
      <c r="E103">
        <f t="shared" si="16"/>
        <v>-85.310000000000059</v>
      </c>
      <c r="F103">
        <f t="shared" si="17"/>
        <v>381.04999999999995</v>
      </c>
      <c r="G103">
        <f t="shared" si="18"/>
        <v>390.4829043633024</v>
      </c>
      <c r="H103">
        <f>VLOOKUP(_xlfn.CONCAT($A103,"1"),ref_coordinates!$A:$C,2,FALSE)</f>
        <v>828.94</v>
      </c>
      <c r="I103">
        <f>VLOOKUP(_xlfn.CONCAT($A103,"1"),ref_coordinates!$A:$C,3,FALSE)</f>
        <v>1397.05</v>
      </c>
      <c r="J103">
        <f>VLOOKUP(_xlfn.CONCAT($A103,"2"),ref_coordinates!$A:$C,2,FALSE)</f>
        <v>743.63</v>
      </c>
      <c r="K103">
        <f>VLOOKUP(_xlfn.CONCAT($A103,"2"),ref_coordinates!$A:$C,3,FALSE)</f>
        <v>1778.1</v>
      </c>
      <c r="L103">
        <f>VLOOKUP($A103,lines!W:AC,7)</f>
        <v>223.5379778916018</v>
      </c>
      <c r="M103">
        <f>RADIANS(VLOOKUP($B103, image_data!A:G,7,FALSE))</f>
        <v>4.1788363249499225</v>
      </c>
      <c r="N103">
        <f>VLOOKUP($A103,lines!W:AD,8,FALSE)</f>
        <v>3.3463489299873168</v>
      </c>
      <c r="O103">
        <f t="shared" si="19"/>
        <v>-0.83248739496260571</v>
      </c>
      <c r="P103">
        <f>VLOOKUP($B103,image_data!A:F,6,FALSE)</f>
        <v>1.6678830329329</v>
      </c>
      <c r="Q103">
        <f>VLOOKUP($B103,image_data!$A:$Q,12,FALSE)</f>
        <v>0.49518542413567002</v>
      </c>
      <c r="R103">
        <f>VLOOKUP($B103,image_data!$A:$Q,13,FALSE)</f>
        <v>-0.20928090121595</v>
      </c>
      <c r="S103">
        <f>VLOOKUP($B103,image_data!$A:$Q,14,FALSE)</f>
        <v>3.8095051415474999E-2</v>
      </c>
      <c r="T103">
        <f>VLOOKUP($B103,image_data!$A:$K,9,FALSE)</f>
        <v>0.76939827921562998</v>
      </c>
      <c r="U103">
        <f>VLOOKUP($B103,image_data!$A:$K,10,FALSE)</f>
        <v>1.56011866686</v>
      </c>
      <c r="V103">
        <f>VLOOKUP($B103,image_data!$A:$K,11,FALSE)</f>
        <v>-1.5404114525599999</v>
      </c>
      <c r="W103">
        <f>VLOOKUP(B103,image_data!A:R,18,FALSE)</f>
        <v>1.0062458568401</v>
      </c>
      <c r="X103">
        <f>VLOOKUP(_xlfn.CONCAT(A103,1),ref_coordinates!A:D,4,FALSE)</f>
        <v>33.1</v>
      </c>
      <c r="Y103" t="str">
        <f>VLOOKUP(INT(LEFT(A103,3)),image_data!A:H,8,FALSE)</f>
        <v>perspective</v>
      </c>
      <c r="Z103" t="str">
        <f>VLOOKUP(B103,image_data!A:V,22,TRUE)</f>
        <v>stefanhrt: GoPro HERO9 Black</v>
      </c>
    </row>
    <row r="104" spans="1:26" x14ac:dyDescent="0.3">
      <c r="A104" t="s">
        <v>963</v>
      </c>
      <c r="B104">
        <f t="shared" si="15"/>
        <v>60</v>
      </c>
      <c r="C104">
        <f>VLOOKUP($B104,image_data!$A:$P,16,FALSE)</f>
        <v>5184</v>
      </c>
      <c r="D104">
        <f>VLOOKUP($B104,image_data!$A:$P,15,FALSE)</f>
        <v>3888</v>
      </c>
      <c r="E104">
        <f t="shared" si="16"/>
        <v>-50.720000000000027</v>
      </c>
      <c r="F104">
        <f t="shared" si="17"/>
        <v>234.21000000000004</v>
      </c>
      <c r="G104">
        <f t="shared" si="18"/>
        <v>239.63898368170405</v>
      </c>
      <c r="H104">
        <f>VLOOKUP(_xlfn.CONCAT($A104,"1"),ref_coordinates!$A:$C,2,FALSE)</f>
        <v>1368.68</v>
      </c>
      <c r="I104">
        <f>VLOOKUP(_xlfn.CONCAT($A104,"1"),ref_coordinates!$A:$C,3,FALSE)</f>
        <v>1629.51</v>
      </c>
      <c r="J104">
        <f>VLOOKUP(_xlfn.CONCAT($A104,"2"),ref_coordinates!$A:$C,2,FALSE)</f>
        <v>1317.96</v>
      </c>
      <c r="K104">
        <f>VLOOKUP(_xlfn.CONCAT($A104,"2"),ref_coordinates!$A:$C,3,FALSE)</f>
        <v>1863.72</v>
      </c>
      <c r="L104">
        <f>VLOOKUP($A104,lines!W:AC,7)</f>
        <v>347.3348818755432</v>
      </c>
      <c r="M104">
        <f>RADIANS(VLOOKUP($B104, image_data!A:G,7,FALSE))</f>
        <v>4.1788363249499225</v>
      </c>
      <c r="N104">
        <f>VLOOKUP($A104,lines!W:AD,8,FALSE)</f>
        <v>3.594774116066747</v>
      </c>
      <c r="O104">
        <f t="shared" si="19"/>
        <v>-0.5840622088831755</v>
      </c>
      <c r="P104">
        <f>VLOOKUP($B104,image_data!A:F,6,FALSE)</f>
        <v>1.6678830329329</v>
      </c>
      <c r="Q104">
        <f>VLOOKUP($B104,image_data!$A:$Q,12,FALSE)</f>
        <v>0.49518542413567002</v>
      </c>
      <c r="R104">
        <f>VLOOKUP($B104,image_data!$A:$Q,13,FALSE)</f>
        <v>-0.20928090121595</v>
      </c>
      <c r="S104">
        <f>VLOOKUP($B104,image_data!$A:$Q,14,FALSE)</f>
        <v>3.8095051415474999E-2</v>
      </c>
      <c r="T104">
        <f>VLOOKUP($B104,image_data!$A:$K,9,FALSE)</f>
        <v>0.76939827921562998</v>
      </c>
      <c r="U104">
        <f>VLOOKUP($B104,image_data!$A:$K,10,FALSE)</f>
        <v>1.56011866686</v>
      </c>
      <c r="V104">
        <f>VLOOKUP($B104,image_data!$A:$K,11,FALSE)</f>
        <v>-1.5404114525599999</v>
      </c>
      <c r="W104">
        <f>VLOOKUP(B104,image_data!A:R,18,FALSE)</f>
        <v>1.0062458568401</v>
      </c>
      <c r="X104">
        <f>VLOOKUP(_xlfn.CONCAT(A104,1),ref_coordinates!A:D,4,FALSE)</f>
        <v>33.700000000000003</v>
      </c>
      <c r="Y104" t="str">
        <f>VLOOKUP(INT(LEFT(A104,3)),image_data!A:H,8,FALSE)</f>
        <v>perspective</v>
      </c>
      <c r="Z104" t="str">
        <f>VLOOKUP(B104,image_data!A:V,22,TRUE)</f>
        <v>stefanhrt: GoPro HERO9 Black</v>
      </c>
    </row>
    <row r="105" spans="1:26" x14ac:dyDescent="0.3">
      <c r="A105" t="s">
        <v>964</v>
      </c>
      <c r="B105">
        <f t="shared" si="15"/>
        <v>60</v>
      </c>
      <c r="C105">
        <f>VLOOKUP($B105,image_data!$A:$P,16,FALSE)</f>
        <v>5184</v>
      </c>
      <c r="D105">
        <f>VLOOKUP($B105,image_data!$A:$P,15,FALSE)</f>
        <v>3888</v>
      </c>
      <c r="E105">
        <f t="shared" si="16"/>
        <v>-50</v>
      </c>
      <c r="F105">
        <f t="shared" si="17"/>
        <v>230.31999999999994</v>
      </c>
      <c r="G105">
        <f t="shared" si="18"/>
        <v>235.68475215847116</v>
      </c>
      <c r="H105">
        <f>VLOOKUP(_xlfn.CONCAT($A105,"1"),ref_coordinates!$A:$C,2,FALSE)</f>
        <v>1446.17</v>
      </c>
      <c r="I105">
        <f>VLOOKUP(_xlfn.CONCAT($A105,"1"),ref_coordinates!$A:$C,3,FALSE)</f>
        <v>1647.53</v>
      </c>
      <c r="J105">
        <f>VLOOKUP(_xlfn.CONCAT($A105,"2"),ref_coordinates!$A:$C,2,FALSE)</f>
        <v>1396.17</v>
      </c>
      <c r="K105">
        <f>VLOOKUP(_xlfn.CONCAT($A105,"2"),ref_coordinates!$A:$C,3,FALSE)</f>
        <v>1877.85</v>
      </c>
      <c r="L105">
        <f>VLOOKUP($A105,lines!W:AC,7)</f>
        <v>345.06433621735943</v>
      </c>
      <c r="M105">
        <f>RADIANS(VLOOKUP($B105, image_data!A:G,7,FALSE))</f>
        <v>4.1788363249499225</v>
      </c>
      <c r="N105">
        <f>VLOOKUP($A105,lines!W:AD,8,FALSE)</f>
        <v>3.5664220491450771</v>
      </c>
      <c r="O105">
        <f t="shared" si="19"/>
        <v>-0.61241427580484542</v>
      </c>
      <c r="P105">
        <f>VLOOKUP($B105,image_data!A:F,6,FALSE)</f>
        <v>1.6678830329329</v>
      </c>
      <c r="Q105">
        <f>VLOOKUP($B105,image_data!$A:$Q,12,FALSE)</f>
        <v>0.49518542413567002</v>
      </c>
      <c r="R105">
        <f>VLOOKUP($B105,image_data!$A:$Q,13,FALSE)</f>
        <v>-0.20928090121595</v>
      </c>
      <c r="S105">
        <f>VLOOKUP($B105,image_data!$A:$Q,14,FALSE)</f>
        <v>3.8095051415474999E-2</v>
      </c>
      <c r="T105">
        <f>VLOOKUP($B105,image_data!$A:$K,9,FALSE)</f>
        <v>0.76939827921562998</v>
      </c>
      <c r="U105">
        <f>VLOOKUP($B105,image_data!$A:$K,10,FALSE)</f>
        <v>1.56011866686</v>
      </c>
      <c r="V105">
        <f>VLOOKUP($B105,image_data!$A:$K,11,FALSE)</f>
        <v>-1.5404114525599999</v>
      </c>
      <c r="W105">
        <f>VLOOKUP(B105,image_data!A:R,18,FALSE)</f>
        <v>1.0062458568401</v>
      </c>
      <c r="X105">
        <f>VLOOKUP(_xlfn.CONCAT(A105,1),ref_coordinates!A:D,4,FALSE)</f>
        <v>33.700000000000003</v>
      </c>
      <c r="Y105" t="str">
        <f>VLOOKUP(INT(LEFT(A105,3)),image_data!A:H,8,FALSE)</f>
        <v>perspective</v>
      </c>
      <c r="Z105" t="str">
        <f>VLOOKUP(B105,image_data!A:V,22,TRUE)</f>
        <v>stefanhrt: GoPro HERO9 Black</v>
      </c>
    </row>
    <row r="106" spans="1:26" x14ac:dyDescent="0.3">
      <c r="A106" t="s">
        <v>965</v>
      </c>
      <c r="B106">
        <f t="shared" si="15"/>
        <v>60</v>
      </c>
      <c r="C106">
        <f>VLOOKUP($B106,image_data!$A:$P,16,FALSE)</f>
        <v>5184</v>
      </c>
      <c r="D106">
        <f>VLOOKUP($B106,image_data!$A:$P,15,FALSE)</f>
        <v>3888</v>
      </c>
      <c r="E106">
        <f t="shared" si="16"/>
        <v>-74.549999999999955</v>
      </c>
      <c r="F106">
        <f t="shared" si="17"/>
        <v>438.37999999999988</v>
      </c>
      <c r="G106">
        <f t="shared" si="18"/>
        <v>444.67373084093902</v>
      </c>
      <c r="H106">
        <f>VLOOKUP(_xlfn.CONCAT($A106,"1"),ref_coordinates!$A:$C,2,FALSE)</f>
        <v>1803.23</v>
      </c>
      <c r="I106">
        <f>VLOOKUP(_xlfn.CONCAT($A106,"1"),ref_coordinates!$A:$C,3,FALSE)</f>
        <v>1507.94</v>
      </c>
      <c r="J106">
        <f>VLOOKUP(_xlfn.CONCAT($A106,"2"),ref_coordinates!$A:$C,2,FALSE)</f>
        <v>1728.68</v>
      </c>
      <c r="K106">
        <f>VLOOKUP(_xlfn.CONCAT($A106,"2"),ref_coordinates!$A:$C,3,FALSE)</f>
        <v>1946.32</v>
      </c>
      <c r="L106">
        <f>VLOOKUP($A106,lines!W:AC,7)</f>
        <v>186.42011521738101</v>
      </c>
      <c r="M106">
        <f>RADIANS(VLOOKUP($B106, image_data!A:G,7,FALSE))</f>
        <v>4.1788363249499225</v>
      </c>
      <c r="N106">
        <f>VLOOKUP($A106,lines!W:AD,8,FALSE)</f>
        <v>3.7395951532666132</v>
      </c>
      <c r="O106">
        <f t="shared" si="19"/>
        <v>-0.43924117168330934</v>
      </c>
      <c r="P106">
        <f>VLOOKUP($B106,image_data!A:F,6,FALSE)</f>
        <v>1.6678830329329</v>
      </c>
      <c r="Q106">
        <f>VLOOKUP($B106,image_data!$A:$Q,12,FALSE)</f>
        <v>0.49518542413567002</v>
      </c>
      <c r="R106">
        <f>VLOOKUP($B106,image_data!$A:$Q,13,FALSE)</f>
        <v>-0.20928090121595</v>
      </c>
      <c r="S106">
        <f>VLOOKUP($B106,image_data!$A:$Q,14,FALSE)</f>
        <v>3.8095051415474999E-2</v>
      </c>
      <c r="T106">
        <f>VLOOKUP($B106,image_data!$A:$K,9,FALSE)</f>
        <v>0.76939827921562998</v>
      </c>
      <c r="U106">
        <f>VLOOKUP($B106,image_data!$A:$K,10,FALSE)</f>
        <v>1.56011866686</v>
      </c>
      <c r="V106">
        <f>VLOOKUP($B106,image_data!$A:$K,11,FALSE)</f>
        <v>-1.5404114525599999</v>
      </c>
      <c r="W106">
        <f>VLOOKUP(B106,image_data!A:R,18,FALSE)</f>
        <v>1.0062458568401</v>
      </c>
      <c r="X106">
        <f>VLOOKUP(_xlfn.CONCAT(A106,1),ref_coordinates!A:D,4,FALSE)</f>
        <v>33.799999999999997</v>
      </c>
      <c r="Y106" t="str">
        <f>VLOOKUP(INT(LEFT(A106,3)),image_data!A:H,8,FALSE)</f>
        <v>perspective</v>
      </c>
      <c r="Z106" t="str">
        <f>VLOOKUP(B106,image_data!A:V,22,TRUE)</f>
        <v>stefanhrt: GoPro HERO9 Black</v>
      </c>
    </row>
    <row r="107" spans="1:26" x14ac:dyDescent="0.3">
      <c r="A107" t="s">
        <v>966</v>
      </c>
      <c r="B107">
        <f t="shared" si="15"/>
        <v>60</v>
      </c>
      <c r="C107">
        <f>VLOOKUP($B107,image_data!$A:$P,16,FALSE)</f>
        <v>5184</v>
      </c>
      <c r="D107">
        <f>VLOOKUP($B107,image_data!$A:$P,15,FALSE)</f>
        <v>3888</v>
      </c>
      <c r="E107">
        <f t="shared" si="16"/>
        <v>-77.620000000000118</v>
      </c>
      <c r="F107">
        <f t="shared" si="17"/>
        <v>419.27</v>
      </c>
      <c r="G107">
        <f t="shared" si="18"/>
        <v>426.39441518387645</v>
      </c>
      <c r="H107">
        <f>VLOOKUP(_xlfn.CONCAT($A107,"1"),ref_coordinates!$A:$C,2,FALSE)</f>
        <v>1931.15</v>
      </c>
      <c r="I107">
        <f>VLOOKUP(_xlfn.CONCAT($A107,"1"),ref_coordinates!$A:$C,3,FALSE)</f>
        <v>1540.9</v>
      </c>
      <c r="J107">
        <f>VLOOKUP(_xlfn.CONCAT($A107,"2"),ref_coordinates!$A:$C,2,FALSE)</f>
        <v>1853.53</v>
      </c>
      <c r="K107">
        <f>VLOOKUP(_xlfn.CONCAT($A107,"2"),ref_coordinates!$A:$C,3,FALSE)</f>
        <v>1960.17</v>
      </c>
      <c r="L107">
        <f>VLOOKUP($A107,lines!W:AC,7)</f>
        <v>191.03048301232101</v>
      </c>
      <c r="M107">
        <f>RADIANS(VLOOKUP($B107, image_data!A:G,7,FALSE))</f>
        <v>4.1788363249499225</v>
      </c>
      <c r="N107">
        <f>VLOOKUP($A107,lines!W:AD,8,FALSE)</f>
        <v>3.7963946268295352</v>
      </c>
      <c r="O107">
        <f t="shared" si="19"/>
        <v>-0.38244169812038731</v>
      </c>
      <c r="P107">
        <f>VLOOKUP($B107,image_data!A:F,6,FALSE)</f>
        <v>1.6678830329329</v>
      </c>
      <c r="Q107">
        <f>VLOOKUP($B107,image_data!$A:$Q,12,FALSE)</f>
        <v>0.49518542413567002</v>
      </c>
      <c r="R107">
        <f>VLOOKUP($B107,image_data!$A:$Q,13,FALSE)</f>
        <v>-0.20928090121595</v>
      </c>
      <c r="S107">
        <f>VLOOKUP($B107,image_data!$A:$Q,14,FALSE)</f>
        <v>3.8095051415474999E-2</v>
      </c>
      <c r="T107">
        <f>VLOOKUP($B107,image_data!$A:$K,9,FALSE)</f>
        <v>0.76939827921562998</v>
      </c>
      <c r="U107">
        <f>VLOOKUP($B107,image_data!$A:$K,10,FALSE)</f>
        <v>1.56011866686</v>
      </c>
      <c r="V107">
        <f>VLOOKUP($B107,image_data!$A:$K,11,FALSE)</f>
        <v>-1.5404114525599999</v>
      </c>
      <c r="W107">
        <f>VLOOKUP(B107,image_data!A:R,18,FALSE)</f>
        <v>1.0062458568401</v>
      </c>
      <c r="X107">
        <f>VLOOKUP(_xlfn.CONCAT(A107,1),ref_coordinates!A:D,4,FALSE)</f>
        <v>33.799999999999997</v>
      </c>
      <c r="Y107" t="str">
        <f>VLOOKUP(INT(LEFT(A107,3)),image_data!A:H,8,FALSE)</f>
        <v>perspective</v>
      </c>
      <c r="Z107" t="str">
        <f>VLOOKUP(B107,image_data!A:V,22,TRUE)</f>
        <v>stefanhrt: GoPro HERO9 Black</v>
      </c>
    </row>
    <row r="108" spans="1:26" x14ac:dyDescent="0.3">
      <c r="A108" t="s">
        <v>967</v>
      </c>
      <c r="B108">
        <f t="shared" si="15"/>
        <v>60</v>
      </c>
      <c r="C108">
        <f>VLOOKUP($B108,image_data!$A:$P,16,FALSE)</f>
        <v>5184</v>
      </c>
      <c r="D108">
        <f>VLOOKUP($B108,image_data!$A:$P,15,FALSE)</f>
        <v>3888</v>
      </c>
      <c r="E108">
        <f t="shared" si="16"/>
        <v>-69.069999999999936</v>
      </c>
      <c r="F108">
        <f t="shared" si="17"/>
        <v>438.07999999999993</v>
      </c>
      <c r="G108">
        <f t="shared" si="18"/>
        <v>443.49154591716848</v>
      </c>
      <c r="H108">
        <f>VLOOKUP(_xlfn.CONCAT($A108,"1"),ref_coordinates!$A:$C,2,FALSE)</f>
        <v>2006.6</v>
      </c>
      <c r="I108">
        <f>VLOOKUP(_xlfn.CONCAT($A108,"1"),ref_coordinates!$A:$C,3,FALSE)</f>
        <v>1533.28</v>
      </c>
      <c r="J108">
        <f>VLOOKUP(_xlfn.CONCAT($A108,"2"),ref_coordinates!$A:$C,2,FALSE)</f>
        <v>1937.53</v>
      </c>
      <c r="K108">
        <f>VLOOKUP(_xlfn.CONCAT($A108,"2"),ref_coordinates!$A:$C,3,FALSE)</f>
        <v>1971.36</v>
      </c>
      <c r="L108">
        <f>VLOOKUP($A108,lines!W:AC,7)</f>
        <v>180.03239592920389</v>
      </c>
      <c r="M108">
        <f>RADIANS(VLOOKUP($B108, image_data!A:G,7,FALSE))</f>
        <v>4.1788363249499225</v>
      </c>
      <c r="N108">
        <f>VLOOKUP($A108,lines!W:AD,8,FALSE)</f>
        <v>3.8275672115075752</v>
      </c>
      <c r="O108">
        <f t="shared" si="19"/>
        <v>-0.35126911344234735</v>
      </c>
      <c r="P108">
        <f>VLOOKUP($B108,image_data!A:F,6,FALSE)</f>
        <v>1.6678830329329</v>
      </c>
      <c r="Q108">
        <f>VLOOKUP($B108,image_data!$A:$Q,12,FALSE)</f>
        <v>0.49518542413567002</v>
      </c>
      <c r="R108">
        <f>VLOOKUP($B108,image_data!$A:$Q,13,FALSE)</f>
        <v>-0.20928090121595</v>
      </c>
      <c r="S108">
        <f>VLOOKUP($B108,image_data!$A:$Q,14,FALSE)</f>
        <v>3.8095051415474999E-2</v>
      </c>
      <c r="T108">
        <f>VLOOKUP($B108,image_data!$A:$K,9,FALSE)</f>
        <v>0.76939827921562998</v>
      </c>
      <c r="U108">
        <f>VLOOKUP($B108,image_data!$A:$K,10,FALSE)</f>
        <v>1.56011866686</v>
      </c>
      <c r="V108">
        <f>VLOOKUP($B108,image_data!$A:$K,11,FALSE)</f>
        <v>-1.5404114525599999</v>
      </c>
      <c r="W108">
        <f>VLOOKUP(B108,image_data!A:R,18,FALSE)</f>
        <v>1.0062458568401</v>
      </c>
      <c r="X108">
        <f>VLOOKUP(_xlfn.CONCAT(A108,1),ref_coordinates!A:D,4,FALSE)</f>
        <v>33.799999999999997</v>
      </c>
      <c r="Y108" t="str">
        <f>VLOOKUP(INT(LEFT(A108,3)),image_data!A:H,8,FALSE)</f>
        <v>perspective</v>
      </c>
      <c r="Z108" t="str">
        <f>VLOOKUP(B108,image_data!A:V,22,TRUE)</f>
        <v>stefanhrt: GoPro HERO9 Black</v>
      </c>
    </row>
    <row r="109" spans="1:26" x14ac:dyDescent="0.3">
      <c r="A109" t="s">
        <v>968</v>
      </c>
      <c r="B109">
        <f t="shared" si="15"/>
        <v>60</v>
      </c>
      <c r="C109">
        <f>VLOOKUP($B109,image_data!$A:$P,16,FALSE)</f>
        <v>5184</v>
      </c>
      <c r="D109">
        <f>VLOOKUP($B109,image_data!$A:$P,15,FALSE)</f>
        <v>3888</v>
      </c>
      <c r="E109">
        <f t="shared" si="16"/>
        <v>-55.059999999999945</v>
      </c>
      <c r="F109">
        <f t="shared" si="17"/>
        <v>319.02000000000021</v>
      </c>
      <c r="G109">
        <f t="shared" si="18"/>
        <v>323.73656574443379</v>
      </c>
      <c r="H109">
        <f>VLOOKUP(_xlfn.CONCAT($A109,"1"),ref_coordinates!$A:$C,2,FALSE)</f>
        <v>2351.4</v>
      </c>
      <c r="I109">
        <f>VLOOKUP(_xlfn.CONCAT($A109,"1"),ref_coordinates!$A:$C,3,FALSE)</f>
        <v>1763.26</v>
      </c>
      <c r="J109">
        <f>VLOOKUP(_xlfn.CONCAT($A109,"2"),ref_coordinates!$A:$C,2,FALSE)</f>
        <v>2296.34</v>
      </c>
      <c r="K109">
        <f>VLOOKUP(_xlfn.CONCAT($A109,"2"),ref_coordinates!$A:$C,3,FALSE)</f>
        <v>2082.2800000000002</v>
      </c>
      <c r="L109">
        <f>VLOOKUP($A109,lines!W:AC,7)</f>
        <v>52.111979249679109</v>
      </c>
      <c r="M109">
        <f>RADIANS(VLOOKUP($B109, image_data!A:G,7,FALSE))</f>
        <v>4.1788363249499225</v>
      </c>
      <c r="N109">
        <f>VLOOKUP($A109,lines!W:AD,8,FALSE)</f>
        <v>4.0294716914164397</v>
      </c>
      <c r="O109">
        <f t="shared" si="19"/>
        <v>-0.14936463353348284</v>
      </c>
      <c r="P109">
        <f>VLOOKUP($B109,image_data!A:F,6,FALSE)</f>
        <v>1.6678830329329</v>
      </c>
      <c r="Q109">
        <f>VLOOKUP($B109,image_data!$A:$Q,12,FALSE)</f>
        <v>0.49518542413567002</v>
      </c>
      <c r="R109">
        <f>VLOOKUP($B109,image_data!$A:$Q,13,FALSE)</f>
        <v>-0.20928090121595</v>
      </c>
      <c r="S109">
        <f>VLOOKUP($B109,image_data!$A:$Q,14,FALSE)</f>
        <v>3.8095051415474999E-2</v>
      </c>
      <c r="T109">
        <f>VLOOKUP($B109,image_data!$A:$K,9,FALSE)</f>
        <v>0.76939827921562998</v>
      </c>
      <c r="U109">
        <f>VLOOKUP($B109,image_data!$A:$K,10,FALSE)</f>
        <v>1.56011866686</v>
      </c>
      <c r="V109">
        <f>VLOOKUP($B109,image_data!$A:$K,11,FALSE)</f>
        <v>-1.5404114525599999</v>
      </c>
      <c r="W109">
        <f>VLOOKUP(B109,image_data!A:R,18,FALSE)</f>
        <v>1.0062458568401</v>
      </c>
      <c r="X109">
        <f>VLOOKUP(_xlfn.CONCAT(A109,1),ref_coordinates!A:D,4,FALSE)</f>
        <v>5.0999999999999996</v>
      </c>
      <c r="Y109" t="str">
        <f>VLOOKUP(INT(LEFT(A109,3)),image_data!A:H,8,FALSE)</f>
        <v>perspective</v>
      </c>
      <c r="Z109" t="str">
        <f>VLOOKUP(B109,image_data!A:V,22,TRUE)</f>
        <v>stefanhrt: GoPro HERO9 Black</v>
      </c>
    </row>
    <row r="110" spans="1:26" x14ac:dyDescent="0.3">
      <c r="A110" t="s">
        <v>969</v>
      </c>
      <c r="B110">
        <f t="shared" si="15"/>
        <v>60</v>
      </c>
      <c r="C110">
        <f>VLOOKUP($B110,image_data!$A:$P,16,FALSE)</f>
        <v>5184</v>
      </c>
      <c r="D110">
        <f>VLOOKUP($B110,image_data!$A:$P,15,FALSE)</f>
        <v>3888</v>
      </c>
      <c r="E110">
        <f t="shared" si="16"/>
        <v>-52.079999999999927</v>
      </c>
      <c r="F110">
        <f t="shared" si="17"/>
        <v>361.03</v>
      </c>
      <c r="G110">
        <f t="shared" si="18"/>
        <v>364.76703154205148</v>
      </c>
      <c r="H110">
        <f>VLOOKUP(_xlfn.CONCAT($A110,"1"),ref_coordinates!$A:$C,2,FALSE)</f>
        <v>2962.89</v>
      </c>
      <c r="I110">
        <f>VLOOKUP(_xlfn.CONCAT($A110,"1"),ref_coordinates!$A:$C,3,FALSE)</f>
        <v>1816.74</v>
      </c>
      <c r="J110">
        <f>VLOOKUP(_xlfn.CONCAT($A110,"2"),ref_coordinates!$A:$C,2,FALSE)</f>
        <v>2910.81</v>
      </c>
      <c r="K110">
        <f>VLOOKUP(_xlfn.CONCAT($A110,"2"),ref_coordinates!$A:$C,3,FALSE)</f>
        <v>2177.77</v>
      </c>
      <c r="L110">
        <f>VLOOKUP($A110,lines!W:AC,7)</f>
        <v>46.65706074855779</v>
      </c>
      <c r="M110">
        <f>RADIANS(VLOOKUP($B110, image_data!A:G,7,FALSE))</f>
        <v>4.1788363249499225</v>
      </c>
      <c r="N110">
        <f>VLOOKUP($A110,lines!W:AD,8,FALSE)</f>
        <v>4.2435310760208953</v>
      </c>
      <c r="O110">
        <f t="shared" si="19"/>
        <v>6.4694751070972778E-2</v>
      </c>
      <c r="P110">
        <f>VLOOKUP($B110,image_data!A:F,6,FALSE)</f>
        <v>1.6678830329329</v>
      </c>
      <c r="Q110">
        <f>VLOOKUP($B110,image_data!$A:$Q,12,FALSE)</f>
        <v>0.49518542413567002</v>
      </c>
      <c r="R110">
        <f>VLOOKUP($B110,image_data!$A:$Q,13,FALSE)</f>
        <v>-0.20928090121595</v>
      </c>
      <c r="S110">
        <f>VLOOKUP($B110,image_data!$A:$Q,14,FALSE)</f>
        <v>3.8095051415474999E-2</v>
      </c>
      <c r="T110">
        <f>VLOOKUP($B110,image_data!$A:$K,9,FALSE)</f>
        <v>0.76939827921562998</v>
      </c>
      <c r="U110">
        <f>VLOOKUP($B110,image_data!$A:$K,10,FALSE)</f>
        <v>1.56011866686</v>
      </c>
      <c r="V110">
        <f>VLOOKUP($B110,image_data!$A:$K,11,FALSE)</f>
        <v>-1.5404114525599999</v>
      </c>
      <c r="W110">
        <f>VLOOKUP(B110,image_data!A:R,18,FALSE)</f>
        <v>1.0062458568401</v>
      </c>
      <c r="X110">
        <f>VLOOKUP(_xlfn.CONCAT(A110,1),ref_coordinates!A:D,4,FALSE)</f>
        <v>5.0999999999999996</v>
      </c>
      <c r="Y110" t="str">
        <f>VLOOKUP(INT(LEFT(A110,3)),image_data!A:H,8,FALSE)</f>
        <v>perspective</v>
      </c>
      <c r="Z110" t="str">
        <f>VLOOKUP(B110,image_data!A:V,22,TRUE)</f>
        <v>stefanhrt: GoPro HERO9 Black</v>
      </c>
    </row>
    <row r="111" spans="1:26" x14ac:dyDescent="0.3">
      <c r="A111" t="s">
        <v>970</v>
      </c>
      <c r="B111">
        <f t="shared" si="15"/>
        <v>60</v>
      </c>
      <c r="C111">
        <f>VLOOKUP($B111,image_data!$A:$P,16,FALSE)</f>
        <v>5184</v>
      </c>
      <c r="D111">
        <f>VLOOKUP($B111,image_data!$A:$P,15,FALSE)</f>
        <v>3888</v>
      </c>
      <c r="E111">
        <f t="shared" si="16"/>
        <v>-92.929999999999836</v>
      </c>
      <c r="F111">
        <f t="shared" si="17"/>
        <v>1129.0200000000002</v>
      </c>
      <c r="G111">
        <f t="shared" si="18"/>
        <v>1132.8380931536512</v>
      </c>
      <c r="H111">
        <f>VLOOKUP(_xlfn.CONCAT($A111,"1"),ref_coordinates!$A:$C,2,FALSE)</f>
        <v>4185.87</v>
      </c>
      <c r="I111">
        <f>VLOOKUP(_xlfn.CONCAT($A111,"1"),ref_coordinates!$A:$C,3,FALSE)</f>
        <v>1221.3399999999999</v>
      </c>
      <c r="J111">
        <f>VLOOKUP(_xlfn.CONCAT($A111,"2"),ref_coordinates!$A:$C,2,FALSE)</f>
        <v>4092.94</v>
      </c>
      <c r="K111">
        <f>VLOOKUP(_xlfn.CONCAT($A111,"2"),ref_coordinates!$A:$C,3,FALSE)</f>
        <v>2350.36</v>
      </c>
      <c r="L111">
        <f>VLOOKUP($A111,lines!W:AC,7)</f>
        <v>26.120011104871409</v>
      </c>
      <c r="M111">
        <f>RADIANS(VLOOKUP($B111, image_data!A:G,7,FALSE))</f>
        <v>4.1788363249499225</v>
      </c>
      <c r="N111">
        <f>VLOOKUP($A111,lines!W:AD,8,FALSE)</f>
        <v>4.5675205667796526</v>
      </c>
      <c r="O111">
        <f t="shared" si="19"/>
        <v>0.38868424182973005</v>
      </c>
      <c r="P111">
        <f>VLOOKUP($B111,image_data!A:F,6,FALSE)</f>
        <v>1.6678830329329</v>
      </c>
      <c r="Q111">
        <f>VLOOKUP($B111,image_data!$A:$Q,12,FALSE)</f>
        <v>0.49518542413567002</v>
      </c>
      <c r="R111">
        <f>VLOOKUP($B111,image_data!$A:$Q,13,FALSE)</f>
        <v>-0.20928090121595</v>
      </c>
      <c r="S111">
        <f>VLOOKUP($B111,image_data!$A:$Q,14,FALSE)</f>
        <v>3.8095051415474999E-2</v>
      </c>
      <c r="T111">
        <f>VLOOKUP($B111,image_data!$A:$K,9,FALSE)</f>
        <v>0.76939827921562998</v>
      </c>
      <c r="U111">
        <f>VLOOKUP($B111,image_data!$A:$K,10,FALSE)</f>
        <v>1.56011866686</v>
      </c>
      <c r="V111">
        <f>VLOOKUP($B111,image_data!$A:$K,11,FALSE)</f>
        <v>-1.5404114525599999</v>
      </c>
      <c r="W111">
        <f>VLOOKUP(B111,image_data!A:R,18,FALSE)</f>
        <v>1.0062458568401</v>
      </c>
      <c r="X111">
        <f>VLOOKUP(_xlfn.CONCAT(A111,1),ref_coordinates!A:D,4,FALSE)</f>
        <v>8.5</v>
      </c>
      <c r="Y111" t="str">
        <f>VLOOKUP(INT(LEFT(A111,3)),image_data!A:H,8,FALSE)</f>
        <v>perspective</v>
      </c>
      <c r="Z111" t="str">
        <f>VLOOKUP(B111,image_data!A:V,22,TRUE)</f>
        <v>stefanhrt: GoPro HERO9 Black</v>
      </c>
    </row>
    <row r="112" spans="1:26" x14ac:dyDescent="0.3">
      <c r="A112" t="s">
        <v>972</v>
      </c>
      <c r="B112">
        <f t="shared" si="15"/>
        <v>61</v>
      </c>
      <c r="C112">
        <f>VLOOKUP($B112,image_data!$A:$P,16,FALSE)</f>
        <v>5184</v>
      </c>
      <c r="D112">
        <f>VLOOKUP($B112,image_data!$A:$P,15,FALSE)</f>
        <v>3888</v>
      </c>
      <c r="E112">
        <f t="shared" si="16"/>
        <v>-182.81999999999996</v>
      </c>
      <c r="F112">
        <f t="shared" si="17"/>
        <v>1143.9400000000003</v>
      </c>
      <c r="G112">
        <f t="shared" si="18"/>
        <v>1158.4566785167242</v>
      </c>
      <c r="H112">
        <f>VLOOKUP(_xlfn.CONCAT($A112,"1"),ref_coordinates!$A:$C,2,FALSE)</f>
        <v>388.78</v>
      </c>
      <c r="I112">
        <f>VLOOKUP(_xlfn.CONCAT($A112,"1"),ref_coordinates!$A:$C,3,FALSE)</f>
        <v>1111.57</v>
      </c>
      <c r="J112">
        <f>VLOOKUP(_xlfn.CONCAT($A112,"2"),ref_coordinates!$A:$C,2,FALSE)</f>
        <v>205.96</v>
      </c>
      <c r="K112">
        <f>VLOOKUP(_xlfn.CONCAT($A112,"2"),ref_coordinates!$A:$C,3,FALSE)</f>
        <v>2255.5100000000002</v>
      </c>
      <c r="L112">
        <f>VLOOKUP($A112,lines!W:AC,7)</f>
        <v>27.327939748148399</v>
      </c>
      <c r="M112">
        <f>RADIANS(VLOOKUP($B112, image_data!A:G,7,FALSE))</f>
        <v>4.3930782174894462E-2</v>
      </c>
      <c r="N112">
        <f>VLOOKUP($A112,lines!W:AD,8,FALSE)</f>
        <v>5.6432288506524717</v>
      </c>
      <c r="O112">
        <f t="shared" si="19"/>
        <v>5.5992980684775775</v>
      </c>
      <c r="P112">
        <f>VLOOKUP($B112,image_data!A:F,6,FALSE)</f>
        <v>1.8369533522054999</v>
      </c>
      <c r="Q112">
        <f>VLOOKUP($B112,image_data!$A:$Q,12,FALSE)</f>
        <v>0.47841097327505</v>
      </c>
      <c r="R112">
        <f>VLOOKUP($B112,image_data!$A:$Q,13,FALSE)</f>
        <v>-0.20361963784594</v>
      </c>
      <c r="S112">
        <f>VLOOKUP($B112,image_data!$A:$Q,14,FALSE)</f>
        <v>3.4416142358979003E-2</v>
      </c>
      <c r="T112">
        <f>VLOOKUP($B112,image_data!$A:$K,9,FALSE)</f>
        <v>1.4585013681884</v>
      </c>
      <c r="U112">
        <f>VLOOKUP($B112,image_data!$A:$K,10,FALSE)</f>
        <v>-5.4130029378344997E-2</v>
      </c>
      <c r="V112">
        <f>VLOOKUP($B112,image_data!$A:$K,11,FALSE)</f>
        <v>1.1151591669348E-2</v>
      </c>
      <c r="W112">
        <f>VLOOKUP(B112,image_data!A:R,18,FALSE)</f>
        <v>1.0384130844385</v>
      </c>
      <c r="X112">
        <f>VLOOKUP(_xlfn.CONCAT(A112,1),ref_coordinates!A:D,4,FALSE)</f>
        <v>9</v>
      </c>
      <c r="Y112" t="str">
        <f>VLOOKUP(INT(LEFT(A112,3)),image_data!A:H,8,FALSE)</f>
        <v>perspective</v>
      </c>
      <c r="Z112" t="str">
        <f>VLOOKUP(B112,image_data!A:V,22,TRUE)</f>
        <v>stefanhrt: GoPro HERO9 Black</v>
      </c>
    </row>
    <row r="113" spans="1:26" x14ac:dyDescent="0.3">
      <c r="A113" t="s">
        <v>973</v>
      </c>
      <c r="B113">
        <f t="shared" si="15"/>
        <v>61</v>
      </c>
      <c r="C113">
        <f>VLOOKUP($B113,image_data!$A:$P,16,FALSE)</f>
        <v>5184</v>
      </c>
      <c r="D113">
        <f>VLOOKUP($B113,image_data!$A:$P,15,FALSE)</f>
        <v>3888</v>
      </c>
      <c r="E113">
        <f t="shared" si="16"/>
        <v>-38.300000000000182</v>
      </c>
      <c r="F113">
        <f t="shared" si="17"/>
        <v>790.48</v>
      </c>
      <c r="G113">
        <f t="shared" si="18"/>
        <v>791.40730373177632</v>
      </c>
      <c r="H113">
        <f>VLOOKUP(_xlfn.CONCAT($A113,"1"),ref_coordinates!$A:$C,2,FALSE)</f>
        <v>1203.4000000000001</v>
      </c>
      <c r="I113">
        <f>VLOOKUP(_xlfn.CONCAT($A113,"1"),ref_coordinates!$A:$C,3,FALSE)</f>
        <v>1524.06</v>
      </c>
      <c r="J113">
        <f>VLOOKUP(_xlfn.CONCAT($A113,"2"),ref_coordinates!$A:$C,2,FALSE)</f>
        <v>1165.0999999999999</v>
      </c>
      <c r="K113">
        <f>VLOOKUP(_xlfn.CONCAT($A113,"2"),ref_coordinates!$A:$C,3,FALSE)</f>
        <v>2314.54</v>
      </c>
      <c r="L113">
        <f>VLOOKUP($A113,lines!W:AC,7)</f>
        <v>38.372433561121859</v>
      </c>
      <c r="M113">
        <f>RADIANS(VLOOKUP($B113, image_data!A:G,7,FALSE))</f>
        <v>4.3930782174894462E-2</v>
      </c>
      <c r="N113">
        <f>VLOOKUP($A113,lines!W:AD,8,FALSE)</f>
        <v>5.9084253431014204</v>
      </c>
      <c r="O113">
        <f t="shared" si="19"/>
        <v>5.8644945609265262</v>
      </c>
      <c r="P113">
        <f>VLOOKUP($B113,image_data!A:F,6,FALSE)</f>
        <v>1.8369533522054999</v>
      </c>
      <c r="Q113">
        <f>VLOOKUP($B113,image_data!$A:$Q,12,FALSE)</f>
        <v>0.47841097327505</v>
      </c>
      <c r="R113">
        <f>VLOOKUP($B113,image_data!$A:$Q,13,FALSE)</f>
        <v>-0.20361963784594</v>
      </c>
      <c r="S113">
        <f>VLOOKUP($B113,image_data!$A:$Q,14,FALSE)</f>
        <v>3.4416142358979003E-2</v>
      </c>
      <c r="T113">
        <f>VLOOKUP($B113,image_data!$A:$K,9,FALSE)</f>
        <v>1.4585013681884</v>
      </c>
      <c r="U113">
        <f>VLOOKUP($B113,image_data!$A:$K,10,FALSE)</f>
        <v>-5.4130029378344997E-2</v>
      </c>
      <c r="V113">
        <f>VLOOKUP($B113,image_data!$A:$K,11,FALSE)</f>
        <v>1.1151591669348E-2</v>
      </c>
      <c r="W113">
        <f>VLOOKUP(B113,image_data!A:R,18,FALSE)</f>
        <v>1.0384130844385</v>
      </c>
      <c r="X113">
        <f>VLOOKUP(_xlfn.CONCAT(A113,1),ref_coordinates!A:D,4,FALSE)</f>
        <v>9</v>
      </c>
      <c r="Y113" t="str">
        <f>VLOOKUP(INT(LEFT(A113,3)),image_data!A:H,8,FALSE)</f>
        <v>perspective</v>
      </c>
      <c r="Z113" t="str">
        <f>VLOOKUP(B113,image_data!A:V,22,TRUE)</f>
        <v>stefanhrt: GoPro HERO9 Black</v>
      </c>
    </row>
    <row r="114" spans="1:26" x14ac:dyDescent="0.3">
      <c r="A114" t="s">
        <v>974</v>
      </c>
      <c r="B114">
        <f t="shared" si="15"/>
        <v>61</v>
      </c>
      <c r="C114">
        <f>VLOOKUP($B114,image_data!$A:$P,16,FALSE)</f>
        <v>5184</v>
      </c>
      <c r="D114">
        <f>VLOOKUP($B114,image_data!$A:$P,15,FALSE)</f>
        <v>3888</v>
      </c>
      <c r="E114">
        <f t="shared" si="16"/>
        <v>77.360000000000127</v>
      </c>
      <c r="F114">
        <f t="shared" si="17"/>
        <v>1441.53</v>
      </c>
      <c r="G114">
        <f t="shared" si="18"/>
        <v>1443.6042776675331</v>
      </c>
      <c r="H114">
        <f>VLOOKUP(_xlfn.CONCAT($A114,"1"),ref_coordinates!$A:$C,2,FALSE)</f>
        <v>2962.64</v>
      </c>
      <c r="I114">
        <f>VLOOKUP(_xlfn.CONCAT($A114,"1"),ref_coordinates!$A:$C,3,FALSE)</f>
        <v>852.28</v>
      </c>
      <c r="J114">
        <f>VLOOKUP(_xlfn.CONCAT($A114,"2"),ref_coordinates!$A:$C,2,FALSE)</f>
        <v>3040</v>
      </c>
      <c r="K114">
        <f>VLOOKUP(_xlfn.CONCAT($A114,"2"),ref_coordinates!$A:$C,3,FALSE)</f>
        <v>2293.81</v>
      </c>
      <c r="L114">
        <f>VLOOKUP($A114,lines!W:AC,7)</f>
        <v>35.106766351805717</v>
      </c>
      <c r="M114">
        <f>RADIANS(VLOOKUP($B114, image_data!A:G,7,FALSE))</f>
        <v>4.3930782174894462E-2</v>
      </c>
      <c r="N114">
        <f>VLOOKUP($A114,lines!W:AD,8,FALSE)</f>
        <v>0.27032185206834292</v>
      </c>
      <c r="O114">
        <f t="shared" si="19"/>
        <v>0.22639106989344845</v>
      </c>
      <c r="P114">
        <f>VLOOKUP($B114,image_data!A:F,6,FALSE)</f>
        <v>1.8369533522054999</v>
      </c>
      <c r="Q114">
        <f>VLOOKUP($B114,image_data!$A:$Q,12,FALSE)</f>
        <v>0.47841097327505</v>
      </c>
      <c r="R114">
        <f>VLOOKUP($B114,image_data!$A:$Q,13,FALSE)</f>
        <v>-0.20361963784594</v>
      </c>
      <c r="S114">
        <f>VLOOKUP($B114,image_data!$A:$Q,14,FALSE)</f>
        <v>3.4416142358979003E-2</v>
      </c>
      <c r="T114">
        <f>VLOOKUP($B114,image_data!$A:$K,9,FALSE)</f>
        <v>1.4585013681884</v>
      </c>
      <c r="U114">
        <f>VLOOKUP($B114,image_data!$A:$K,10,FALSE)</f>
        <v>-5.4130029378344997E-2</v>
      </c>
      <c r="V114">
        <f>VLOOKUP($B114,image_data!$A:$K,11,FALSE)</f>
        <v>1.1151591669348E-2</v>
      </c>
      <c r="W114">
        <f>VLOOKUP(B114,image_data!A:R,18,FALSE)</f>
        <v>1.0384130844385</v>
      </c>
      <c r="X114">
        <f>VLOOKUP(_xlfn.CONCAT(A114,1),ref_coordinates!A:D,4,FALSE)</f>
        <v>20.399999999999999</v>
      </c>
      <c r="Y114" t="str">
        <f>VLOOKUP(INT(LEFT(A114,3)),image_data!A:H,8,FALSE)</f>
        <v>perspective</v>
      </c>
      <c r="Z114" t="str">
        <f>VLOOKUP(B114,image_data!A:V,22,TRUE)</f>
        <v>stefanhrt: GoPro HERO9 Black</v>
      </c>
    </row>
    <row r="115" spans="1:26" x14ac:dyDescent="0.3">
      <c r="A115" t="s">
        <v>975</v>
      </c>
      <c r="B115">
        <f t="shared" si="15"/>
        <v>61</v>
      </c>
      <c r="C115">
        <f>VLOOKUP($B115,image_data!$A:$P,16,FALSE)</f>
        <v>5184</v>
      </c>
      <c r="D115">
        <f>VLOOKUP($B115,image_data!$A:$P,15,FALSE)</f>
        <v>3888</v>
      </c>
      <c r="E115">
        <f t="shared" si="16"/>
        <v>220.84999999999991</v>
      </c>
      <c r="F115">
        <f t="shared" si="17"/>
        <v>2232.77</v>
      </c>
      <c r="G115">
        <f t="shared" si="18"/>
        <v>2243.6658831920586</v>
      </c>
      <c r="H115">
        <f>VLOOKUP(_xlfn.CONCAT($A115,"1"),ref_coordinates!$A:$C,2,FALSE)</f>
        <v>3046.64</v>
      </c>
      <c r="I115">
        <f>VLOOKUP(_xlfn.CONCAT($A115,"1"),ref_coordinates!$A:$C,3,FALSE)</f>
        <v>113.38</v>
      </c>
      <c r="J115">
        <f>VLOOKUP(_xlfn.CONCAT($A115,"2"),ref_coordinates!$A:$C,2,FALSE)</f>
        <v>3267.49</v>
      </c>
      <c r="K115">
        <f>VLOOKUP(_xlfn.CONCAT($A115,"2"),ref_coordinates!$A:$C,3,FALSE)</f>
        <v>2346.15</v>
      </c>
      <c r="L115">
        <f>VLOOKUP($A115,lines!W:AC,7)</f>
        <v>22.89383328554246</v>
      </c>
      <c r="M115">
        <f>RADIANS(VLOOKUP($B115, image_data!A:G,7,FALSE))</f>
        <v>4.3930782174894462E-2</v>
      </c>
      <c r="N115">
        <f>VLOOKUP($A115,lines!W:AD,8,FALSE)</f>
        <v>0.32589660470604742</v>
      </c>
      <c r="O115">
        <f t="shared" si="19"/>
        <v>0.28196582253115299</v>
      </c>
      <c r="P115">
        <f>VLOOKUP($B115,image_data!A:F,6,FALSE)</f>
        <v>1.8369533522054999</v>
      </c>
      <c r="Q115">
        <f>VLOOKUP($B115,image_data!$A:$Q,12,FALSE)</f>
        <v>0.47841097327505</v>
      </c>
      <c r="R115">
        <f>VLOOKUP($B115,image_data!$A:$Q,13,FALSE)</f>
        <v>-0.20361963784594</v>
      </c>
      <c r="S115">
        <f>VLOOKUP($B115,image_data!$A:$Q,14,FALSE)</f>
        <v>3.4416142358979003E-2</v>
      </c>
      <c r="T115">
        <f>VLOOKUP($B115,image_data!$A:$K,9,FALSE)</f>
        <v>1.4585013681884</v>
      </c>
      <c r="U115">
        <f>VLOOKUP($B115,image_data!$A:$K,10,FALSE)</f>
        <v>-5.4130029378344997E-2</v>
      </c>
      <c r="V115">
        <f>VLOOKUP($B115,image_data!$A:$K,11,FALSE)</f>
        <v>1.1151591669348E-2</v>
      </c>
      <c r="W115">
        <f>VLOOKUP(B115,image_data!A:R,18,FALSE)</f>
        <v>1.0384130844385</v>
      </c>
      <c r="X115">
        <f>VLOOKUP(_xlfn.CONCAT(A115,1),ref_coordinates!A:D,4,FALSE)</f>
        <v>20.399999999999999</v>
      </c>
      <c r="Y115" t="str">
        <f>VLOOKUP(INT(LEFT(A115,3)),image_data!A:H,8,FALSE)</f>
        <v>perspective</v>
      </c>
      <c r="Z115" t="str">
        <f>VLOOKUP(B115,image_data!A:V,22,TRUE)</f>
        <v>stefanhrt: GoPro HERO9 Black</v>
      </c>
    </row>
    <row r="116" spans="1:26" x14ac:dyDescent="0.3">
      <c r="A116" t="s">
        <v>976</v>
      </c>
      <c r="B116">
        <f t="shared" si="15"/>
        <v>61</v>
      </c>
      <c r="C116">
        <f>VLOOKUP($B116,image_data!$A:$P,16,FALSE)</f>
        <v>5184</v>
      </c>
      <c r="D116">
        <f>VLOOKUP($B116,image_data!$A:$P,15,FALSE)</f>
        <v>3888</v>
      </c>
      <c r="E116">
        <f t="shared" si="16"/>
        <v>318.95000000000027</v>
      </c>
      <c r="F116">
        <f t="shared" si="17"/>
        <v>2144.75</v>
      </c>
      <c r="G116">
        <f t="shared" si="18"/>
        <v>2168.3361512920455</v>
      </c>
      <c r="H116">
        <f>VLOOKUP(_xlfn.CONCAT($A116,"1"),ref_coordinates!$A:$C,2,FALSE)</f>
        <v>3770.85</v>
      </c>
      <c r="I116">
        <f>VLOOKUP(_xlfn.CONCAT($A116,"1"),ref_coordinates!$A:$C,3,FALSE)</f>
        <v>149.06</v>
      </c>
      <c r="J116">
        <f>VLOOKUP(_xlfn.CONCAT($A116,"2"),ref_coordinates!$A:$C,2,FALSE)</f>
        <v>4089.8</v>
      </c>
      <c r="K116">
        <f>VLOOKUP(_xlfn.CONCAT($A116,"2"),ref_coordinates!$A:$C,3,FALSE)</f>
        <v>2293.81</v>
      </c>
      <c r="L116">
        <f>VLOOKUP($A116,lines!W:AC,7)</f>
        <v>24.443385498142359</v>
      </c>
      <c r="M116">
        <f>RADIANS(VLOOKUP($B116, image_data!A:G,7,FALSE))</f>
        <v>4.3930782174894462E-2</v>
      </c>
      <c r="N116">
        <f>VLOOKUP($A116,lines!W:AD,8,FALSE)</f>
        <v>0.57746685999948966</v>
      </c>
      <c r="O116">
        <f t="shared" si="19"/>
        <v>0.53353607782459522</v>
      </c>
      <c r="P116">
        <f>VLOOKUP($B116,image_data!A:F,6,FALSE)</f>
        <v>1.8369533522054999</v>
      </c>
      <c r="Q116">
        <f>VLOOKUP($B116,image_data!$A:$Q,12,FALSE)</f>
        <v>0.47841097327505</v>
      </c>
      <c r="R116">
        <f>VLOOKUP($B116,image_data!$A:$Q,13,FALSE)</f>
        <v>-0.20361963784594</v>
      </c>
      <c r="S116">
        <f>VLOOKUP($B116,image_data!$A:$Q,14,FALSE)</f>
        <v>3.4416142358979003E-2</v>
      </c>
      <c r="T116">
        <f>VLOOKUP($B116,image_data!$A:$K,9,FALSE)</f>
        <v>1.4585013681884</v>
      </c>
      <c r="U116">
        <f>VLOOKUP($B116,image_data!$A:$K,10,FALSE)</f>
        <v>-5.4130029378344997E-2</v>
      </c>
      <c r="V116">
        <f>VLOOKUP($B116,image_data!$A:$K,11,FALSE)</f>
        <v>1.1151591669348E-2</v>
      </c>
      <c r="W116">
        <f>VLOOKUP(B116,image_data!A:R,18,FALSE)</f>
        <v>1.0384130844385</v>
      </c>
      <c r="X116">
        <f>VLOOKUP(_xlfn.CONCAT(A116,1),ref_coordinates!A:D,4,FALSE)</f>
        <v>20.399999999999999</v>
      </c>
      <c r="Y116" t="str">
        <f>VLOOKUP(INT(LEFT(A116,3)),image_data!A:H,8,FALSE)</f>
        <v>perspective</v>
      </c>
      <c r="Z116" t="str">
        <f>VLOOKUP(B116,image_data!A:V,22,TRUE)</f>
        <v>stefanhrt: GoPro HERO9 Black</v>
      </c>
    </row>
    <row r="117" spans="1:26" x14ac:dyDescent="0.3">
      <c r="A117" t="s">
        <v>977</v>
      </c>
      <c r="B117">
        <f t="shared" si="15"/>
        <v>61</v>
      </c>
      <c r="C117">
        <f>VLOOKUP($B117,image_data!$A:$P,16,FALSE)</f>
        <v>5184</v>
      </c>
      <c r="D117">
        <f>VLOOKUP($B117,image_data!$A:$P,15,FALSE)</f>
        <v>3888</v>
      </c>
      <c r="E117">
        <f t="shared" si="16"/>
        <v>426.88999999999942</v>
      </c>
      <c r="F117">
        <f t="shared" si="17"/>
        <v>2081.2600000000002</v>
      </c>
      <c r="G117">
        <f t="shared" si="18"/>
        <v>2124.5889625289878</v>
      </c>
      <c r="H117">
        <f>VLOOKUP(_xlfn.CONCAT($A117,"1"),ref_coordinates!$A:$C,2,FALSE)</f>
        <v>3928.51</v>
      </c>
      <c r="I117">
        <f>VLOOKUP(_xlfn.CONCAT($A117,"1"),ref_coordinates!$A:$C,3,FALSE)</f>
        <v>196.66</v>
      </c>
      <c r="J117">
        <f>VLOOKUP(_xlfn.CONCAT($A117,"2"),ref_coordinates!$A:$C,2,FALSE)</f>
        <v>4355.3999999999996</v>
      </c>
      <c r="K117">
        <f>VLOOKUP(_xlfn.CONCAT($A117,"2"),ref_coordinates!$A:$C,3,FALSE)</f>
        <v>2277.92</v>
      </c>
      <c r="L117">
        <f>VLOOKUP($A117,lines!W:AC,7)</f>
        <v>25.783895018794539</v>
      </c>
      <c r="M117">
        <f>RADIANS(VLOOKUP($B117, image_data!A:G,7,FALSE))</f>
        <v>4.3930782174894462E-2</v>
      </c>
      <c r="N117">
        <f>VLOOKUP($A117,lines!W:AD,8,FALSE)</f>
        <v>0.68265552343367186</v>
      </c>
      <c r="O117">
        <f t="shared" si="19"/>
        <v>0.63872474125877743</v>
      </c>
      <c r="P117">
        <f>VLOOKUP($B117,image_data!A:F,6,FALSE)</f>
        <v>1.8369533522054999</v>
      </c>
      <c r="Q117">
        <f>VLOOKUP($B117,image_data!$A:$Q,12,FALSE)</f>
        <v>0.47841097327505</v>
      </c>
      <c r="R117">
        <f>VLOOKUP($B117,image_data!$A:$Q,13,FALSE)</f>
        <v>-0.20361963784594</v>
      </c>
      <c r="S117">
        <f>VLOOKUP($B117,image_data!$A:$Q,14,FALSE)</f>
        <v>3.4416142358979003E-2</v>
      </c>
      <c r="T117">
        <f>VLOOKUP($B117,image_data!$A:$K,9,FALSE)</f>
        <v>1.4585013681884</v>
      </c>
      <c r="U117">
        <f>VLOOKUP($B117,image_data!$A:$K,10,FALSE)</f>
        <v>-5.4130029378344997E-2</v>
      </c>
      <c r="V117">
        <f>VLOOKUP($B117,image_data!$A:$K,11,FALSE)</f>
        <v>1.1151591669348E-2</v>
      </c>
      <c r="W117">
        <f>VLOOKUP(B117,image_data!A:R,18,FALSE)</f>
        <v>1.0384130844385</v>
      </c>
      <c r="X117">
        <f>VLOOKUP(_xlfn.CONCAT(A117,1),ref_coordinates!A:D,4,FALSE)</f>
        <v>20.399999999999999</v>
      </c>
      <c r="Y117" t="str">
        <f>VLOOKUP(INT(LEFT(A117,3)),image_data!A:H,8,FALSE)</f>
        <v>perspective</v>
      </c>
      <c r="Z117" t="str">
        <f>VLOOKUP(B117,image_data!A:V,22,TRUE)</f>
        <v>stefanhrt: GoPro HERO9 Black</v>
      </c>
    </row>
    <row r="118" spans="1:26" x14ac:dyDescent="0.3">
      <c r="A118" t="s">
        <v>979</v>
      </c>
      <c r="B118">
        <f t="shared" si="15"/>
        <v>62</v>
      </c>
      <c r="C118">
        <f>VLOOKUP($B118,image_data!$A:$P,16,FALSE)</f>
        <v>5184</v>
      </c>
      <c r="D118">
        <f>VLOOKUP($B118,image_data!$A:$P,15,FALSE)</f>
        <v>3888</v>
      </c>
      <c r="E118">
        <f t="shared" si="16"/>
        <v>9.6000000000000085</v>
      </c>
      <c r="F118">
        <f t="shared" si="17"/>
        <v>1315.3000000000002</v>
      </c>
      <c r="G118">
        <f t="shared" si="18"/>
        <v>1315.3350333660244</v>
      </c>
      <c r="H118">
        <f>VLOOKUP(_xlfn.CONCAT($A118,"1"),ref_coordinates!$A:$C,2,FALSE)</f>
        <v>64.27</v>
      </c>
      <c r="I118">
        <f>VLOOKUP(_xlfn.CONCAT($A118,"1"),ref_coordinates!$A:$C,3,FALSE)</f>
        <v>1279.06</v>
      </c>
      <c r="J118">
        <f>VLOOKUP(_xlfn.CONCAT($A118,"2"),ref_coordinates!$A:$C,2,FALSE)</f>
        <v>73.87</v>
      </c>
      <c r="K118">
        <f>VLOOKUP(_xlfn.CONCAT($A118,"2"),ref_coordinates!$A:$C,3,FALSE)</f>
        <v>2594.36</v>
      </c>
      <c r="L118">
        <f>VLOOKUP($A118,lines!W:AC,7)</f>
        <v>43.916994476312453</v>
      </c>
      <c r="M118">
        <f>RADIANS(VLOOKUP($B118, image_data!A:G,7,FALSE))</f>
        <v>0.48031024662904576</v>
      </c>
      <c r="N118">
        <f>VLOOKUP($A118,lines!W:AD,8,FALSE)</f>
        <v>5.6483280829137641</v>
      </c>
      <c r="O118">
        <f t="shared" si="19"/>
        <v>5.1680178362847187</v>
      </c>
      <c r="P118">
        <f>VLOOKUP($B118,image_data!A:F,6,FALSE)</f>
        <v>2.2202407354489</v>
      </c>
      <c r="Q118">
        <f>VLOOKUP($B118,image_data!$A:$Q,12,FALSE)</f>
        <v>0.48775279201789001</v>
      </c>
      <c r="R118">
        <f>VLOOKUP($B118,image_data!$A:$Q,13,FALSE)</f>
        <v>-0.21587944900101</v>
      </c>
      <c r="S118">
        <f>VLOOKUP($B118,image_data!$A:$Q,14,FALSE)</f>
        <v>4.06910886114E-2</v>
      </c>
      <c r="T118">
        <f>VLOOKUP($B118,image_data!$A:$K,9,FALSE)</f>
        <v>1.4423710101524001</v>
      </c>
      <c r="U118">
        <f>VLOOKUP($B118,image_data!$A:$K,10,FALSE)</f>
        <v>-0.51206030829016003</v>
      </c>
      <c r="V118">
        <f>VLOOKUP($B118,image_data!$A:$K,11,FALSE)</f>
        <v>0.22195947417861001</v>
      </c>
      <c r="W118">
        <f>VLOOKUP(B118,image_data!A:R,18,FALSE)</f>
        <v>0.98555356501199998</v>
      </c>
      <c r="X118">
        <f>VLOOKUP(_xlfn.CONCAT(A118,1),ref_coordinates!A:D,4,FALSE)</f>
        <v>20.9</v>
      </c>
      <c r="Y118" t="str">
        <f>VLOOKUP(INT(LEFT(A118,3)),image_data!A:H,8,FALSE)</f>
        <v>perspective</v>
      </c>
      <c r="Z118" t="str">
        <f>VLOOKUP(B118,image_data!A:V,22,TRUE)</f>
        <v>stefanhrt: GoPro HERO9 Black</v>
      </c>
    </row>
    <row r="119" spans="1:26" x14ac:dyDescent="0.3">
      <c r="A119" t="s">
        <v>980</v>
      </c>
      <c r="B119">
        <f t="shared" si="15"/>
        <v>62</v>
      </c>
      <c r="C119">
        <f>VLOOKUP($B119,image_data!$A:$P,16,FALSE)</f>
        <v>5184</v>
      </c>
      <c r="D119">
        <f>VLOOKUP($B119,image_data!$A:$P,15,FALSE)</f>
        <v>3888</v>
      </c>
      <c r="E119">
        <f t="shared" si="16"/>
        <v>18.039999999999992</v>
      </c>
      <c r="F119">
        <f t="shared" si="17"/>
        <v>1341.7900000000002</v>
      </c>
      <c r="G119">
        <f t="shared" si="18"/>
        <v>1341.9112659561365</v>
      </c>
      <c r="H119">
        <f>VLOOKUP(_xlfn.CONCAT($A119,"1"),ref_coordinates!$A:$C,2,FALSE)</f>
        <v>125.28</v>
      </c>
      <c r="I119">
        <f>VLOOKUP(_xlfn.CONCAT($A119,"1"),ref_coordinates!$A:$C,3,FALSE)</f>
        <v>1263.47</v>
      </c>
      <c r="J119">
        <f>VLOOKUP(_xlfn.CONCAT($A119,"2"),ref_coordinates!$A:$C,2,FALSE)</f>
        <v>143.32</v>
      </c>
      <c r="K119">
        <f>VLOOKUP(_xlfn.CONCAT($A119,"2"),ref_coordinates!$A:$C,3,FALSE)</f>
        <v>2605.2600000000002</v>
      </c>
      <c r="L119">
        <f>VLOOKUP($A119,lines!W:AC,7)</f>
        <v>43.178009345429743</v>
      </c>
      <c r="M119">
        <f>RADIANS(VLOOKUP($B119, image_data!A:G,7,FALSE))</f>
        <v>0.48031024662904576</v>
      </c>
      <c r="N119">
        <f>VLOOKUP($A119,lines!W:AD,8,FALSE)</f>
        <v>5.668806261676858</v>
      </c>
      <c r="O119">
        <f t="shared" si="19"/>
        <v>5.1884960150478125</v>
      </c>
      <c r="P119">
        <f>VLOOKUP($B119,image_data!A:F,6,FALSE)</f>
        <v>2.2202407354489</v>
      </c>
      <c r="Q119">
        <f>VLOOKUP($B119,image_data!$A:$Q,12,FALSE)</f>
        <v>0.48775279201789001</v>
      </c>
      <c r="R119">
        <f>VLOOKUP($B119,image_data!$A:$Q,13,FALSE)</f>
        <v>-0.21587944900101</v>
      </c>
      <c r="S119">
        <f>VLOOKUP($B119,image_data!$A:$Q,14,FALSE)</f>
        <v>4.06910886114E-2</v>
      </c>
      <c r="T119">
        <f>VLOOKUP($B119,image_data!$A:$K,9,FALSE)</f>
        <v>1.4423710101524001</v>
      </c>
      <c r="U119">
        <f>VLOOKUP($B119,image_data!$A:$K,10,FALSE)</f>
        <v>-0.51206030829016003</v>
      </c>
      <c r="V119">
        <f>VLOOKUP($B119,image_data!$A:$K,11,FALSE)</f>
        <v>0.22195947417861001</v>
      </c>
      <c r="W119">
        <f>VLOOKUP(B119,image_data!A:R,18,FALSE)</f>
        <v>0.98555356501199998</v>
      </c>
      <c r="X119">
        <f>VLOOKUP(_xlfn.CONCAT(A119,1),ref_coordinates!A:D,4,FALSE)</f>
        <v>20.9</v>
      </c>
      <c r="Y119" t="str">
        <f>VLOOKUP(INT(LEFT(A119,3)),image_data!A:H,8,FALSE)</f>
        <v>perspective</v>
      </c>
      <c r="Z119" t="str">
        <f>VLOOKUP(B119,image_data!A:V,22,TRUE)</f>
        <v>stefanhrt: GoPro HERO9 Black</v>
      </c>
    </row>
    <row r="120" spans="1:26" x14ac:dyDescent="0.3">
      <c r="A120" t="s">
        <v>981</v>
      </c>
      <c r="B120">
        <f t="shared" si="15"/>
        <v>62</v>
      </c>
      <c r="C120">
        <f>VLOOKUP($B120,image_data!$A:$P,16,FALSE)</f>
        <v>5184</v>
      </c>
      <c r="D120">
        <f>VLOOKUP($B120,image_data!$A:$P,15,FALSE)</f>
        <v>3888</v>
      </c>
      <c r="E120">
        <f t="shared" si="16"/>
        <v>74.549999999999955</v>
      </c>
      <c r="F120">
        <f t="shared" si="17"/>
        <v>1069.0199999999998</v>
      </c>
      <c r="G120">
        <f t="shared" si="18"/>
        <v>1071.6162852905882</v>
      </c>
      <c r="H120">
        <f>VLOOKUP(_xlfn.CONCAT($A120,"1"),ref_coordinates!$A:$C,2,FALSE)</f>
        <v>549.11</v>
      </c>
      <c r="I120">
        <f>VLOOKUP(_xlfn.CONCAT($A120,"1"),ref_coordinates!$A:$C,3,FALSE)</f>
        <v>1454.45</v>
      </c>
      <c r="J120">
        <f>VLOOKUP(_xlfn.CONCAT($A120,"2"),ref_coordinates!$A:$C,2,FALSE)</f>
        <v>623.66</v>
      </c>
      <c r="K120">
        <f>VLOOKUP(_xlfn.CONCAT($A120,"2"),ref_coordinates!$A:$C,3,FALSE)</f>
        <v>2523.4699999999998</v>
      </c>
      <c r="L120">
        <f>VLOOKUP($A120,lines!W:AC,7)</f>
        <v>52.568241582075153</v>
      </c>
      <c r="M120">
        <f>RADIANS(VLOOKUP($B120, image_data!A:G,7,FALSE))</f>
        <v>0.48031024662904576</v>
      </c>
      <c r="N120">
        <f>VLOOKUP($A120,lines!W:AD,8,FALSE)</f>
        <v>5.8425596556612884</v>
      </c>
      <c r="O120">
        <f t="shared" si="19"/>
        <v>5.362249409032243</v>
      </c>
      <c r="P120">
        <f>VLOOKUP($B120,image_data!A:F,6,FALSE)</f>
        <v>2.2202407354489</v>
      </c>
      <c r="Q120">
        <f>VLOOKUP($B120,image_data!$A:$Q,12,FALSE)</f>
        <v>0.48775279201789001</v>
      </c>
      <c r="R120">
        <f>VLOOKUP($B120,image_data!$A:$Q,13,FALSE)</f>
        <v>-0.21587944900101</v>
      </c>
      <c r="S120">
        <f>VLOOKUP($B120,image_data!$A:$Q,14,FALSE)</f>
        <v>4.06910886114E-2</v>
      </c>
      <c r="T120">
        <f>VLOOKUP($B120,image_data!$A:$K,9,FALSE)</f>
        <v>1.4423710101524001</v>
      </c>
      <c r="U120">
        <f>VLOOKUP($B120,image_data!$A:$K,10,FALSE)</f>
        <v>-0.51206030829016003</v>
      </c>
      <c r="V120">
        <f>VLOOKUP($B120,image_data!$A:$K,11,FALSE)</f>
        <v>0.22195947417861001</v>
      </c>
      <c r="W120">
        <f>VLOOKUP(B120,image_data!A:R,18,FALSE)</f>
        <v>0.98555356501199998</v>
      </c>
      <c r="X120">
        <f>VLOOKUP(_xlfn.CONCAT(A120,1),ref_coordinates!A:D,4,FALSE)</f>
        <v>20.9</v>
      </c>
      <c r="Y120" t="str">
        <f>VLOOKUP(INT(LEFT(A120,3)),image_data!A:H,8,FALSE)</f>
        <v>perspective</v>
      </c>
      <c r="Z120" t="str">
        <f>VLOOKUP(B120,image_data!A:V,22,TRUE)</f>
        <v>stefanhrt: GoPro HERO9 Black</v>
      </c>
    </row>
    <row r="121" spans="1:26" x14ac:dyDescent="0.3">
      <c r="A121" t="s">
        <v>982</v>
      </c>
      <c r="B121">
        <f t="shared" si="15"/>
        <v>62</v>
      </c>
      <c r="C121">
        <f>VLOOKUP($B121,image_data!$A:$P,16,FALSE)</f>
        <v>5184</v>
      </c>
      <c r="D121">
        <f>VLOOKUP($B121,image_data!$A:$P,15,FALSE)</f>
        <v>3888</v>
      </c>
      <c r="E121">
        <f t="shared" si="16"/>
        <v>24.509999999999764</v>
      </c>
      <c r="F121">
        <f t="shared" si="17"/>
        <v>151.82999999999993</v>
      </c>
      <c r="G121">
        <f t="shared" si="18"/>
        <v>153.79560786966567</v>
      </c>
      <c r="H121">
        <f>VLOOKUP(_xlfn.CONCAT($A121,"1"),ref_coordinates!$A:$C,2,FALSE)</f>
        <v>2089.5300000000002</v>
      </c>
      <c r="I121">
        <f>VLOOKUP(_xlfn.CONCAT($A121,"1"),ref_coordinates!$A:$C,3,FALSE)</f>
        <v>2071.89</v>
      </c>
      <c r="J121">
        <f>VLOOKUP(_xlfn.CONCAT($A121,"2"),ref_coordinates!$A:$C,2,FALSE)</f>
        <v>2114.04</v>
      </c>
      <c r="K121">
        <f>VLOOKUP(_xlfn.CONCAT($A121,"2"),ref_coordinates!$A:$C,3,FALSE)</f>
        <v>2223.7199999999998</v>
      </c>
      <c r="L121">
        <f>VLOOKUP($A121,lines!W:AC,7)</f>
        <v>282.86489672479053</v>
      </c>
      <c r="M121">
        <f>RADIANS(VLOOKUP($B121, image_data!A:G,7,FALSE))</f>
        <v>0.48031024662904576</v>
      </c>
      <c r="N121">
        <f>VLOOKUP($A121,lines!W:AD,8,FALSE)</f>
        <v>0.1144206409802844</v>
      </c>
      <c r="O121">
        <f t="shared" si="19"/>
        <v>-0.36588960564876138</v>
      </c>
      <c r="P121">
        <f>VLOOKUP($B121,image_data!A:F,6,FALSE)</f>
        <v>2.2202407354489</v>
      </c>
      <c r="Q121">
        <f>VLOOKUP($B121,image_data!$A:$Q,12,FALSE)</f>
        <v>0.48775279201789001</v>
      </c>
      <c r="R121">
        <f>VLOOKUP($B121,image_data!$A:$Q,13,FALSE)</f>
        <v>-0.21587944900101</v>
      </c>
      <c r="S121">
        <f>VLOOKUP($B121,image_data!$A:$Q,14,FALSE)</f>
        <v>4.06910886114E-2</v>
      </c>
      <c r="T121">
        <f>VLOOKUP($B121,image_data!$A:$K,9,FALSE)</f>
        <v>1.4423710101524001</v>
      </c>
      <c r="U121">
        <f>VLOOKUP($B121,image_data!$A:$K,10,FALSE)</f>
        <v>-0.51206030829016003</v>
      </c>
      <c r="V121">
        <f>VLOOKUP($B121,image_data!$A:$K,11,FALSE)</f>
        <v>0.22195947417861001</v>
      </c>
      <c r="W121">
        <f>VLOOKUP(B121,image_data!A:R,18,FALSE)</f>
        <v>0.98555356501199998</v>
      </c>
      <c r="X121">
        <f>VLOOKUP(_xlfn.CONCAT(A121,1),ref_coordinates!A:D,4,FALSE)</f>
        <v>20</v>
      </c>
      <c r="Y121" t="str">
        <f>VLOOKUP(INT(LEFT(A121,3)),image_data!A:H,8,FALSE)</f>
        <v>perspective</v>
      </c>
      <c r="Z121" t="str">
        <f>VLOOKUP(B121,image_data!A:V,22,TRUE)</f>
        <v>stefanhrt: GoPro HERO9 Black</v>
      </c>
    </row>
    <row r="122" spans="1:26" x14ac:dyDescent="0.3">
      <c r="A122" t="s">
        <v>983</v>
      </c>
      <c r="B122">
        <f t="shared" si="15"/>
        <v>62</v>
      </c>
      <c r="C122">
        <f>VLOOKUP($B122,image_data!$A:$P,16,FALSE)</f>
        <v>5184</v>
      </c>
      <c r="D122">
        <f>VLOOKUP($B122,image_data!$A:$P,15,FALSE)</f>
        <v>3888</v>
      </c>
      <c r="E122">
        <f t="shared" si="16"/>
        <v>177.0300000000002</v>
      </c>
      <c r="F122">
        <f t="shared" si="17"/>
        <v>890.75999999999976</v>
      </c>
      <c r="G122">
        <f t="shared" si="18"/>
        <v>908.18114850507641</v>
      </c>
      <c r="H122">
        <f>VLOOKUP(_xlfn.CONCAT($A122,"1"),ref_coordinates!$A:$C,2,FALSE)</f>
        <v>2443.23</v>
      </c>
      <c r="I122">
        <f>VLOOKUP(_xlfn.CONCAT($A122,"1"),ref_coordinates!$A:$C,3,FALSE)</f>
        <v>1239.1300000000001</v>
      </c>
      <c r="J122">
        <f>VLOOKUP(_xlfn.CONCAT($A122,"2"),ref_coordinates!$A:$C,2,FALSE)</f>
        <v>2620.2600000000002</v>
      </c>
      <c r="K122">
        <f>VLOOKUP(_xlfn.CONCAT($A122,"2"),ref_coordinates!$A:$C,3,FALSE)</f>
        <v>2129.89</v>
      </c>
      <c r="L122">
        <f>VLOOKUP($A122,lines!W:AC,7)</f>
        <v>83.90159748097976</v>
      </c>
      <c r="M122">
        <f>RADIANS(VLOOKUP($B122, image_data!A:G,7,FALSE))</f>
        <v>0.48031024662904576</v>
      </c>
      <c r="N122">
        <f>VLOOKUP($A122,lines!W:AD,8,FALSE)</f>
        <v>0.37467538267468797</v>
      </c>
      <c r="O122">
        <f t="shared" si="19"/>
        <v>-0.10563486395435778</v>
      </c>
      <c r="P122">
        <f>VLOOKUP($B122,image_data!A:F,6,FALSE)</f>
        <v>2.2202407354489</v>
      </c>
      <c r="Q122">
        <f>VLOOKUP($B122,image_data!$A:$Q,12,FALSE)</f>
        <v>0.48775279201789001</v>
      </c>
      <c r="R122">
        <f>VLOOKUP($B122,image_data!$A:$Q,13,FALSE)</f>
        <v>-0.21587944900101</v>
      </c>
      <c r="S122">
        <f>VLOOKUP($B122,image_data!$A:$Q,14,FALSE)</f>
        <v>4.06910886114E-2</v>
      </c>
      <c r="T122">
        <f>VLOOKUP($B122,image_data!$A:$K,9,FALSE)</f>
        <v>1.4423710101524001</v>
      </c>
      <c r="U122">
        <f>VLOOKUP($B122,image_data!$A:$K,10,FALSE)</f>
        <v>-0.51206030829016003</v>
      </c>
      <c r="V122">
        <f>VLOOKUP($B122,image_data!$A:$K,11,FALSE)</f>
        <v>0.22195947417861001</v>
      </c>
      <c r="W122">
        <f>VLOOKUP(B122,image_data!A:R,18,FALSE)</f>
        <v>0.98555356501199998</v>
      </c>
      <c r="X122">
        <f>VLOOKUP(_xlfn.CONCAT(A122,1),ref_coordinates!A:D,4,FALSE)</f>
        <v>34.5</v>
      </c>
      <c r="Y122" t="str">
        <f>VLOOKUP(INT(LEFT(A122,3)),image_data!A:H,8,FALSE)</f>
        <v>perspective</v>
      </c>
      <c r="Z122" t="str">
        <f>VLOOKUP(B122,image_data!A:V,22,TRUE)</f>
        <v>stefanhrt: GoPro HERO9 Black</v>
      </c>
    </row>
    <row r="123" spans="1:26" x14ac:dyDescent="0.3">
      <c r="A123" t="s">
        <v>984</v>
      </c>
      <c r="B123">
        <f t="shared" si="15"/>
        <v>62</v>
      </c>
      <c r="C123">
        <f>VLOOKUP($B123,image_data!$A:$P,16,FALSE)</f>
        <v>5184</v>
      </c>
      <c r="D123">
        <f>VLOOKUP($B123,image_data!$A:$P,15,FALSE)</f>
        <v>3888</v>
      </c>
      <c r="E123">
        <f t="shared" si="16"/>
        <v>261.19000000000005</v>
      </c>
      <c r="F123">
        <f t="shared" si="17"/>
        <v>1217.1100000000001</v>
      </c>
      <c r="G123">
        <f t="shared" si="18"/>
        <v>1244.8200545460377</v>
      </c>
      <c r="H123">
        <f>VLOOKUP(_xlfn.CONCAT($A123,"1"),ref_coordinates!$A:$C,2,FALSE)</f>
        <v>2556.4299999999998</v>
      </c>
      <c r="I123">
        <f>VLOOKUP(_xlfn.CONCAT($A123,"1"),ref_coordinates!$A:$C,3,FALSE)</f>
        <v>891.85</v>
      </c>
      <c r="J123">
        <f>VLOOKUP(_xlfn.CONCAT($A123,"2"),ref_coordinates!$A:$C,2,FALSE)</f>
        <v>2817.62</v>
      </c>
      <c r="K123">
        <f>VLOOKUP(_xlfn.CONCAT($A123,"2"),ref_coordinates!$A:$C,3,FALSE)</f>
        <v>2108.96</v>
      </c>
      <c r="L123">
        <f>VLOOKUP($A123,lines!W:AC,7)</f>
        <v>60.213492708412133</v>
      </c>
      <c r="M123">
        <f>RADIANS(VLOOKUP($B123, image_data!A:G,7,FALSE))</f>
        <v>0.48031024662904576</v>
      </c>
      <c r="N123">
        <f>VLOOKUP($A123,lines!W:AD,8,FALSE)</f>
        <v>0.4536507515542838</v>
      </c>
      <c r="O123">
        <f t="shared" si="19"/>
        <v>-2.6659495074761952E-2</v>
      </c>
      <c r="P123">
        <f>VLOOKUP($B123,image_data!A:F,6,FALSE)</f>
        <v>2.2202407354489</v>
      </c>
      <c r="Q123">
        <f>VLOOKUP($B123,image_data!$A:$Q,12,FALSE)</f>
        <v>0.48775279201789001</v>
      </c>
      <c r="R123">
        <f>VLOOKUP($B123,image_data!$A:$Q,13,FALSE)</f>
        <v>-0.21587944900101</v>
      </c>
      <c r="S123">
        <f>VLOOKUP($B123,image_data!$A:$Q,14,FALSE)</f>
        <v>4.06910886114E-2</v>
      </c>
      <c r="T123">
        <f>VLOOKUP($B123,image_data!$A:$K,9,FALSE)</f>
        <v>1.4423710101524001</v>
      </c>
      <c r="U123">
        <f>VLOOKUP($B123,image_data!$A:$K,10,FALSE)</f>
        <v>-0.51206030829016003</v>
      </c>
      <c r="V123">
        <f>VLOOKUP($B123,image_data!$A:$K,11,FALSE)</f>
        <v>0.22195947417861001</v>
      </c>
      <c r="W123">
        <f>VLOOKUP(B123,image_data!A:R,18,FALSE)</f>
        <v>0.98555356501199998</v>
      </c>
      <c r="X123">
        <f>VLOOKUP(_xlfn.CONCAT(A123,1),ref_coordinates!A:D,4,FALSE)</f>
        <v>34.5</v>
      </c>
      <c r="Y123" t="str">
        <f>VLOOKUP(INT(LEFT(A123,3)),image_data!A:H,8,FALSE)</f>
        <v>perspective</v>
      </c>
      <c r="Z123" t="str">
        <f>VLOOKUP(B123,image_data!A:V,22,TRUE)</f>
        <v>stefanhrt: GoPro HERO9 Black</v>
      </c>
    </row>
    <row r="124" spans="1:26" x14ac:dyDescent="0.3">
      <c r="A124" t="s">
        <v>985</v>
      </c>
      <c r="B124">
        <f t="shared" si="15"/>
        <v>62</v>
      </c>
      <c r="C124">
        <f>VLOOKUP($B124,image_data!$A:$P,16,FALSE)</f>
        <v>5184</v>
      </c>
      <c r="D124">
        <f>VLOOKUP($B124,image_data!$A:$P,15,FALSE)</f>
        <v>3888</v>
      </c>
      <c r="E124">
        <f t="shared" si="16"/>
        <v>358.13000000000011</v>
      </c>
      <c r="F124">
        <f t="shared" si="17"/>
        <v>1445.1</v>
      </c>
      <c r="G124">
        <f t="shared" si="18"/>
        <v>1488.8153367358896</v>
      </c>
      <c r="H124">
        <f>VLOOKUP(_xlfn.CONCAT($A124,"1"),ref_coordinates!$A:$C,2,FALSE)</f>
        <v>2647.83</v>
      </c>
      <c r="I124">
        <f>VLOOKUP(_xlfn.CONCAT($A124,"1"),ref_coordinates!$A:$C,3,FALSE)</f>
        <v>629.77</v>
      </c>
      <c r="J124">
        <f>VLOOKUP(_xlfn.CONCAT($A124,"2"),ref_coordinates!$A:$C,2,FALSE)</f>
        <v>3005.96</v>
      </c>
      <c r="K124">
        <f>VLOOKUP(_xlfn.CONCAT($A124,"2"),ref_coordinates!$A:$C,3,FALSE)</f>
        <v>2074.87</v>
      </c>
      <c r="L124">
        <f>VLOOKUP($A124,lines!W:AC,7)</f>
        <v>48.786846252333604</v>
      </c>
      <c r="M124">
        <f>RADIANS(VLOOKUP($B124, image_data!A:G,7,FALSE))</f>
        <v>0.48031024662904576</v>
      </c>
      <c r="N124">
        <f>VLOOKUP($A124,lines!W:AD,8,FALSE)</f>
        <v>0.51474985388023231</v>
      </c>
      <c r="O124">
        <f t="shared" si="19"/>
        <v>3.4439607251186555E-2</v>
      </c>
      <c r="P124">
        <f>VLOOKUP($B124,image_data!A:F,6,FALSE)</f>
        <v>2.2202407354489</v>
      </c>
      <c r="Q124">
        <f>VLOOKUP($B124,image_data!$A:$Q,12,FALSE)</f>
        <v>0.48775279201789001</v>
      </c>
      <c r="R124">
        <f>VLOOKUP($B124,image_data!$A:$Q,13,FALSE)</f>
        <v>-0.21587944900101</v>
      </c>
      <c r="S124">
        <f>VLOOKUP($B124,image_data!$A:$Q,14,FALSE)</f>
        <v>4.06910886114E-2</v>
      </c>
      <c r="T124">
        <f>VLOOKUP($B124,image_data!$A:$K,9,FALSE)</f>
        <v>1.4423710101524001</v>
      </c>
      <c r="U124">
        <f>VLOOKUP($B124,image_data!$A:$K,10,FALSE)</f>
        <v>-0.51206030829016003</v>
      </c>
      <c r="V124">
        <f>VLOOKUP($B124,image_data!$A:$K,11,FALSE)</f>
        <v>0.22195947417861001</v>
      </c>
      <c r="W124">
        <f>VLOOKUP(B124,image_data!A:R,18,FALSE)</f>
        <v>0.98555356501199998</v>
      </c>
      <c r="X124">
        <f>VLOOKUP(_xlfn.CONCAT(A124,1),ref_coordinates!A:D,4,FALSE)</f>
        <v>34.5</v>
      </c>
      <c r="Y124" t="str">
        <f>VLOOKUP(INT(LEFT(A124,3)),image_data!A:H,8,FALSE)</f>
        <v>perspective</v>
      </c>
      <c r="Z124" t="str">
        <f>VLOOKUP(B124,image_data!A:V,22,TRUE)</f>
        <v>stefanhrt: GoPro HERO9 Black</v>
      </c>
    </row>
    <row r="125" spans="1:26" x14ac:dyDescent="0.3">
      <c r="A125" t="s">
        <v>986</v>
      </c>
      <c r="B125">
        <f t="shared" si="15"/>
        <v>62</v>
      </c>
      <c r="C125">
        <f>VLOOKUP($B125,image_data!$A:$P,16,FALSE)</f>
        <v>5184</v>
      </c>
      <c r="D125">
        <f>VLOOKUP($B125,image_data!$A:$P,15,FALSE)</f>
        <v>3888</v>
      </c>
      <c r="E125">
        <f t="shared" si="16"/>
        <v>366.98</v>
      </c>
      <c r="F125">
        <f t="shared" si="17"/>
        <v>1338.77</v>
      </c>
      <c r="G125">
        <f t="shared" si="18"/>
        <v>1388.1568475139977</v>
      </c>
      <c r="H125">
        <f>VLOOKUP(_xlfn.CONCAT($A125,"1"),ref_coordinates!$A:$C,2,FALSE)</f>
        <v>3071.32</v>
      </c>
      <c r="I125">
        <f>VLOOKUP(_xlfn.CONCAT($A125,"1"),ref_coordinates!$A:$C,3,FALSE)</f>
        <v>627.72</v>
      </c>
      <c r="J125">
        <f>VLOOKUP(_xlfn.CONCAT($A125,"2"),ref_coordinates!$A:$C,2,FALSE)</f>
        <v>3438.3</v>
      </c>
      <c r="K125">
        <f>VLOOKUP(_xlfn.CONCAT($A125,"2"),ref_coordinates!$A:$C,3,FALSE)</f>
        <v>1966.49</v>
      </c>
      <c r="L125">
        <f>VLOOKUP($A125,lines!W:AC,7)</f>
        <v>53.484186048802009</v>
      </c>
      <c r="M125">
        <f>RADIANS(VLOOKUP($B125, image_data!A:G,7,FALSE))</f>
        <v>0.48031024662904576</v>
      </c>
      <c r="N125">
        <f>VLOOKUP($A125,lines!W:AD,8,FALSE)</f>
        <v>0.71198205807353754</v>
      </c>
      <c r="O125">
        <f t="shared" si="19"/>
        <v>0.23167181144449178</v>
      </c>
      <c r="P125">
        <f>VLOOKUP($B125,image_data!A:F,6,FALSE)</f>
        <v>2.2202407354489</v>
      </c>
      <c r="Q125">
        <f>VLOOKUP($B125,image_data!$A:$Q,12,FALSE)</f>
        <v>0.48775279201789001</v>
      </c>
      <c r="R125">
        <f>VLOOKUP($B125,image_data!$A:$Q,13,FALSE)</f>
        <v>-0.21587944900101</v>
      </c>
      <c r="S125">
        <f>VLOOKUP($B125,image_data!$A:$Q,14,FALSE)</f>
        <v>4.06910886114E-2</v>
      </c>
      <c r="T125">
        <f>VLOOKUP($B125,image_data!$A:$K,9,FALSE)</f>
        <v>1.4423710101524001</v>
      </c>
      <c r="U125">
        <f>VLOOKUP($B125,image_data!$A:$K,10,FALSE)</f>
        <v>-0.51206030829016003</v>
      </c>
      <c r="V125">
        <f>VLOOKUP($B125,image_data!$A:$K,11,FALSE)</f>
        <v>0.22195947417861001</v>
      </c>
      <c r="W125">
        <f>VLOOKUP(B125,image_data!A:R,18,FALSE)</f>
        <v>0.98555356501199998</v>
      </c>
      <c r="X125">
        <f>VLOOKUP(_xlfn.CONCAT(A125,1),ref_coordinates!A:D,4,FALSE)</f>
        <v>34.5</v>
      </c>
      <c r="Y125" t="str">
        <f>VLOOKUP(INT(LEFT(A125,3)),image_data!A:H,8,FALSE)</f>
        <v>perspective</v>
      </c>
      <c r="Z125" t="str">
        <f>VLOOKUP(B125,image_data!A:V,22,TRUE)</f>
        <v>stefanhrt: GoPro HERO9 Black</v>
      </c>
    </row>
    <row r="126" spans="1:26" x14ac:dyDescent="0.3">
      <c r="A126" t="s">
        <v>988</v>
      </c>
      <c r="B126">
        <f t="shared" si="15"/>
        <v>63</v>
      </c>
      <c r="C126">
        <f>VLOOKUP($B126,image_data!$A:$P,16,FALSE)</f>
        <v>5184</v>
      </c>
      <c r="D126">
        <f>VLOOKUP($B126,image_data!$A:$P,15,FALSE)</f>
        <v>3888</v>
      </c>
      <c r="E126">
        <f t="shared" si="16"/>
        <v>-405.72</v>
      </c>
      <c r="F126">
        <f t="shared" si="17"/>
        <v>1792.4699999999998</v>
      </c>
      <c r="G126">
        <f t="shared" si="18"/>
        <v>1837.8132166517901</v>
      </c>
      <c r="H126">
        <f>VLOOKUP(_xlfn.CONCAT($A126,"1"),ref_coordinates!$A:$C,2,FALSE)</f>
        <v>679.08</v>
      </c>
      <c r="I126">
        <f>VLOOKUP(_xlfn.CONCAT($A126,"1"),ref_coordinates!$A:$C,3,FALSE)</f>
        <v>347.38</v>
      </c>
      <c r="J126">
        <f>VLOOKUP(_xlfn.CONCAT($A126,"2"),ref_coordinates!$A:$C,2,FALSE)</f>
        <v>273.36</v>
      </c>
      <c r="K126">
        <f>VLOOKUP(_xlfn.CONCAT($A126,"2"),ref_coordinates!$A:$C,3,FALSE)</f>
        <v>2139.85</v>
      </c>
      <c r="L126">
        <f>VLOOKUP($A126,lines!W:AC,7)</f>
        <v>43.882358217160501</v>
      </c>
      <c r="M126">
        <f>RADIANS(VLOOKUP($B126, image_data!A:G,7,FALSE))</f>
        <v>0.18401896816695906</v>
      </c>
      <c r="N126">
        <f>VLOOKUP($A126,lines!W:AD,8,FALSE)</f>
        <v>5.5363207958936469</v>
      </c>
      <c r="O126">
        <f t="shared" si="19"/>
        <v>5.3523018277266878</v>
      </c>
      <c r="P126">
        <f>VLOOKUP($B126,image_data!A:F,6,FALSE)</f>
        <v>1.4351261146367</v>
      </c>
      <c r="Q126">
        <f>VLOOKUP($B126,image_data!$A:$Q,12,FALSE)</f>
        <v>0.52262255278734004</v>
      </c>
      <c r="R126">
        <f>VLOOKUP($B126,image_data!$A:$Q,13,FALSE)</f>
        <v>-0.18828057678883001</v>
      </c>
      <c r="S126">
        <f>VLOOKUP($B126,image_data!$A:$Q,14,FALSE)</f>
        <v>2.8114732610249001E-2</v>
      </c>
      <c r="T126">
        <f>VLOOKUP($B126,image_data!$A:$K,9,FALSE)</f>
        <v>1.4790713561689</v>
      </c>
      <c r="U126">
        <f>VLOOKUP($B126,image_data!$A:$K,10,FALSE)</f>
        <v>-0.10799790904886999</v>
      </c>
      <c r="V126">
        <f>VLOOKUP($B126,image_data!$A:$K,11,FALSE)</f>
        <v>0.18004391534771999</v>
      </c>
      <c r="W126">
        <f>VLOOKUP(B126,image_data!A:R,18,FALSE)</f>
        <v>0.99803870734649003</v>
      </c>
      <c r="X126">
        <f>VLOOKUP(_xlfn.CONCAT(A126,1),ref_coordinates!A:D,4,FALSE)</f>
        <v>34</v>
      </c>
      <c r="Y126" t="str">
        <f>VLOOKUP(INT(LEFT(A126,3)),image_data!A:H,8,FALSE)</f>
        <v>perspective</v>
      </c>
      <c r="Z126" t="str">
        <f>VLOOKUP(B126,image_data!A:V,22,TRUE)</f>
        <v>stefanhrt: GoPro HERO9 Black</v>
      </c>
    </row>
    <row r="127" spans="1:26" x14ac:dyDescent="0.3">
      <c r="A127" t="s">
        <v>989</v>
      </c>
      <c r="B127">
        <f t="shared" si="15"/>
        <v>63</v>
      </c>
      <c r="C127">
        <f>VLOOKUP($B127,image_data!$A:$P,16,FALSE)</f>
        <v>5184</v>
      </c>
      <c r="D127">
        <f>VLOOKUP($B127,image_data!$A:$P,15,FALSE)</f>
        <v>3888</v>
      </c>
      <c r="E127">
        <f t="shared" si="16"/>
        <v>-210.38</v>
      </c>
      <c r="F127">
        <f t="shared" si="17"/>
        <v>1546.9099999999999</v>
      </c>
      <c r="G127">
        <f t="shared" si="18"/>
        <v>1561.1503106683865</v>
      </c>
      <c r="H127">
        <f>VLOOKUP(_xlfn.CONCAT($A127,"1"),ref_coordinates!$A:$C,2,FALSE)</f>
        <v>1134.81</v>
      </c>
      <c r="I127">
        <f>VLOOKUP(_xlfn.CONCAT($A127,"1"),ref_coordinates!$A:$C,3,FALSE)</f>
        <v>645.15</v>
      </c>
      <c r="J127">
        <f>VLOOKUP(_xlfn.CONCAT($A127,"2"),ref_coordinates!$A:$C,2,FALSE)</f>
        <v>924.43</v>
      </c>
      <c r="K127">
        <f>VLOOKUP(_xlfn.CONCAT($A127,"2"),ref_coordinates!$A:$C,3,FALSE)</f>
        <v>2192.06</v>
      </c>
      <c r="L127">
        <f>VLOOKUP($A127,lines!W:AC,7)</f>
        <v>49.334689917770653</v>
      </c>
      <c r="M127">
        <f>RADIANS(VLOOKUP($B127, image_data!A:G,7,FALSE))</f>
        <v>0.18401896816695906</v>
      </c>
      <c r="N127">
        <f>VLOOKUP($A127,lines!W:AD,8,FALSE)</f>
        <v>5.7706966837694917</v>
      </c>
      <c r="O127">
        <f t="shared" si="19"/>
        <v>5.5866777156025327</v>
      </c>
      <c r="P127">
        <f>VLOOKUP($B127,image_data!A:F,6,FALSE)</f>
        <v>1.4351261146367</v>
      </c>
      <c r="Q127">
        <f>VLOOKUP($B127,image_data!$A:$Q,12,FALSE)</f>
        <v>0.52262255278734004</v>
      </c>
      <c r="R127">
        <f>VLOOKUP($B127,image_data!$A:$Q,13,FALSE)</f>
        <v>-0.18828057678883001</v>
      </c>
      <c r="S127">
        <f>VLOOKUP($B127,image_data!$A:$Q,14,FALSE)</f>
        <v>2.8114732610249001E-2</v>
      </c>
      <c r="T127">
        <f>VLOOKUP($B127,image_data!$A:$K,9,FALSE)</f>
        <v>1.4790713561689</v>
      </c>
      <c r="U127">
        <f>VLOOKUP($B127,image_data!$A:$K,10,FALSE)</f>
        <v>-0.10799790904886999</v>
      </c>
      <c r="V127">
        <f>VLOOKUP($B127,image_data!$A:$K,11,FALSE)</f>
        <v>0.18004391534771999</v>
      </c>
      <c r="W127">
        <f>VLOOKUP(B127,image_data!A:R,18,FALSE)</f>
        <v>0.99803870734649003</v>
      </c>
      <c r="X127">
        <f>VLOOKUP(_xlfn.CONCAT(A127,1),ref_coordinates!A:D,4,FALSE)</f>
        <v>34</v>
      </c>
      <c r="Y127" t="str">
        <f>VLOOKUP(INT(LEFT(A127,3)),image_data!A:H,8,FALSE)</f>
        <v>perspective</v>
      </c>
      <c r="Z127" t="str">
        <f>VLOOKUP(B127,image_data!A:V,22,TRUE)</f>
        <v>stefanhrt: GoPro HERO9 Black</v>
      </c>
    </row>
    <row r="128" spans="1:26" x14ac:dyDescent="0.3">
      <c r="A128" t="s">
        <v>990</v>
      </c>
      <c r="B128">
        <f t="shared" si="15"/>
        <v>63</v>
      </c>
      <c r="C128">
        <f>VLOOKUP($B128,image_data!$A:$P,16,FALSE)</f>
        <v>5184</v>
      </c>
      <c r="D128">
        <f>VLOOKUP($B128,image_data!$A:$P,15,FALSE)</f>
        <v>3888</v>
      </c>
      <c r="E128">
        <f t="shared" si="16"/>
        <v>-17.3599999999999</v>
      </c>
      <c r="F128">
        <f t="shared" si="17"/>
        <v>648.98</v>
      </c>
      <c r="G128">
        <f t="shared" si="18"/>
        <v>649.2121456041931</v>
      </c>
      <c r="H128">
        <f>VLOOKUP(_xlfn.CONCAT($A128,"1"),ref_coordinates!$A:$C,2,FALSE)</f>
        <v>1889.02</v>
      </c>
      <c r="I128">
        <f>VLOOKUP(_xlfn.CONCAT($A128,"1"),ref_coordinates!$A:$C,3,FALSE)</f>
        <v>1528.15</v>
      </c>
      <c r="J128">
        <f>VLOOKUP(_xlfn.CONCAT($A128,"2"),ref_coordinates!$A:$C,2,FALSE)</f>
        <v>1871.66</v>
      </c>
      <c r="K128">
        <f>VLOOKUP(_xlfn.CONCAT($A128,"2"),ref_coordinates!$A:$C,3,FALSE)</f>
        <v>2177.13</v>
      </c>
      <c r="L128">
        <f>VLOOKUP($A128,lines!W:AC,7)</f>
        <v>119.51343098286431</v>
      </c>
      <c r="M128">
        <f>RADIANS(VLOOKUP($B128, image_data!A:G,7,FALSE))</f>
        <v>0.18401896816695906</v>
      </c>
      <c r="N128">
        <f>VLOOKUP($A128,lines!W:AD,8,FALSE)</f>
        <v>6.1709799440121706</v>
      </c>
      <c r="O128">
        <f t="shared" si="19"/>
        <v>5.9869609758452116</v>
      </c>
      <c r="P128">
        <f>VLOOKUP($B128,image_data!A:F,6,FALSE)</f>
        <v>1.4351261146367</v>
      </c>
      <c r="Q128">
        <f>VLOOKUP($B128,image_data!$A:$Q,12,FALSE)</f>
        <v>0.52262255278734004</v>
      </c>
      <c r="R128">
        <f>VLOOKUP($B128,image_data!$A:$Q,13,FALSE)</f>
        <v>-0.18828057678883001</v>
      </c>
      <c r="S128">
        <f>VLOOKUP($B128,image_data!$A:$Q,14,FALSE)</f>
        <v>2.8114732610249001E-2</v>
      </c>
      <c r="T128">
        <f>VLOOKUP($B128,image_data!$A:$K,9,FALSE)</f>
        <v>1.4790713561689</v>
      </c>
      <c r="U128">
        <f>VLOOKUP($B128,image_data!$A:$K,10,FALSE)</f>
        <v>-0.10799790904886999</v>
      </c>
      <c r="V128">
        <f>VLOOKUP($B128,image_data!$A:$K,11,FALSE)</f>
        <v>0.18004391534771999</v>
      </c>
      <c r="W128">
        <f>VLOOKUP(B128,image_data!A:R,18,FALSE)</f>
        <v>0.99803870734649003</v>
      </c>
      <c r="X128">
        <f>VLOOKUP(_xlfn.CONCAT(A128,1),ref_coordinates!A:D,4,FALSE)</f>
        <v>34.4</v>
      </c>
      <c r="Y128" t="str">
        <f>VLOOKUP(INT(LEFT(A128,3)),image_data!A:H,8,FALSE)</f>
        <v>perspective</v>
      </c>
      <c r="Z128" t="str">
        <f>VLOOKUP(B128,image_data!A:V,22,TRUE)</f>
        <v>stefanhrt: GoPro HERO9 Black</v>
      </c>
    </row>
    <row r="129" spans="1:26" x14ac:dyDescent="0.3">
      <c r="A129" t="s">
        <v>991</v>
      </c>
      <c r="B129">
        <f t="shared" si="15"/>
        <v>63</v>
      </c>
      <c r="C129">
        <f>VLOOKUP($B129,image_data!$A:$P,16,FALSE)</f>
        <v>5184</v>
      </c>
      <c r="D129">
        <f>VLOOKUP($B129,image_data!$A:$P,15,FALSE)</f>
        <v>3888</v>
      </c>
      <c r="E129">
        <f t="shared" si="16"/>
        <v>-12.599999999999909</v>
      </c>
      <c r="F129">
        <f t="shared" si="17"/>
        <v>594.34000000000015</v>
      </c>
      <c r="G129">
        <f t="shared" si="18"/>
        <v>594.47354491179851</v>
      </c>
      <c r="H129">
        <f>VLOOKUP(_xlfn.CONCAT($A129,"1"),ref_coordinates!$A:$C,2,FALSE)</f>
        <v>2020.09</v>
      </c>
      <c r="I129">
        <f>VLOOKUP(_xlfn.CONCAT($A129,"1"),ref_coordinates!$A:$C,3,FALSE)</f>
        <v>1578.19</v>
      </c>
      <c r="J129">
        <f>VLOOKUP(_xlfn.CONCAT($A129,"2"),ref_coordinates!$A:$C,2,FALSE)</f>
        <v>2007.49</v>
      </c>
      <c r="K129">
        <f>VLOOKUP(_xlfn.CONCAT($A129,"2"),ref_coordinates!$A:$C,3,FALSE)</f>
        <v>2172.5300000000002</v>
      </c>
      <c r="L129">
        <f>VLOOKUP($A129,lines!W:AC,7)</f>
        <v>129.7047077037449</v>
      </c>
      <c r="M129">
        <f>RADIANS(VLOOKUP($B129, image_data!A:G,7,FALSE))</f>
        <v>0.18401896816695906</v>
      </c>
      <c r="N129">
        <f>VLOOKUP($A129,lines!W:AD,8,FALSE)</f>
        <v>6.2233446471316647</v>
      </c>
      <c r="O129">
        <f t="shared" si="19"/>
        <v>6.0393256789647056</v>
      </c>
      <c r="P129">
        <f>VLOOKUP($B129,image_data!A:F,6,FALSE)</f>
        <v>1.4351261146367</v>
      </c>
      <c r="Q129">
        <f>VLOOKUP($B129,image_data!$A:$Q,12,FALSE)</f>
        <v>0.52262255278734004</v>
      </c>
      <c r="R129">
        <f>VLOOKUP($B129,image_data!$A:$Q,13,FALSE)</f>
        <v>-0.18828057678883001</v>
      </c>
      <c r="S129">
        <f>VLOOKUP($B129,image_data!$A:$Q,14,FALSE)</f>
        <v>2.8114732610249001E-2</v>
      </c>
      <c r="T129">
        <f>VLOOKUP($B129,image_data!$A:$K,9,FALSE)</f>
        <v>1.4790713561689</v>
      </c>
      <c r="U129">
        <f>VLOOKUP($B129,image_data!$A:$K,10,FALSE)</f>
        <v>-0.10799790904886999</v>
      </c>
      <c r="V129">
        <f>VLOOKUP($B129,image_data!$A:$K,11,FALSE)</f>
        <v>0.18004391534771999</v>
      </c>
      <c r="W129">
        <f>VLOOKUP(B129,image_data!A:R,18,FALSE)</f>
        <v>0.99803870734649003</v>
      </c>
      <c r="X129">
        <f>VLOOKUP(_xlfn.CONCAT(A129,1),ref_coordinates!A:D,4,FALSE)</f>
        <v>34.4</v>
      </c>
      <c r="Y129" t="str">
        <f>VLOOKUP(INT(LEFT(A129,3)),image_data!A:H,8,FALSE)</f>
        <v>perspective</v>
      </c>
      <c r="Z129" t="str">
        <f>VLOOKUP(B129,image_data!A:V,22,TRUE)</f>
        <v>stefanhrt: GoPro HERO9 Black</v>
      </c>
    </row>
    <row r="130" spans="1:26" x14ac:dyDescent="0.3">
      <c r="A130" t="s">
        <v>992</v>
      </c>
      <c r="B130">
        <f t="shared" ref="B130:B161" si="20">INT(LEFT(A130,3))</f>
        <v>63</v>
      </c>
      <c r="C130">
        <f>VLOOKUP($B130,image_data!$A:$P,16,FALSE)</f>
        <v>5184</v>
      </c>
      <c r="D130">
        <f>VLOOKUP($B130,image_data!$A:$P,15,FALSE)</f>
        <v>3888</v>
      </c>
      <c r="E130">
        <f t="shared" ref="E130:E161" si="21">J130-H130</f>
        <v>214.72000000000025</v>
      </c>
      <c r="F130">
        <f t="shared" ref="F130:F161" si="22">K130-I130</f>
        <v>1839.07</v>
      </c>
      <c r="G130">
        <f t="shared" ref="G130:G161" si="23">SQRT(POWER(E130,2)+POWER(F130,2))</f>
        <v>1851.5623519881797</v>
      </c>
      <c r="H130">
        <f>VLOOKUP(_xlfn.CONCAT($A130,"1"),ref_coordinates!$A:$C,2,FALSE)</f>
        <v>3301.45</v>
      </c>
      <c r="I130">
        <f>VLOOKUP(_xlfn.CONCAT($A130,"1"),ref_coordinates!$A:$C,3,FALSE)</f>
        <v>373.55</v>
      </c>
      <c r="J130">
        <f>VLOOKUP(_xlfn.CONCAT($A130,"2"),ref_coordinates!$A:$C,2,FALSE)</f>
        <v>3516.17</v>
      </c>
      <c r="K130">
        <f>VLOOKUP(_xlfn.CONCAT($A130,"2"),ref_coordinates!$A:$C,3,FALSE)</f>
        <v>2212.62</v>
      </c>
      <c r="L130">
        <f>VLOOKUP($A130,lines!W:AC,7)</f>
        <v>36.59903726360821</v>
      </c>
      <c r="M130">
        <f>RADIANS(VLOOKUP($B130, image_data!A:G,7,FALSE))</f>
        <v>0.18401896816695906</v>
      </c>
      <c r="N130">
        <f>VLOOKUP($A130,lines!W:AD,8,FALSE)</f>
        <v>0.60823999876658563</v>
      </c>
      <c r="O130">
        <f t="shared" ref="O130:O161" si="24">N130-M130</f>
        <v>0.42422103059962657</v>
      </c>
      <c r="P130">
        <f>VLOOKUP($B130,image_data!A:F,6,FALSE)</f>
        <v>1.4351261146367</v>
      </c>
      <c r="Q130">
        <f>VLOOKUP($B130,image_data!$A:$Q,12,FALSE)</f>
        <v>0.52262255278734004</v>
      </c>
      <c r="R130">
        <f>VLOOKUP($B130,image_data!$A:$Q,13,FALSE)</f>
        <v>-0.18828057678883001</v>
      </c>
      <c r="S130">
        <f>VLOOKUP($B130,image_data!$A:$Q,14,FALSE)</f>
        <v>2.8114732610249001E-2</v>
      </c>
      <c r="T130">
        <f>VLOOKUP($B130,image_data!$A:$K,9,FALSE)</f>
        <v>1.4790713561689</v>
      </c>
      <c r="U130">
        <f>VLOOKUP($B130,image_data!$A:$K,10,FALSE)</f>
        <v>-0.10799790904886999</v>
      </c>
      <c r="V130">
        <f>VLOOKUP($B130,image_data!$A:$K,11,FALSE)</f>
        <v>0.18004391534771999</v>
      </c>
      <c r="W130">
        <f>VLOOKUP(B130,image_data!A:R,18,FALSE)</f>
        <v>0.99803870734649003</v>
      </c>
      <c r="X130">
        <f>VLOOKUP(_xlfn.CONCAT(A130,1),ref_coordinates!A:D,4,FALSE)</f>
        <v>34.200000000000003</v>
      </c>
      <c r="Y130" t="str">
        <f>VLOOKUP(INT(LEFT(A130,3)),image_data!A:H,8,FALSE)</f>
        <v>perspective</v>
      </c>
      <c r="Z130" t="str">
        <f>VLOOKUP(B130,image_data!A:V,22,TRUE)</f>
        <v>stefanhrt: GoPro HERO9 Black</v>
      </c>
    </row>
    <row r="131" spans="1:26" x14ac:dyDescent="0.3">
      <c r="A131" t="s">
        <v>993</v>
      </c>
      <c r="B131">
        <f t="shared" si="20"/>
        <v>63</v>
      </c>
      <c r="C131">
        <f>VLOOKUP($B131,image_data!$A:$P,16,FALSE)</f>
        <v>5184</v>
      </c>
      <c r="D131">
        <f>VLOOKUP($B131,image_data!$A:$P,15,FALSE)</f>
        <v>3888</v>
      </c>
      <c r="E131">
        <f t="shared" si="21"/>
        <v>292.11999999999989</v>
      </c>
      <c r="F131">
        <f t="shared" si="22"/>
        <v>1618.3400000000001</v>
      </c>
      <c r="G131">
        <f t="shared" si="23"/>
        <v>1644.4933718321884</v>
      </c>
      <c r="H131">
        <f>VLOOKUP(_xlfn.CONCAT($A131,"1"),ref_coordinates!$A:$C,2,FALSE)</f>
        <v>4102.13</v>
      </c>
      <c r="I131">
        <f>VLOOKUP(_xlfn.CONCAT($A131,"1"),ref_coordinates!$A:$C,3,FALSE)</f>
        <v>497.64</v>
      </c>
      <c r="J131">
        <f>VLOOKUP(_xlfn.CONCAT($A131,"2"),ref_coordinates!$A:$C,2,FALSE)</f>
        <v>4394.25</v>
      </c>
      <c r="K131">
        <f>VLOOKUP(_xlfn.CONCAT($A131,"2"),ref_coordinates!$A:$C,3,FALSE)</f>
        <v>2115.98</v>
      </c>
      <c r="L131">
        <f>VLOOKUP($A131,lines!W:AC,7)</f>
        <v>46.867263516712939</v>
      </c>
      <c r="M131">
        <f>RADIANS(VLOOKUP($B131, image_data!A:G,7,FALSE))</f>
        <v>0.18401896816695906</v>
      </c>
      <c r="N131">
        <f>VLOOKUP($A131,lines!W:AD,8,FALSE)</f>
        <v>0.96834730975257832</v>
      </c>
      <c r="O131">
        <f t="shared" si="24"/>
        <v>0.78432834158561926</v>
      </c>
      <c r="P131">
        <f>VLOOKUP($B131,image_data!A:F,6,FALSE)</f>
        <v>1.4351261146367</v>
      </c>
      <c r="Q131">
        <f>VLOOKUP($B131,image_data!$A:$Q,12,FALSE)</f>
        <v>0.52262255278734004</v>
      </c>
      <c r="R131">
        <f>VLOOKUP($B131,image_data!$A:$Q,13,FALSE)</f>
        <v>-0.18828057678883001</v>
      </c>
      <c r="S131">
        <f>VLOOKUP($B131,image_data!$A:$Q,14,FALSE)</f>
        <v>2.8114732610249001E-2</v>
      </c>
      <c r="T131">
        <f>VLOOKUP($B131,image_data!$A:$K,9,FALSE)</f>
        <v>1.4790713561689</v>
      </c>
      <c r="U131">
        <f>VLOOKUP($B131,image_data!$A:$K,10,FALSE)</f>
        <v>-0.10799790904886999</v>
      </c>
      <c r="V131">
        <f>VLOOKUP($B131,image_data!$A:$K,11,FALSE)</f>
        <v>0.18004391534771999</v>
      </c>
      <c r="W131">
        <f>VLOOKUP(B131,image_data!A:R,18,FALSE)</f>
        <v>0.99803870734649003</v>
      </c>
      <c r="X131">
        <f>VLOOKUP(_xlfn.CONCAT(A131,1),ref_coordinates!A:D,4,FALSE)</f>
        <v>34.1</v>
      </c>
      <c r="Y131" t="str">
        <f>VLOOKUP(INT(LEFT(A131,3)),image_data!A:H,8,FALSE)</f>
        <v>perspective</v>
      </c>
      <c r="Z131" t="str">
        <f>VLOOKUP(B131,image_data!A:V,22,TRUE)</f>
        <v>stefanhrt: GoPro HERO9 Black</v>
      </c>
    </row>
    <row r="132" spans="1:26" s="7" customFormat="1" x14ac:dyDescent="0.3">
      <c r="A132" s="7" t="s">
        <v>994</v>
      </c>
      <c r="B132" s="7">
        <f t="shared" si="20"/>
        <v>63</v>
      </c>
      <c r="C132" s="7">
        <f>VLOOKUP($B132,image_data!$A:$P,16,FALSE)</f>
        <v>5184</v>
      </c>
      <c r="D132" s="7">
        <f>VLOOKUP($B132,image_data!$A:$P,15,FALSE)</f>
        <v>3888</v>
      </c>
      <c r="E132" s="7">
        <f t="shared" si="21"/>
        <v>515.40999999999985</v>
      </c>
      <c r="F132" s="7">
        <f t="shared" si="22"/>
        <v>2001.11</v>
      </c>
      <c r="G132" s="7">
        <f t="shared" si="23"/>
        <v>2066.4192943834028</v>
      </c>
      <c r="H132" s="7">
        <f>VLOOKUP(_xlfn.CONCAT($A132,"1"),ref_coordinates!$A:$C,2,FALSE)</f>
        <v>4426.21</v>
      </c>
      <c r="I132" s="7">
        <f>VLOOKUP(_xlfn.CONCAT($A132,"1"),ref_coordinates!$A:$C,3,FALSE)</f>
        <v>131.72</v>
      </c>
      <c r="J132" s="7">
        <f>VLOOKUP(_xlfn.CONCAT($A132,"2"),ref_coordinates!$A:$C,2,FALSE)</f>
        <v>4941.62</v>
      </c>
      <c r="K132" s="7">
        <f>VLOOKUP(_xlfn.CONCAT($A132,"2"),ref_coordinates!$A:$C,3,FALSE)</f>
        <v>2132.83</v>
      </c>
      <c r="L132" s="7">
        <f>VLOOKUP($A132,lines!W:AC,7)</f>
        <v>39.868624099140199</v>
      </c>
      <c r="M132" s="7">
        <f>RADIANS(VLOOKUP($B132, image_data!A:G,7,FALSE))</f>
        <v>0.18401896816695906</v>
      </c>
      <c r="N132" s="7">
        <f>VLOOKUP($A132,lines!W:AD,8,FALSE)</f>
        <v>1.1786609429494761</v>
      </c>
      <c r="O132" s="7">
        <f t="shared" si="24"/>
        <v>0.99464197478251704</v>
      </c>
      <c r="P132" s="7">
        <f>VLOOKUP($B132,image_data!A:F,6,FALSE)</f>
        <v>1.4351261146367</v>
      </c>
      <c r="Q132" s="7">
        <f>VLOOKUP($B132,image_data!$A:$Q,12,FALSE)</f>
        <v>0.52262255278734004</v>
      </c>
      <c r="R132" s="7">
        <f>VLOOKUP($B132,image_data!$A:$Q,13,FALSE)</f>
        <v>-0.18828057678883001</v>
      </c>
      <c r="S132" s="7">
        <f>VLOOKUP($B132,image_data!$A:$Q,14,FALSE)</f>
        <v>2.8114732610249001E-2</v>
      </c>
      <c r="T132" s="7">
        <f>VLOOKUP($B132,image_data!$A:$K,9,FALSE)</f>
        <v>1.4790713561689</v>
      </c>
      <c r="U132" s="7">
        <f>VLOOKUP($B132,image_data!$A:$K,10,FALSE)</f>
        <v>-0.10799790904886999</v>
      </c>
      <c r="V132" s="7">
        <f>VLOOKUP($B132,image_data!$A:$K,11,FALSE)</f>
        <v>0.18004391534771999</v>
      </c>
      <c r="W132" s="7">
        <f>VLOOKUP(B132,image_data!A:R,18,FALSE)</f>
        <v>0.99803870734649003</v>
      </c>
      <c r="X132" s="7">
        <f>VLOOKUP(_xlfn.CONCAT(A132,1),ref_coordinates!A:D,4,FALSE)</f>
        <v>34.1</v>
      </c>
      <c r="Y132" s="7" t="str">
        <f>VLOOKUP(INT(LEFT(A132,3)),image_data!A:H,8,FALSE)</f>
        <v>perspective</v>
      </c>
      <c r="Z132" s="7" t="str">
        <f>VLOOKUP(B132,image_data!A:V,22,TRUE)</f>
        <v>stefanhrt: GoPro HERO9 Black</v>
      </c>
    </row>
    <row r="133" spans="1:26" x14ac:dyDescent="0.3">
      <c r="A133" t="s">
        <v>1355</v>
      </c>
      <c r="B133">
        <f t="shared" si="20"/>
        <v>64</v>
      </c>
      <c r="C133">
        <f>VLOOKUP($B133,image_data!$A:$P,16,FALSE)</f>
        <v>5184</v>
      </c>
      <c r="D133">
        <f>VLOOKUP($B133,image_data!$A:$P,15,FALSE)</f>
        <v>3888</v>
      </c>
      <c r="E133">
        <f t="shared" si="21"/>
        <v>-8.7799999999999727</v>
      </c>
      <c r="F133">
        <f t="shared" si="22"/>
        <v>250.36000000000013</v>
      </c>
      <c r="G133">
        <f t="shared" si="23"/>
        <v>250.51390779755135</v>
      </c>
      <c r="H133">
        <f>VLOOKUP(_xlfn.CONCAT($A133,"1"),ref_coordinates!$A:$C,2,FALSE)</f>
        <v>1993.8</v>
      </c>
      <c r="I133">
        <f>VLOOKUP(_xlfn.CONCAT($A133,"1"),ref_coordinates!$A:$C,3,FALSE)</f>
        <v>1944</v>
      </c>
      <c r="J133">
        <f>VLOOKUP(_xlfn.CONCAT($A133,"2"),ref_coordinates!$A:$C,2,FALSE)</f>
        <v>1985.02</v>
      </c>
      <c r="K133">
        <f>VLOOKUP(_xlfn.CONCAT($A133,"2"),ref_coordinates!$A:$C,3,FALSE)</f>
        <v>2194.36</v>
      </c>
      <c r="L133">
        <f>VLOOKUP($A133,lines!W:AC,7)</f>
        <v>42.136567288970198</v>
      </c>
      <c r="M133">
        <f>RADIANS(VLOOKUP($B133, image_data!A:G,7,FALSE))</f>
        <v>3.2748067190224357</v>
      </c>
      <c r="N133">
        <f>VLOOKUP($A133,lines!W:AD,8,FALSE)</f>
        <v>3.0059781423204708</v>
      </c>
      <c r="O133">
        <f t="shared" si="24"/>
        <v>-0.26882857670196492</v>
      </c>
      <c r="P133">
        <f>VLOOKUP($B133,image_data!A:F,6,FALSE)</f>
        <v>1.9800517400727</v>
      </c>
      <c r="Q133">
        <f>VLOOKUP($B133,image_data!$A:$Q,12,FALSE)</f>
        <v>0.48818189511586002</v>
      </c>
      <c r="R133">
        <f>VLOOKUP($B133,image_data!$A:$Q,13,FALSE)</f>
        <v>-0.20435145495619</v>
      </c>
      <c r="S133">
        <f>VLOOKUP($B133,image_data!$A:$Q,14,FALSE)</f>
        <v>3.3485143372599002E-2</v>
      </c>
      <c r="T133">
        <f>VLOOKUP($B133,image_data!$A:$K,9,FALSE)</f>
        <v>8.9146830284926995E-2</v>
      </c>
      <c r="U133">
        <f>VLOOKUP($B133,image_data!$A:$K,10,FALSE)</f>
        <v>2.0277401629066998</v>
      </c>
      <c r="V133">
        <f>VLOOKUP($B133,image_data!$A:$K,11,FALSE)</f>
        <v>-2.2221563413747001</v>
      </c>
      <c r="W133">
        <f>VLOOKUP(B133,image_data!A:R,18,FALSE)</f>
        <v>0.99403084999674995</v>
      </c>
      <c r="X133">
        <f>VLOOKUP(_xlfn.CONCAT(A133,1),ref_coordinates!A:D,4,FALSE)</f>
        <v>6.5</v>
      </c>
      <c r="Y133" t="str">
        <f>VLOOKUP(INT(LEFT(A133,3)),image_data!A:H,8,FALSE)</f>
        <v>perspective</v>
      </c>
      <c r="Z133" t="str">
        <f>VLOOKUP(B133,image_data!A:V,22,TRUE)</f>
        <v>stefanhrt: GoPro HERO9 Black</v>
      </c>
    </row>
    <row r="134" spans="1:26" x14ac:dyDescent="0.3">
      <c r="A134" t="s">
        <v>1356</v>
      </c>
      <c r="B134">
        <f t="shared" si="20"/>
        <v>64</v>
      </c>
      <c r="C134">
        <f>VLOOKUP($B134,image_data!$A:$P,16,FALSE)</f>
        <v>5184</v>
      </c>
      <c r="D134">
        <f>VLOOKUP($B134,image_data!$A:$P,15,FALSE)</f>
        <v>3888</v>
      </c>
      <c r="E134">
        <f t="shared" si="21"/>
        <v>38.269999999999982</v>
      </c>
      <c r="F134">
        <f t="shared" si="22"/>
        <v>626.01999999999975</v>
      </c>
      <c r="G134">
        <f t="shared" si="23"/>
        <v>627.18867440348413</v>
      </c>
      <c r="H134">
        <f>VLOOKUP(_xlfn.CONCAT($A134,"1"),ref_coordinates!$A:$C,2,FALSE)</f>
        <v>3312.17</v>
      </c>
      <c r="I134">
        <f>VLOOKUP(_xlfn.CONCAT($A134,"1"),ref_coordinates!$A:$C,3,FALSE)</f>
        <v>1633.43</v>
      </c>
      <c r="J134">
        <f>VLOOKUP(_xlfn.CONCAT($A134,"2"),ref_coordinates!$A:$C,2,FALSE)</f>
        <v>3350.44</v>
      </c>
      <c r="K134">
        <f>VLOOKUP(_xlfn.CONCAT($A134,"2"),ref_coordinates!$A:$C,3,FALSE)</f>
        <v>2259.4499999999998</v>
      </c>
      <c r="L134">
        <f>VLOOKUP($A134,lines!W:AC,7)</f>
        <v>27.938128549418579</v>
      </c>
      <c r="M134">
        <f>RADIANS(VLOOKUP($B134, image_data!A:G,7,FALSE))</f>
        <v>3.2748067190224357</v>
      </c>
      <c r="N134">
        <f>VLOOKUP($A134,lines!W:AD,8,FALSE)</f>
        <v>3.5599838131177179</v>
      </c>
      <c r="O134">
        <f t="shared" si="24"/>
        <v>0.28517709409528225</v>
      </c>
      <c r="P134">
        <f>VLOOKUP($B134,image_data!A:F,6,FALSE)</f>
        <v>1.9800517400727</v>
      </c>
      <c r="Q134">
        <f>VLOOKUP($B134,image_data!$A:$Q,12,FALSE)</f>
        <v>0.48818189511586002</v>
      </c>
      <c r="R134">
        <f>VLOOKUP($B134,image_data!$A:$Q,13,FALSE)</f>
        <v>-0.20435145495619</v>
      </c>
      <c r="S134">
        <f>VLOOKUP($B134,image_data!$A:$Q,14,FALSE)</f>
        <v>3.3485143372599002E-2</v>
      </c>
      <c r="T134">
        <f>VLOOKUP($B134,image_data!$A:$K,9,FALSE)</f>
        <v>8.9146830284926995E-2</v>
      </c>
      <c r="U134">
        <f>VLOOKUP($B134,image_data!$A:$K,10,FALSE)</f>
        <v>2.0277401629066998</v>
      </c>
      <c r="V134">
        <f>VLOOKUP($B134,image_data!$A:$K,11,FALSE)</f>
        <v>-2.2221563413747001</v>
      </c>
      <c r="W134">
        <f>VLOOKUP(B134,image_data!A:R,18,FALSE)</f>
        <v>0.99403084999674995</v>
      </c>
      <c r="X134">
        <f>VLOOKUP(_xlfn.CONCAT(A134,1),ref_coordinates!A:D,4,FALSE)</f>
        <v>8.9</v>
      </c>
      <c r="Y134" t="str">
        <f>VLOOKUP(INT(LEFT(A134,3)),image_data!A:H,8,FALSE)</f>
        <v>perspective</v>
      </c>
      <c r="Z134" t="str">
        <f>VLOOKUP(B134,image_data!A:V,22,TRUE)</f>
        <v>stefanhrt: GoPro HERO9 Black</v>
      </c>
    </row>
    <row r="135" spans="1:26" x14ac:dyDescent="0.3">
      <c r="A135" t="s">
        <v>1357</v>
      </c>
      <c r="B135">
        <f t="shared" si="20"/>
        <v>64</v>
      </c>
      <c r="C135">
        <f>VLOOKUP($B135,image_data!$A:$P,16,FALSE)</f>
        <v>5184</v>
      </c>
      <c r="D135">
        <f>VLOOKUP($B135,image_data!$A:$P,15,FALSE)</f>
        <v>3888</v>
      </c>
      <c r="E135">
        <f t="shared" si="21"/>
        <v>0</v>
      </c>
      <c r="F135">
        <f t="shared" si="22"/>
        <v>306.8900000000001</v>
      </c>
      <c r="G135">
        <f t="shared" si="23"/>
        <v>306.8900000000001</v>
      </c>
      <c r="H135">
        <f>VLOOKUP(_xlfn.CONCAT($A135,"1"),ref_coordinates!$A:$C,2,FALSE)</f>
        <v>3496</v>
      </c>
      <c r="I135">
        <f>VLOOKUP(_xlfn.CONCAT($A135,"1"),ref_coordinates!$A:$C,3,FALSE)</f>
        <v>1955.64</v>
      </c>
      <c r="J135">
        <f>VLOOKUP(_xlfn.CONCAT($A135,"2"),ref_coordinates!$A:$C,2,FALSE)</f>
        <v>3496</v>
      </c>
      <c r="K135">
        <f>VLOOKUP(_xlfn.CONCAT($A135,"2"),ref_coordinates!$A:$C,3,FALSE)</f>
        <v>2262.5300000000002</v>
      </c>
      <c r="L135">
        <f>VLOOKUP($A135,lines!W:AC,7)</f>
        <v>23.0811205112112</v>
      </c>
      <c r="M135">
        <f>RADIANS(VLOOKUP($B135, image_data!A:G,7,FALSE))</f>
        <v>3.2748067190224357</v>
      </c>
      <c r="N135">
        <f>VLOOKUP($A135,lines!W:AD,8,FALSE)</f>
        <v>3.6157634564889758</v>
      </c>
      <c r="O135">
        <f t="shared" si="24"/>
        <v>0.34095673746654009</v>
      </c>
      <c r="P135">
        <f>VLOOKUP($B135,image_data!A:F,6,FALSE)</f>
        <v>1.9800517400727</v>
      </c>
      <c r="Q135">
        <f>VLOOKUP($B135,image_data!$A:$Q,12,FALSE)</f>
        <v>0.48818189511586002</v>
      </c>
      <c r="R135">
        <f>VLOOKUP($B135,image_data!$A:$Q,13,FALSE)</f>
        <v>-0.20435145495619</v>
      </c>
      <c r="S135">
        <f>VLOOKUP($B135,image_data!$A:$Q,14,FALSE)</f>
        <v>3.3485143372599002E-2</v>
      </c>
      <c r="T135">
        <f>VLOOKUP($B135,image_data!$A:$K,9,FALSE)</f>
        <v>8.9146830284926995E-2</v>
      </c>
      <c r="U135">
        <f>VLOOKUP($B135,image_data!$A:$K,10,FALSE)</f>
        <v>2.0277401629066998</v>
      </c>
      <c r="V135">
        <f>VLOOKUP($B135,image_data!$A:$K,11,FALSE)</f>
        <v>-2.2221563413747001</v>
      </c>
      <c r="W135">
        <f>VLOOKUP(B135,image_data!A:R,18,FALSE)</f>
        <v>0.99403084999674995</v>
      </c>
      <c r="X135">
        <f>VLOOKUP(_xlfn.CONCAT(A135,1),ref_coordinates!A:D,4,FALSE)</f>
        <v>5.5</v>
      </c>
      <c r="Y135" t="str">
        <f>VLOOKUP(INT(LEFT(A135,3)),image_data!A:H,8,FALSE)</f>
        <v>perspective</v>
      </c>
      <c r="Z135" t="str">
        <f>VLOOKUP(B135,image_data!A:V,22,TRUE)</f>
        <v>stefanhrt: GoPro HERO9 Black</v>
      </c>
    </row>
    <row r="136" spans="1:26" x14ac:dyDescent="0.3">
      <c r="A136" t="s">
        <v>1361</v>
      </c>
      <c r="B136">
        <f t="shared" si="20"/>
        <v>65</v>
      </c>
      <c r="C136">
        <f>VLOOKUP($B136,image_data!$A:$P,16,FALSE)</f>
        <v>5184</v>
      </c>
      <c r="D136">
        <f>VLOOKUP($B136,image_data!$A:$P,15,FALSE)</f>
        <v>3888</v>
      </c>
      <c r="E136">
        <f t="shared" si="21"/>
        <v>-8.9700000000000273</v>
      </c>
      <c r="F136">
        <f t="shared" si="22"/>
        <v>330.75000000000023</v>
      </c>
      <c r="G136">
        <f t="shared" si="23"/>
        <v>330.87161165624372</v>
      </c>
      <c r="H136">
        <f>VLOOKUP(_xlfn.CONCAT($A136,"1"),ref_coordinates!$A:$C,2,FALSE)</f>
        <v>891.78</v>
      </c>
      <c r="I136">
        <f>VLOOKUP(_xlfn.CONCAT($A136,"1"),ref_coordinates!$A:$C,3,FALSE)</f>
        <v>1785.61</v>
      </c>
      <c r="J136">
        <f>VLOOKUP(_xlfn.CONCAT($A136,"2"),ref_coordinates!$A:$C,2,FALSE)</f>
        <v>882.81</v>
      </c>
      <c r="K136">
        <f>VLOOKUP(_xlfn.CONCAT($A136,"2"),ref_coordinates!$A:$C,3,FALSE)</f>
        <v>2116.36</v>
      </c>
      <c r="L136">
        <f>VLOOKUP($A136,lines!W:AC,7)</f>
        <v>24.116363431774591</v>
      </c>
      <c r="M136">
        <f>RADIANS(VLOOKUP($B136, image_data!A:G,7,FALSE))</f>
        <v>1.6819223822827745</v>
      </c>
      <c r="N136">
        <f>VLOOKUP($A136,lines!W:AD,8,FALSE)</f>
        <v>1.0026104966080289</v>
      </c>
      <c r="O136">
        <f t="shared" si="24"/>
        <v>-0.67931188567474554</v>
      </c>
      <c r="P136">
        <f>VLOOKUP($B136,image_data!A:F,6,FALSE)</f>
        <v>1.9589792788028999</v>
      </c>
      <c r="Q136">
        <f>VLOOKUP($B136,image_data!$A:$Q,12,FALSE)</f>
        <v>0.48287321721623999</v>
      </c>
      <c r="R136">
        <f>VLOOKUP($B136,image_data!$A:$Q,13,FALSE)</f>
        <v>-0.19920794907794001</v>
      </c>
      <c r="S136">
        <f>VLOOKUP($B136,image_data!$A:$Q,14,FALSE)</f>
        <v>3.051739619017E-2</v>
      </c>
      <c r="T136">
        <f>VLOOKUP($B136,image_data!$A:$K,9,FALSE)</f>
        <v>1.1068019135692</v>
      </c>
      <c r="U136">
        <f>VLOOKUP($B136,image_data!$A:$K,10,FALSE)</f>
        <v>-1.2545689034201</v>
      </c>
      <c r="V136">
        <f>VLOOKUP($B136,image_data!$A:$K,11,FALSE)</f>
        <v>1.3069016571590999</v>
      </c>
      <c r="W136">
        <f>VLOOKUP(B136,image_data!A:R,18,FALSE)</f>
        <v>0.99375732841507003</v>
      </c>
      <c r="X136">
        <f>VLOOKUP(_xlfn.CONCAT(A136,1),ref_coordinates!A:D,4,FALSE)</f>
        <v>4</v>
      </c>
      <c r="Y136" t="str">
        <f>VLOOKUP(INT(LEFT(A136,3)),image_data!A:H,8,FALSE)</f>
        <v>perspective</v>
      </c>
      <c r="Z136" t="str">
        <f>VLOOKUP(B136,image_data!A:V,22,TRUE)</f>
        <v>stefanhrt: GoPro HERO9 Black</v>
      </c>
    </row>
    <row r="137" spans="1:26" x14ac:dyDescent="0.3">
      <c r="A137" t="s">
        <v>1362</v>
      </c>
      <c r="B137">
        <f t="shared" si="20"/>
        <v>65</v>
      </c>
      <c r="C137">
        <f>VLOOKUP($B137,image_data!$A:$P,16,FALSE)</f>
        <v>5184</v>
      </c>
      <c r="D137">
        <f>VLOOKUP($B137,image_data!$A:$P,15,FALSE)</f>
        <v>3888</v>
      </c>
      <c r="E137">
        <f t="shared" si="21"/>
        <v>0</v>
      </c>
      <c r="F137">
        <f t="shared" si="22"/>
        <v>373.2800000000002</v>
      </c>
      <c r="G137">
        <f t="shared" si="23"/>
        <v>373.2800000000002</v>
      </c>
      <c r="H137">
        <f>VLOOKUP(_xlfn.CONCAT($A137,"1"),ref_coordinates!$A:$C,2,FALSE)</f>
        <v>1528.51</v>
      </c>
      <c r="I137">
        <f>VLOOKUP(_xlfn.CONCAT($A137,"1"),ref_coordinates!$A:$C,3,FALSE)</f>
        <v>1770.02</v>
      </c>
      <c r="J137">
        <f>VLOOKUP(_xlfn.CONCAT($A137,"2"),ref_coordinates!$A:$C,2,FALSE)</f>
        <v>1528.51</v>
      </c>
      <c r="K137">
        <f>VLOOKUP(_xlfn.CONCAT($A137,"2"),ref_coordinates!$A:$C,3,FALSE)</f>
        <v>2143.3000000000002</v>
      </c>
      <c r="L137">
        <f>VLOOKUP($A137,lines!W:AC,7)</f>
        <v>20.041102991701671</v>
      </c>
      <c r="M137">
        <f>RADIANS(VLOOKUP($B137, image_data!A:G,7,FALSE))</f>
        <v>1.6819223822827745</v>
      </c>
      <c r="N137">
        <f>VLOOKUP($A137,lines!W:AD,8,FALSE)</f>
        <v>1.308650834675797</v>
      </c>
      <c r="O137">
        <f t="shared" si="24"/>
        <v>-0.37327154760697745</v>
      </c>
      <c r="P137">
        <f>VLOOKUP($B137,image_data!A:F,6,FALSE)</f>
        <v>1.9589792788028999</v>
      </c>
      <c r="Q137">
        <f>VLOOKUP($B137,image_data!$A:$Q,12,FALSE)</f>
        <v>0.48287321721623999</v>
      </c>
      <c r="R137">
        <f>VLOOKUP($B137,image_data!$A:$Q,13,FALSE)</f>
        <v>-0.19920794907794001</v>
      </c>
      <c r="S137">
        <f>VLOOKUP($B137,image_data!$A:$Q,14,FALSE)</f>
        <v>3.051739619017E-2</v>
      </c>
      <c r="T137">
        <f>VLOOKUP($B137,image_data!$A:$K,9,FALSE)</f>
        <v>1.1068019135692</v>
      </c>
      <c r="U137">
        <f>VLOOKUP($B137,image_data!$A:$K,10,FALSE)</f>
        <v>-1.2545689034201</v>
      </c>
      <c r="V137">
        <f>VLOOKUP($B137,image_data!$A:$K,11,FALSE)</f>
        <v>1.3069016571590999</v>
      </c>
      <c r="W137">
        <f>VLOOKUP(B137,image_data!A:R,18,FALSE)</f>
        <v>0.99375732841507003</v>
      </c>
      <c r="X137">
        <f>VLOOKUP(_xlfn.CONCAT(A137,1),ref_coordinates!A:D,4,FALSE)</f>
        <v>4</v>
      </c>
      <c r="Y137" t="str">
        <f>VLOOKUP(INT(LEFT(A137,3)),image_data!A:H,8,FALSE)</f>
        <v>perspective</v>
      </c>
      <c r="Z137" t="str">
        <f>VLOOKUP(B137,image_data!A:V,22,TRUE)</f>
        <v>stefanhrt: GoPro HERO9 Black</v>
      </c>
    </row>
    <row r="138" spans="1:26" x14ac:dyDescent="0.3">
      <c r="A138" t="s">
        <v>1363</v>
      </c>
      <c r="B138">
        <f t="shared" si="20"/>
        <v>65</v>
      </c>
      <c r="C138">
        <f>VLOOKUP($B138,image_data!$A:$P,16,FALSE)</f>
        <v>5184</v>
      </c>
      <c r="D138">
        <f>VLOOKUP($B138,image_data!$A:$P,15,FALSE)</f>
        <v>3888</v>
      </c>
      <c r="E138">
        <f t="shared" si="21"/>
        <v>-6.8899999999998727</v>
      </c>
      <c r="F138">
        <f t="shared" si="22"/>
        <v>134.58000000000015</v>
      </c>
      <c r="G138">
        <f t="shared" si="23"/>
        <v>134.75625588446735</v>
      </c>
      <c r="H138">
        <f>VLOOKUP(_xlfn.CONCAT($A138,"1"),ref_coordinates!$A:$C,2,FALSE)</f>
        <v>2168.85</v>
      </c>
      <c r="I138">
        <f>VLOOKUP(_xlfn.CONCAT($A138,"1"),ref_coordinates!$A:$C,3,FALSE)</f>
        <v>1967.26</v>
      </c>
      <c r="J138">
        <f>VLOOKUP(_xlfn.CONCAT($A138,"2"),ref_coordinates!$A:$C,2,FALSE)</f>
        <v>2161.96</v>
      </c>
      <c r="K138">
        <f>VLOOKUP(_xlfn.CONCAT($A138,"2"),ref_coordinates!$A:$C,3,FALSE)</f>
        <v>2101.84</v>
      </c>
      <c r="L138">
        <f>VLOOKUP($A138,lines!W:AC,7)</f>
        <v>64.861013275212599</v>
      </c>
      <c r="M138">
        <f>RADIANS(VLOOKUP($B138, image_data!A:G,7,FALSE))</f>
        <v>1.6819223822827745</v>
      </c>
      <c r="N138">
        <f>VLOOKUP($A138,lines!W:AD,8,FALSE)</f>
        <v>1.5641783639380149</v>
      </c>
      <c r="O138">
        <f t="shared" si="24"/>
        <v>-0.11774401834475956</v>
      </c>
      <c r="P138">
        <f>VLOOKUP($B138,image_data!A:F,6,FALSE)</f>
        <v>1.9589792788028999</v>
      </c>
      <c r="Q138">
        <f>VLOOKUP($B138,image_data!$A:$Q,12,FALSE)</f>
        <v>0.48287321721623999</v>
      </c>
      <c r="R138">
        <f>VLOOKUP($B138,image_data!$A:$Q,13,FALSE)</f>
        <v>-0.19920794907794001</v>
      </c>
      <c r="S138">
        <f>VLOOKUP($B138,image_data!$A:$Q,14,FALSE)</f>
        <v>3.051739619017E-2</v>
      </c>
      <c r="T138">
        <f>VLOOKUP($B138,image_data!$A:$K,9,FALSE)</f>
        <v>1.1068019135692</v>
      </c>
      <c r="U138">
        <f>VLOOKUP($B138,image_data!$A:$K,10,FALSE)</f>
        <v>-1.2545689034201</v>
      </c>
      <c r="V138">
        <f>VLOOKUP($B138,image_data!$A:$K,11,FALSE)</f>
        <v>1.3069016571590999</v>
      </c>
      <c r="W138">
        <f>VLOOKUP(B138,image_data!A:R,18,FALSE)</f>
        <v>0.99375732841507003</v>
      </c>
      <c r="X138">
        <f>VLOOKUP(_xlfn.CONCAT(A138,1),ref_coordinates!A:D,4,FALSE)</f>
        <v>5.5</v>
      </c>
      <c r="Y138" t="str">
        <f>VLOOKUP(INT(LEFT(A138,3)),image_data!A:H,8,FALSE)</f>
        <v>perspective</v>
      </c>
      <c r="Z138" t="str">
        <f>VLOOKUP(B138,image_data!A:V,22,TRUE)</f>
        <v>stefanhrt: GoPro HERO9 Black</v>
      </c>
    </row>
    <row r="139" spans="1:26" x14ac:dyDescent="0.3">
      <c r="A139" t="s">
        <v>1364</v>
      </c>
      <c r="B139">
        <f t="shared" si="20"/>
        <v>65</v>
      </c>
      <c r="C139">
        <f>VLOOKUP($B139,image_data!$A:$P,16,FALSE)</f>
        <v>5184</v>
      </c>
      <c r="D139">
        <f>VLOOKUP($B139,image_data!$A:$P,15,FALSE)</f>
        <v>3888</v>
      </c>
      <c r="E139">
        <f t="shared" si="21"/>
        <v>2.2999999999997272</v>
      </c>
      <c r="F139">
        <f t="shared" si="22"/>
        <v>222.8900000000001</v>
      </c>
      <c r="G139">
        <f t="shared" si="23"/>
        <v>222.90186652426229</v>
      </c>
      <c r="H139">
        <f>VLOOKUP(_xlfn.CONCAT($A139,"1"),ref_coordinates!$A:$C,2,FALSE)</f>
        <v>2891.4</v>
      </c>
      <c r="I139">
        <f>VLOOKUP(_xlfn.CONCAT($A139,"1"),ref_coordinates!$A:$C,3,FALSE)</f>
        <v>1843.68</v>
      </c>
      <c r="J139">
        <f>VLOOKUP(_xlfn.CONCAT($A139,"2"),ref_coordinates!$A:$C,2,FALSE)</f>
        <v>2893.7</v>
      </c>
      <c r="K139">
        <f>VLOOKUP(_xlfn.CONCAT($A139,"2"),ref_coordinates!$A:$C,3,FALSE)</f>
        <v>2066.5700000000002</v>
      </c>
      <c r="L139">
        <f>VLOOKUP($A139,lines!W:AC,7)</f>
        <v>87.199526500333292</v>
      </c>
      <c r="M139">
        <f>RADIANS(VLOOKUP($B139, image_data!A:G,7,FALSE))</f>
        <v>1.6819223822827745</v>
      </c>
      <c r="N139">
        <f>VLOOKUP($A139,lines!W:AD,8,FALSE)</f>
        <v>1.8670230367589531</v>
      </c>
      <c r="O139">
        <f t="shared" si="24"/>
        <v>0.18510065447617863</v>
      </c>
      <c r="P139">
        <f>VLOOKUP($B139,image_data!A:F,6,FALSE)</f>
        <v>1.9589792788028999</v>
      </c>
      <c r="Q139">
        <f>VLOOKUP($B139,image_data!$A:$Q,12,FALSE)</f>
        <v>0.48287321721623999</v>
      </c>
      <c r="R139">
        <f>VLOOKUP($B139,image_data!$A:$Q,13,FALSE)</f>
        <v>-0.19920794907794001</v>
      </c>
      <c r="S139">
        <f>VLOOKUP($B139,image_data!$A:$Q,14,FALSE)</f>
        <v>3.051739619017E-2</v>
      </c>
      <c r="T139">
        <f>VLOOKUP($B139,image_data!$A:$K,9,FALSE)</f>
        <v>1.1068019135692</v>
      </c>
      <c r="U139">
        <f>VLOOKUP($B139,image_data!$A:$K,10,FALSE)</f>
        <v>-1.2545689034201</v>
      </c>
      <c r="V139">
        <f>VLOOKUP($B139,image_data!$A:$K,11,FALSE)</f>
        <v>1.3069016571590999</v>
      </c>
      <c r="W139">
        <f>VLOOKUP(B139,image_data!A:R,18,FALSE)</f>
        <v>0.99375732841507003</v>
      </c>
      <c r="X139">
        <f>VLOOKUP(_xlfn.CONCAT(A139,1),ref_coordinates!A:D,4,FALSE)</f>
        <v>10</v>
      </c>
      <c r="Y139" t="str">
        <f>VLOOKUP(INT(LEFT(A139,3)),image_data!A:H,8,FALSE)</f>
        <v>perspective</v>
      </c>
      <c r="Z139" t="str">
        <f>VLOOKUP(B139,image_data!A:V,22,TRUE)</f>
        <v>stefanhrt: GoPro HERO9 Black</v>
      </c>
    </row>
    <row r="140" spans="1:26" x14ac:dyDescent="0.3">
      <c r="A140" t="s">
        <v>1365</v>
      </c>
      <c r="B140">
        <f t="shared" si="20"/>
        <v>65</v>
      </c>
      <c r="C140">
        <f>VLOOKUP($B140,image_data!$A:$P,16,FALSE)</f>
        <v>5184</v>
      </c>
      <c r="D140">
        <f>VLOOKUP($B140,image_data!$A:$P,15,FALSE)</f>
        <v>3888</v>
      </c>
      <c r="E140">
        <f t="shared" si="21"/>
        <v>2.5499999999997272</v>
      </c>
      <c r="F140">
        <f t="shared" si="22"/>
        <v>89.360000000000127</v>
      </c>
      <c r="G140">
        <f t="shared" si="23"/>
        <v>89.396376324770685</v>
      </c>
      <c r="H140">
        <f>VLOOKUP(_xlfn.CONCAT($A140,"1"),ref_coordinates!$A:$C,2,FALSE)</f>
        <v>2916.17</v>
      </c>
      <c r="I140">
        <f>VLOOKUP(_xlfn.CONCAT($A140,"1"),ref_coordinates!$A:$C,3,FALSE)</f>
        <v>1977.21</v>
      </c>
      <c r="J140">
        <f>VLOOKUP(_xlfn.CONCAT($A140,"2"),ref_coordinates!$A:$C,2,FALSE)</f>
        <v>2918.72</v>
      </c>
      <c r="K140">
        <f>VLOOKUP(_xlfn.CONCAT($A140,"2"),ref_coordinates!$A:$C,3,FALSE)</f>
        <v>2066.5700000000002</v>
      </c>
      <c r="L140">
        <f>VLOOKUP($A140,lines!W:AC,7)</f>
        <v>83.04304439704751</v>
      </c>
      <c r="M140">
        <f>RADIANS(VLOOKUP($B140, image_data!A:G,7,FALSE))</f>
        <v>1.6819223822827745</v>
      </c>
      <c r="N140">
        <f>VLOOKUP($A140,lines!W:AD,8,FALSE)</f>
        <v>1.8754838799542779</v>
      </c>
      <c r="O140">
        <f t="shared" si="24"/>
        <v>0.19356149767150344</v>
      </c>
      <c r="P140">
        <f>VLOOKUP($B140,image_data!A:F,6,FALSE)</f>
        <v>1.9589792788028999</v>
      </c>
      <c r="Q140">
        <f>VLOOKUP($B140,image_data!$A:$Q,12,FALSE)</f>
        <v>0.48287321721623999</v>
      </c>
      <c r="R140">
        <f>VLOOKUP($B140,image_data!$A:$Q,13,FALSE)</f>
        <v>-0.19920794907794001</v>
      </c>
      <c r="S140">
        <f>VLOOKUP($B140,image_data!$A:$Q,14,FALSE)</f>
        <v>3.051739619017E-2</v>
      </c>
      <c r="T140">
        <f>VLOOKUP($B140,image_data!$A:$K,9,FALSE)</f>
        <v>1.1068019135692</v>
      </c>
      <c r="U140">
        <f>VLOOKUP($B140,image_data!$A:$K,10,FALSE)</f>
        <v>-1.2545689034201</v>
      </c>
      <c r="V140">
        <f>VLOOKUP($B140,image_data!$A:$K,11,FALSE)</f>
        <v>1.3069016571590999</v>
      </c>
      <c r="W140">
        <f>VLOOKUP(B140,image_data!A:R,18,FALSE)</f>
        <v>0.99375732841507003</v>
      </c>
      <c r="X140">
        <f>VLOOKUP(_xlfn.CONCAT(A140,1),ref_coordinates!A:D,4,FALSE)</f>
        <v>6</v>
      </c>
      <c r="Y140" t="str">
        <f>VLOOKUP(INT(LEFT(A140,3)),image_data!A:H,8,FALSE)</f>
        <v>perspective</v>
      </c>
      <c r="Z140" t="str">
        <f>VLOOKUP(B140,image_data!A:V,22,TRUE)</f>
        <v>stefanhrt: GoPro HERO9 Black</v>
      </c>
    </row>
    <row r="141" spans="1:26" x14ac:dyDescent="0.3">
      <c r="A141" t="s">
        <v>1366</v>
      </c>
      <c r="B141">
        <f t="shared" si="20"/>
        <v>65</v>
      </c>
      <c r="C141">
        <f>VLOOKUP($B141,image_data!$A:$P,16,FALSE)</f>
        <v>5184</v>
      </c>
      <c r="D141">
        <f>VLOOKUP($B141,image_data!$A:$P,15,FALSE)</f>
        <v>3888</v>
      </c>
      <c r="E141">
        <f t="shared" si="21"/>
        <v>19.740000000000236</v>
      </c>
      <c r="F141">
        <f t="shared" si="22"/>
        <v>492.09000000000015</v>
      </c>
      <c r="G141">
        <f t="shared" si="23"/>
        <v>492.48577207874763</v>
      </c>
      <c r="H141">
        <f>VLOOKUP(_xlfn.CONCAT($A141,"1"),ref_coordinates!$A:$C,2,FALSE)</f>
        <v>3231.49</v>
      </c>
      <c r="I141">
        <f>VLOOKUP(_xlfn.CONCAT($A141,"1"),ref_coordinates!$A:$C,3,FALSE)</f>
        <v>1622.19</v>
      </c>
      <c r="J141">
        <f>VLOOKUP(_xlfn.CONCAT($A141,"2"),ref_coordinates!$A:$C,2,FALSE)</f>
        <v>3251.23</v>
      </c>
      <c r="K141">
        <f>VLOOKUP(_xlfn.CONCAT($A141,"2"),ref_coordinates!$A:$C,3,FALSE)</f>
        <v>2114.2800000000002</v>
      </c>
      <c r="L141">
        <f>VLOOKUP($A141,lines!W:AC,7)</f>
        <v>34.120423564397683</v>
      </c>
      <c r="M141">
        <f>RADIANS(VLOOKUP($B141, image_data!A:G,7,FALSE))</f>
        <v>1.6819223822827745</v>
      </c>
      <c r="N141">
        <f>VLOOKUP($A141,lines!W:AD,8,FALSE)</f>
        <v>2.0999598152723258</v>
      </c>
      <c r="O141">
        <f t="shared" si="24"/>
        <v>0.41803743298955132</v>
      </c>
      <c r="P141">
        <f>VLOOKUP($B141,image_data!A:F,6,FALSE)</f>
        <v>1.9589792788028999</v>
      </c>
      <c r="Q141">
        <f>VLOOKUP($B141,image_data!$A:$Q,12,FALSE)</f>
        <v>0.48287321721623999</v>
      </c>
      <c r="R141">
        <f>VLOOKUP($B141,image_data!$A:$Q,13,FALSE)</f>
        <v>-0.19920794907794001</v>
      </c>
      <c r="S141">
        <f>VLOOKUP($B141,image_data!$A:$Q,14,FALSE)</f>
        <v>3.051739619017E-2</v>
      </c>
      <c r="T141">
        <f>VLOOKUP($B141,image_data!$A:$K,9,FALSE)</f>
        <v>1.1068019135692</v>
      </c>
      <c r="U141">
        <f>VLOOKUP($B141,image_data!$A:$K,10,FALSE)</f>
        <v>-1.2545689034201</v>
      </c>
      <c r="V141">
        <f>VLOOKUP($B141,image_data!$A:$K,11,FALSE)</f>
        <v>1.3069016571590999</v>
      </c>
      <c r="W141">
        <f>VLOOKUP(B141,image_data!A:R,18,FALSE)</f>
        <v>0.99375732841507003</v>
      </c>
      <c r="X141">
        <f>VLOOKUP(_xlfn.CONCAT(A141,1),ref_coordinates!A:D,4,FALSE)</f>
        <v>7.9</v>
      </c>
      <c r="Y141" t="str">
        <f>VLOOKUP(INT(LEFT(A141,3)),image_data!A:H,8,FALSE)</f>
        <v>perspective</v>
      </c>
      <c r="Z141" t="str">
        <f>VLOOKUP(B141,image_data!A:V,22,TRUE)</f>
        <v>stefanhrt: GoPro HERO9 Black</v>
      </c>
    </row>
    <row r="142" spans="1:26" x14ac:dyDescent="0.3">
      <c r="A142" t="s">
        <v>1367</v>
      </c>
      <c r="B142">
        <f t="shared" si="20"/>
        <v>65</v>
      </c>
      <c r="C142">
        <f>VLOOKUP($B142,image_data!$A:$P,16,FALSE)</f>
        <v>5184</v>
      </c>
      <c r="D142">
        <f>VLOOKUP($B142,image_data!$A:$P,15,FALSE)</f>
        <v>3888</v>
      </c>
      <c r="E142">
        <f t="shared" si="21"/>
        <v>145.78999999999996</v>
      </c>
      <c r="F142">
        <f t="shared" si="22"/>
        <v>1341.83</v>
      </c>
      <c r="G142">
        <f t="shared" si="23"/>
        <v>1349.7268142109349</v>
      </c>
      <c r="H142">
        <f>VLOOKUP(_xlfn.CONCAT($A142,"1"),ref_coordinates!$A:$C,2,FALSE)</f>
        <v>4243.32</v>
      </c>
      <c r="I142">
        <f>VLOOKUP(_xlfn.CONCAT($A142,"1"),ref_coordinates!$A:$C,3,FALSE)</f>
        <v>853.81</v>
      </c>
      <c r="J142">
        <f>VLOOKUP(_xlfn.CONCAT($A142,"2"),ref_coordinates!$A:$C,2,FALSE)</f>
        <v>4389.1099999999997</v>
      </c>
      <c r="K142">
        <f>VLOOKUP(_xlfn.CONCAT($A142,"2"),ref_coordinates!$A:$C,3,FALSE)</f>
        <v>2195.64</v>
      </c>
      <c r="L142">
        <f>VLOOKUP($A142,lines!W:AC,7)</f>
        <v>15.20067931206172</v>
      </c>
      <c r="M142">
        <f>RADIANS(VLOOKUP($B142, image_data!A:G,7,FALSE))</f>
        <v>1.6819223822827745</v>
      </c>
      <c r="N142">
        <f>VLOOKUP($A142,lines!W:AD,8,FALSE)</f>
        <v>2.752128644611632</v>
      </c>
      <c r="O142">
        <f t="shared" si="24"/>
        <v>1.0702062623288575</v>
      </c>
      <c r="P142">
        <f>VLOOKUP($B142,image_data!A:F,6,FALSE)</f>
        <v>1.9589792788028999</v>
      </c>
      <c r="Q142">
        <f>VLOOKUP($B142,image_data!$A:$Q,12,FALSE)</f>
        <v>0.48287321721623999</v>
      </c>
      <c r="R142">
        <f>VLOOKUP($B142,image_data!$A:$Q,13,FALSE)</f>
        <v>-0.19920794907794001</v>
      </c>
      <c r="S142">
        <f>VLOOKUP($B142,image_data!$A:$Q,14,FALSE)</f>
        <v>3.051739619017E-2</v>
      </c>
      <c r="T142">
        <f>VLOOKUP($B142,image_data!$A:$K,9,FALSE)</f>
        <v>1.1068019135692</v>
      </c>
      <c r="U142">
        <f>VLOOKUP($B142,image_data!$A:$K,10,FALSE)</f>
        <v>-1.2545689034201</v>
      </c>
      <c r="V142">
        <f>VLOOKUP($B142,image_data!$A:$K,11,FALSE)</f>
        <v>1.3069016571590999</v>
      </c>
      <c r="W142">
        <f>VLOOKUP(B142,image_data!A:R,18,FALSE)</f>
        <v>0.99375732841507003</v>
      </c>
      <c r="X142">
        <f>VLOOKUP(_xlfn.CONCAT(A142,1),ref_coordinates!A:D,4,FALSE)</f>
        <v>7.9</v>
      </c>
      <c r="Y142" t="str">
        <f>VLOOKUP(INT(LEFT(A142,3)),image_data!A:H,8,FALSE)</f>
        <v>perspective</v>
      </c>
      <c r="Z142" t="str">
        <f>VLOOKUP(B142,image_data!A:V,22,TRUE)</f>
        <v>stefanhrt: GoPro HERO9 Black</v>
      </c>
    </row>
    <row r="143" spans="1:26" x14ac:dyDescent="0.3">
      <c r="A143" t="s">
        <v>1369</v>
      </c>
      <c r="B143">
        <f t="shared" si="20"/>
        <v>66</v>
      </c>
      <c r="C143">
        <f>VLOOKUP($B143,image_data!$A:$P,16,FALSE)</f>
        <v>5184</v>
      </c>
      <c r="D143">
        <f>VLOOKUP($B143,image_data!$A:$P,15,FALSE)</f>
        <v>3888</v>
      </c>
      <c r="E143">
        <f t="shared" si="21"/>
        <v>-52.3599999999999</v>
      </c>
      <c r="F143">
        <f t="shared" si="22"/>
        <v>808.58000000000015</v>
      </c>
      <c r="G143">
        <f t="shared" si="23"/>
        <v>810.27352542212577</v>
      </c>
      <c r="H143">
        <f>VLOOKUP(_xlfn.CONCAT($A143,"1"),ref_coordinates!$A:$C,2,FALSE)</f>
        <v>1264.51</v>
      </c>
      <c r="I143">
        <f>VLOOKUP(_xlfn.CONCAT($A143,"1"),ref_coordinates!$A:$C,3,FALSE)</f>
        <v>1314.8</v>
      </c>
      <c r="J143">
        <f>VLOOKUP(_xlfn.CONCAT($A143,"2"),ref_coordinates!$A:$C,2,FALSE)</f>
        <v>1212.1500000000001</v>
      </c>
      <c r="K143">
        <f>VLOOKUP(_xlfn.CONCAT($A143,"2"),ref_coordinates!$A:$C,3,FALSE)</f>
        <v>2123.38</v>
      </c>
      <c r="L143">
        <f>VLOOKUP($A143,lines!W:AC,7)</f>
        <v>23.023515120125801</v>
      </c>
      <c r="M143">
        <f>RADIANS(VLOOKUP($B143, image_data!A:G,7,FALSE))</f>
        <v>1.6602927316975331</v>
      </c>
      <c r="N143">
        <f>VLOOKUP($A143,lines!W:AD,8,FALSE)</f>
        <v>1.1443515534279931</v>
      </c>
      <c r="O143">
        <f t="shared" si="24"/>
        <v>-0.51594117826954</v>
      </c>
      <c r="P143">
        <f>VLOOKUP($B143,image_data!A:F,6,FALSE)</f>
        <v>1.9608386596665</v>
      </c>
      <c r="Q143">
        <f>VLOOKUP($B143,image_data!$A:$Q,12,FALSE)</f>
        <v>0.48287321721623999</v>
      </c>
      <c r="R143">
        <f>VLOOKUP($B143,image_data!$A:$Q,13,FALSE)</f>
        <v>-0.19920794907794001</v>
      </c>
      <c r="S143">
        <f>VLOOKUP($B143,image_data!$A:$Q,14,FALSE)</f>
        <v>3.051739619017E-2</v>
      </c>
      <c r="T143">
        <f>VLOOKUP($B143,image_data!$A:$K,9,FALSE)</f>
        <v>1.1184330688169</v>
      </c>
      <c r="U143">
        <f>VLOOKUP($B143,image_data!$A:$K,10,FALSE)</f>
        <v>-1.2389567192574999</v>
      </c>
      <c r="V143">
        <f>VLOOKUP($B143,image_data!$A:$K,11,FALSE)</f>
        <v>1.2915754103831001</v>
      </c>
      <c r="W143">
        <f>VLOOKUP(B143,image_data!A:R,18,FALSE)</f>
        <v>0.99380594420309998</v>
      </c>
      <c r="X143">
        <f>VLOOKUP(_xlfn.CONCAT(A143,1),ref_coordinates!A:D,4,FALSE)</f>
        <v>10.6</v>
      </c>
      <c r="Y143" t="str">
        <f>VLOOKUP(INT(LEFT(A143,3)),image_data!A:H,8,FALSE)</f>
        <v>perspective</v>
      </c>
      <c r="Z143" t="str">
        <f>VLOOKUP(B143,image_data!A:V,22,TRUE)</f>
        <v>stefanhrt: GoPro HERO9 Black</v>
      </c>
    </row>
    <row r="144" spans="1:26" x14ac:dyDescent="0.3">
      <c r="A144" t="s">
        <v>1370</v>
      </c>
      <c r="B144">
        <f t="shared" si="20"/>
        <v>66</v>
      </c>
      <c r="C144">
        <f>VLOOKUP($B144,image_data!$A:$P,16,FALSE)</f>
        <v>5184</v>
      </c>
      <c r="D144">
        <f>VLOOKUP($B144,image_data!$A:$P,15,FALSE)</f>
        <v>3888</v>
      </c>
      <c r="E144">
        <f t="shared" si="21"/>
        <v>-9.1900000000000546</v>
      </c>
      <c r="F144">
        <f t="shared" si="22"/>
        <v>420.77999999999975</v>
      </c>
      <c r="G144">
        <f t="shared" si="23"/>
        <v>420.88034463490902</v>
      </c>
      <c r="H144">
        <f>VLOOKUP(_xlfn.CONCAT($A144,"1"),ref_coordinates!$A:$C,2,FALSE)</f>
        <v>1535.66</v>
      </c>
      <c r="I144">
        <f>VLOOKUP(_xlfn.CONCAT($A144,"1"),ref_coordinates!$A:$C,3,FALSE)</f>
        <v>1718.19</v>
      </c>
      <c r="J144">
        <f>VLOOKUP(_xlfn.CONCAT($A144,"2"),ref_coordinates!$A:$C,2,FALSE)</f>
        <v>1526.47</v>
      </c>
      <c r="K144">
        <f>VLOOKUP(_xlfn.CONCAT($A144,"2"),ref_coordinates!$A:$C,3,FALSE)</f>
        <v>2138.9699999999998</v>
      </c>
      <c r="L144">
        <f>VLOOKUP($A144,lines!W:AC,7)</f>
        <v>21.426588139127499</v>
      </c>
      <c r="M144">
        <f>RADIANS(VLOOKUP($B144, image_data!A:G,7,FALSE))</f>
        <v>1.6602927316975331</v>
      </c>
      <c r="N144">
        <f>VLOOKUP($A144,lines!W:AD,8,FALSE)</f>
        <v>1.3430449478296089</v>
      </c>
      <c r="O144">
        <f t="shared" si="24"/>
        <v>-0.31724778386792418</v>
      </c>
      <c r="P144">
        <f>VLOOKUP($B144,image_data!A:F,6,FALSE)</f>
        <v>1.9608386596665</v>
      </c>
      <c r="Q144">
        <f>VLOOKUP($B144,image_data!$A:$Q,12,FALSE)</f>
        <v>0.48287321721623999</v>
      </c>
      <c r="R144">
        <f>VLOOKUP($B144,image_data!$A:$Q,13,FALSE)</f>
        <v>-0.19920794907794001</v>
      </c>
      <c r="S144">
        <f>VLOOKUP($B144,image_data!$A:$Q,14,FALSE)</f>
        <v>3.051739619017E-2</v>
      </c>
      <c r="T144">
        <f>VLOOKUP($B144,image_data!$A:$K,9,FALSE)</f>
        <v>1.1184330688169</v>
      </c>
      <c r="U144">
        <f>VLOOKUP($B144,image_data!$A:$K,10,FALSE)</f>
        <v>-1.2389567192574999</v>
      </c>
      <c r="V144">
        <f>VLOOKUP($B144,image_data!$A:$K,11,FALSE)</f>
        <v>1.2915754103831001</v>
      </c>
      <c r="W144">
        <f>VLOOKUP(B144,image_data!A:R,18,FALSE)</f>
        <v>0.99380594420309998</v>
      </c>
      <c r="X144">
        <f>VLOOKUP(_xlfn.CONCAT(A144,1),ref_coordinates!A:D,4,FALSE)</f>
        <v>7</v>
      </c>
      <c r="Y144" t="str">
        <f>VLOOKUP(INT(LEFT(A144,3)),image_data!A:H,8,FALSE)</f>
        <v>perspective</v>
      </c>
      <c r="Z144" t="str">
        <f>VLOOKUP(B144,image_data!A:V,22,TRUE)</f>
        <v>stefanhrt: GoPro HERO9 Black</v>
      </c>
    </row>
    <row r="145" spans="1:26" x14ac:dyDescent="0.3">
      <c r="A145" t="s">
        <v>1371</v>
      </c>
      <c r="B145">
        <f t="shared" si="20"/>
        <v>66</v>
      </c>
      <c r="C145">
        <f>VLOOKUP($B145,image_data!$A:$P,16,FALSE)</f>
        <v>5184</v>
      </c>
      <c r="D145">
        <f>VLOOKUP($B145,image_data!$A:$P,15,FALSE)</f>
        <v>3888</v>
      </c>
      <c r="E145">
        <f t="shared" si="21"/>
        <v>-15.589999999999918</v>
      </c>
      <c r="F145">
        <f t="shared" si="22"/>
        <v>341.12000000000012</v>
      </c>
      <c r="G145">
        <f t="shared" si="23"/>
        <v>341.47606431490931</v>
      </c>
      <c r="H145">
        <f>VLOOKUP(_xlfn.CONCAT($A145,"1"),ref_coordinates!$A:$C,2,FALSE)</f>
        <v>1857.36</v>
      </c>
      <c r="I145">
        <f>VLOOKUP(_xlfn.CONCAT($A145,"1"),ref_coordinates!$A:$C,3,FALSE)</f>
        <v>1806.01</v>
      </c>
      <c r="J145">
        <f>VLOOKUP(_xlfn.CONCAT($A145,"2"),ref_coordinates!$A:$C,2,FALSE)</f>
        <v>1841.77</v>
      </c>
      <c r="K145">
        <f>VLOOKUP(_xlfn.CONCAT($A145,"2"),ref_coordinates!$A:$C,3,FALSE)</f>
        <v>2147.13</v>
      </c>
      <c r="L145">
        <f>VLOOKUP($A145,lines!W:AC,7)</f>
        <v>30.439153827048941</v>
      </c>
      <c r="M145">
        <f>RADIANS(VLOOKUP($B145, image_data!A:G,7,FALSE))</f>
        <v>1.6602927316975331</v>
      </c>
      <c r="N145">
        <f>VLOOKUP($A145,lines!W:AD,8,FALSE)</f>
        <v>1.430388272831399</v>
      </c>
      <c r="O145">
        <f t="shared" si="24"/>
        <v>-0.22990445886613409</v>
      </c>
      <c r="P145">
        <f>VLOOKUP($B145,image_data!A:F,6,FALSE)</f>
        <v>1.9608386596665</v>
      </c>
      <c r="Q145">
        <f>VLOOKUP($B145,image_data!$A:$Q,12,FALSE)</f>
        <v>0.48287321721623999</v>
      </c>
      <c r="R145">
        <f>VLOOKUP($B145,image_data!$A:$Q,13,FALSE)</f>
        <v>-0.19920794907794001</v>
      </c>
      <c r="S145">
        <f>VLOOKUP($B145,image_data!$A:$Q,14,FALSE)</f>
        <v>3.051739619017E-2</v>
      </c>
      <c r="T145">
        <f>VLOOKUP($B145,image_data!$A:$K,9,FALSE)</f>
        <v>1.1184330688169</v>
      </c>
      <c r="U145">
        <f>VLOOKUP($B145,image_data!$A:$K,10,FALSE)</f>
        <v>-1.2389567192574999</v>
      </c>
      <c r="V145">
        <f>VLOOKUP($B145,image_data!$A:$K,11,FALSE)</f>
        <v>1.2915754103831001</v>
      </c>
      <c r="W145">
        <f>VLOOKUP(B145,image_data!A:R,18,FALSE)</f>
        <v>0.99380594420309998</v>
      </c>
      <c r="X145">
        <f>VLOOKUP(_xlfn.CONCAT(A145,1),ref_coordinates!A:D,4,FALSE)</f>
        <v>7</v>
      </c>
      <c r="Y145" t="str">
        <f>VLOOKUP(INT(LEFT(A145,3)),image_data!A:H,8,FALSE)</f>
        <v>perspective</v>
      </c>
      <c r="Z145" t="str">
        <f>VLOOKUP(B145,image_data!A:V,22,TRUE)</f>
        <v>stefanhrt: GoPro HERO9 Black</v>
      </c>
    </row>
    <row r="146" spans="1:26" x14ac:dyDescent="0.3">
      <c r="A146" t="s">
        <v>1372</v>
      </c>
      <c r="B146">
        <f t="shared" si="20"/>
        <v>66</v>
      </c>
      <c r="C146">
        <f>VLOOKUP($B146,image_data!$A:$P,16,FALSE)</f>
        <v>5184</v>
      </c>
      <c r="D146">
        <f>VLOOKUP($B146,image_data!$A:$P,15,FALSE)</f>
        <v>3888</v>
      </c>
      <c r="E146">
        <f t="shared" si="21"/>
        <v>0</v>
      </c>
      <c r="F146">
        <f t="shared" si="22"/>
        <v>440.42000000000007</v>
      </c>
      <c r="G146">
        <f t="shared" si="23"/>
        <v>440.42000000000007</v>
      </c>
      <c r="H146">
        <f>VLOOKUP(_xlfn.CONCAT($A146,"1"),ref_coordinates!$A:$C,2,FALSE)</f>
        <v>3275.91</v>
      </c>
      <c r="I146">
        <f>VLOOKUP(_xlfn.CONCAT($A146,"1"),ref_coordinates!$A:$C,3,FALSE)</f>
        <v>1619.77</v>
      </c>
      <c r="J146">
        <f>VLOOKUP(_xlfn.CONCAT($A146,"2"),ref_coordinates!$A:$C,2,FALSE)</f>
        <v>3275.91</v>
      </c>
      <c r="K146">
        <f>VLOOKUP(_xlfn.CONCAT($A146,"2"),ref_coordinates!$A:$C,3,FALSE)</f>
        <v>2060.19</v>
      </c>
      <c r="L146">
        <f>VLOOKUP($A146,lines!W:AC,7)</f>
        <v>44.682326318800108</v>
      </c>
      <c r="M146">
        <f>RADIANS(VLOOKUP($B146, image_data!A:G,7,FALSE))</f>
        <v>1.6602927316975331</v>
      </c>
      <c r="N146">
        <f>VLOOKUP($A146,lines!W:AD,8,FALSE)</f>
        <v>2.0609734009748029</v>
      </c>
      <c r="O146">
        <f t="shared" si="24"/>
        <v>0.40068066927726975</v>
      </c>
      <c r="P146">
        <f>VLOOKUP($B146,image_data!A:F,6,FALSE)</f>
        <v>1.9608386596665</v>
      </c>
      <c r="Q146">
        <f>VLOOKUP($B146,image_data!$A:$Q,12,FALSE)</f>
        <v>0.48287321721623999</v>
      </c>
      <c r="R146">
        <f>VLOOKUP($B146,image_data!$A:$Q,13,FALSE)</f>
        <v>-0.19920794907794001</v>
      </c>
      <c r="S146">
        <f>VLOOKUP($B146,image_data!$A:$Q,14,FALSE)</f>
        <v>3.051739619017E-2</v>
      </c>
      <c r="T146">
        <f>VLOOKUP($B146,image_data!$A:$K,9,FALSE)</f>
        <v>1.1184330688169</v>
      </c>
      <c r="U146">
        <f>VLOOKUP($B146,image_data!$A:$K,10,FALSE)</f>
        <v>-1.2389567192574999</v>
      </c>
      <c r="V146">
        <f>VLOOKUP($B146,image_data!$A:$K,11,FALSE)</f>
        <v>1.2915754103831001</v>
      </c>
      <c r="W146">
        <f>VLOOKUP(B146,image_data!A:R,18,FALSE)</f>
        <v>0.99380594420309998</v>
      </c>
      <c r="X146">
        <f>VLOOKUP(_xlfn.CONCAT(A146,1),ref_coordinates!A:D,4,FALSE)</f>
        <v>10</v>
      </c>
      <c r="Y146" t="str">
        <f>VLOOKUP(INT(LEFT(A146,3)),image_data!A:H,8,FALSE)</f>
        <v>perspective</v>
      </c>
      <c r="Z146" t="str">
        <f>VLOOKUP(B146,image_data!A:V,22,TRUE)</f>
        <v>stefanhrt: GoPro HERO9 Black</v>
      </c>
    </row>
    <row r="147" spans="1:26" x14ac:dyDescent="0.3">
      <c r="A147" t="s">
        <v>1373</v>
      </c>
      <c r="B147">
        <f t="shared" si="20"/>
        <v>66</v>
      </c>
      <c r="C147">
        <f>VLOOKUP($B147,image_data!$A:$P,16,FALSE)</f>
        <v>5184</v>
      </c>
      <c r="D147">
        <f>VLOOKUP($B147,image_data!$A:$P,15,FALSE)</f>
        <v>3888</v>
      </c>
      <c r="E147">
        <f t="shared" si="21"/>
        <v>-7.6599999999998545</v>
      </c>
      <c r="F147">
        <f t="shared" si="22"/>
        <v>203.75</v>
      </c>
      <c r="G147">
        <f t="shared" si="23"/>
        <v>203.89393836011897</v>
      </c>
      <c r="H147">
        <f>VLOOKUP(_xlfn.CONCAT($A147,"1"),ref_coordinates!$A:$C,2,FALSE)</f>
        <v>3334.89</v>
      </c>
      <c r="I147">
        <f>VLOOKUP(_xlfn.CONCAT($A147,"1"),ref_coordinates!$A:$C,3,FALSE)</f>
        <v>1861.04</v>
      </c>
      <c r="J147">
        <f>VLOOKUP(_xlfn.CONCAT($A147,"2"),ref_coordinates!$A:$C,2,FALSE)</f>
        <v>3327.23</v>
      </c>
      <c r="K147">
        <f>VLOOKUP(_xlfn.CONCAT($A147,"2"),ref_coordinates!$A:$C,3,FALSE)</f>
        <v>2064.79</v>
      </c>
      <c r="L147">
        <f>VLOOKUP($A147,lines!W:AC,7)</f>
        <v>40.764508714514967</v>
      </c>
      <c r="M147">
        <f>RADIANS(VLOOKUP($B147, image_data!A:G,7,FALSE))</f>
        <v>1.6602927316975331</v>
      </c>
      <c r="N147">
        <f>VLOOKUP($A147,lines!W:AD,8,FALSE)</f>
        <v>2.0976192438937651</v>
      </c>
      <c r="O147">
        <f t="shared" si="24"/>
        <v>0.43732651219623198</v>
      </c>
      <c r="P147">
        <f>VLOOKUP($B147,image_data!A:F,6,FALSE)</f>
        <v>1.9608386596665</v>
      </c>
      <c r="Q147">
        <f>VLOOKUP($B147,image_data!$A:$Q,12,FALSE)</f>
        <v>0.48287321721623999</v>
      </c>
      <c r="R147">
        <f>VLOOKUP($B147,image_data!$A:$Q,13,FALSE)</f>
        <v>-0.19920794907794001</v>
      </c>
      <c r="S147">
        <f>VLOOKUP($B147,image_data!$A:$Q,14,FALSE)</f>
        <v>3.051739619017E-2</v>
      </c>
      <c r="T147">
        <f>VLOOKUP($B147,image_data!$A:$K,9,FALSE)</f>
        <v>1.1184330688169</v>
      </c>
      <c r="U147">
        <f>VLOOKUP($B147,image_data!$A:$K,10,FALSE)</f>
        <v>-1.2389567192574999</v>
      </c>
      <c r="V147">
        <f>VLOOKUP($B147,image_data!$A:$K,11,FALSE)</f>
        <v>1.2915754103831001</v>
      </c>
      <c r="W147">
        <f>VLOOKUP(B147,image_data!A:R,18,FALSE)</f>
        <v>0.99380594420309998</v>
      </c>
      <c r="X147">
        <f>VLOOKUP(_xlfn.CONCAT(A147,1),ref_coordinates!A:D,4,FALSE)</f>
        <v>6.5</v>
      </c>
      <c r="Y147" t="str">
        <f>VLOOKUP(INT(LEFT(A147,3)),image_data!A:H,8,FALSE)</f>
        <v>perspective</v>
      </c>
      <c r="Z147" t="str">
        <f>VLOOKUP(B147,image_data!A:V,22,TRUE)</f>
        <v>stefanhrt: GoPro HERO9 Black</v>
      </c>
    </row>
    <row r="148" spans="1:26" x14ac:dyDescent="0.3">
      <c r="A148" t="s">
        <v>1374</v>
      </c>
      <c r="B148">
        <f t="shared" si="20"/>
        <v>66</v>
      </c>
      <c r="C148">
        <f>VLOOKUP($B148,image_data!$A:$P,16,FALSE)</f>
        <v>5184</v>
      </c>
      <c r="D148">
        <f>VLOOKUP($B148,image_data!$A:$P,15,FALSE)</f>
        <v>3888</v>
      </c>
      <c r="E148">
        <f t="shared" si="21"/>
        <v>-3.0700000000001637</v>
      </c>
      <c r="F148">
        <f t="shared" si="22"/>
        <v>168.02000000000021</v>
      </c>
      <c r="G148">
        <f t="shared" si="23"/>
        <v>168.04804461819862</v>
      </c>
      <c r="H148">
        <f>VLOOKUP(_xlfn.CONCAT($A148,"1"),ref_coordinates!$A:$C,2,FALSE)</f>
        <v>3701.79</v>
      </c>
      <c r="I148">
        <f>VLOOKUP(_xlfn.CONCAT($A148,"1"),ref_coordinates!$A:$C,3,FALSE)</f>
        <v>1912.36</v>
      </c>
      <c r="J148">
        <f>VLOOKUP(_xlfn.CONCAT($A148,"2"),ref_coordinates!$A:$C,2,FALSE)</f>
        <v>3698.72</v>
      </c>
      <c r="K148">
        <f>VLOOKUP(_xlfn.CONCAT($A148,"2"),ref_coordinates!$A:$C,3,FALSE)</f>
        <v>2080.38</v>
      </c>
      <c r="L148">
        <f>VLOOKUP($A148,lines!W:AC,7)</f>
        <v>31.081603843148262</v>
      </c>
      <c r="M148">
        <f>RADIANS(VLOOKUP($B148, image_data!A:G,7,FALSE))</f>
        <v>1.6602927316975331</v>
      </c>
      <c r="N148">
        <f>VLOOKUP($A148,lines!W:AD,8,FALSE)</f>
        <v>2.2744308507119011</v>
      </c>
      <c r="O148">
        <f t="shared" si="24"/>
        <v>0.61413811901436799</v>
      </c>
      <c r="P148">
        <f>VLOOKUP($B148,image_data!A:F,6,FALSE)</f>
        <v>1.9608386596665</v>
      </c>
      <c r="Q148">
        <f>VLOOKUP($B148,image_data!$A:$Q,12,FALSE)</f>
        <v>0.48287321721623999</v>
      </c>
      <c r="R148">
        <f>VLOOKUP($B148,image_data!$A:$Q,13,FALSE)</f>
        <v>-0.19920794907794001</v>
      </c>
      <c r="S148">
        <f>VLOOKUP($B148,image_data!$A:$Q,14,FALSE)</f>
        <v>3.051739619017E-2</v>
      </c>
      <c r="T148">
        <f>VLOOKUP($B148,image_data!$A:$K,9,FALSE)</f>
        <v>1.1184330688169</v>
      </c>
      <c r="U148">
        <f>VLOOKUP($B148,image_data!$A:$K,10,FALSE)</f>
        <v>-1.2389567192574999</v>
      </c>
      <c r="V148">
        <f>VLOOKUP($B148,image_data!$A:$K,11,FALSE)</f>
        <v>1.2915754103831001</v>
      </c>
      <c r="W148">
        <f>VLOOKUP(B148,image_data!A:R,18,FALSE)</f>
        <v>0.99380594420309998</v>
      </c>
      <c r="X148">
        <f>VLOOKUP(_xlfn.CONCAT(A148,1),ref_coordinates!A:D,4,FALSE)</f>
        <v>3.5</v>
      </c>
      <c r="Y148" t="str">
        <f>VLOOKUP(INT(LEFT(A148,3)),image_data!A:H,8,FALSE)</f>
        <v>perspective</v>
      </c>
      <c r="Z148" t="str">
        <f>VLOOKUP(B148,image_data!A:V,22,TRUE)</f>
        <v>stefanhrt: GoPro HERO9 Black</v>
      </c>
    </row>
    <row r="149" spans="1:26" x14ac:dyDescent="0.3">
      <c r="A149" t="s">
        <v>1375</v>
      </c>
      <c r="B149">
        <f t="shared" si="20"/>
        <v>66</v>
      </c>
      <c r="C149">
        <f>VLOOKUP($B149,image_data!$A:$P,16,FALSE)</f>
        <v>5184</v>
      </c>
      <c r="D149">
        <f>VLOOKUP($B149,image_data!$A:$P,15,FALSE)</f>
        <v>3888</v>
      </c>
      <c r="E149">
        <f t="shared" si="21"/>
        <v>8.7599999999993088</v>
      </c>
      <c r="F149">
        <f t="shared" si="22"/>
        <v>237.59000000000015</v>
      </c>
      <c r="G149">
        <f t="shared" si="23"/>
        <v>237.75143679902348</v>
      </c>
      <c r="H149">
        <f>VLOOKUP(_xlfn.CONCAT($A149,"1"),ref_coordinates!$A:$C,2,FALSE)</f>
        <v>4150.5600000000004</v>
      </c>
      <c r="I149">
        <f>VLOOKUP(_xlfn.CONCAT($A149,"1"),ref_coordinates!$A:$C,3,FALSE)</f>
        <v>1838.19</v>
      </c>
      <c r="J149">
        <f>VLOOKUP(_xlfn.CONCAT($A149,"2"),ref_coordinates!$A:$C,2,FALSE)</f>
        <v>4159.32</v>
      </c>
      <c r="K149">
        <f>VLOOKUP(_xlfn.CONCAT($A149,"2"),ref_coordinates!$A:$C,3,FALSE)</f>
        <v>2075.7800000000002</v>
      </c>
      <c r="L149">
        <f>VLOOKUP($A149,lines!W:AC,7)</f>
        <v>23.486228208632941</v>
      </c>
      <c r="M149">
        <f>RADIANS(VLOOKUP($B149, image_data!A:G,7,FALSE))</f>
        <v>1.6602927316975331</v>
      </c>
      <c r="N149">
        <f>VLOOKUP($A149,lines!W:AD,8,FALSE)</f>
        <v>2.5054651133418431</v>
      </c>
      <c r="O149">
        <f t="shared" si="24"/>
        <v>0.84517238164430997</v>
      </c>
      <c r="P149">
        <f>VLOOKUP($B149,image_data!A:F,6,FALSE)</f>
        <v>1.9608386596665</v>
      </c>
      <c r="Q149">
        <f>VLOOKUP($B149,image_data!$A:$Q,12,FALSE)</f>
        <v>0.48287321721623999</v>
      </c>
      <c r="R149">
        <f>VLOOKUP($B149,image_data!$A:$Q,13,FALSE)</f>
        <v>-0.19920794907794001</v>
      </c>
      <c r="S149">
        <f>VLOOKUP($B149,image_data!$A:$Q,14,FALSE)</f>
        <v>3.051739619017E-2</v>
      </c>
      <c r="T149">
        <f>VLOOKUP($B149,image_data!$A:$K,9,FALSE)</f>
        <v>1.1184330688169</v>
      </c>
      <c r="U149">
        <f>VLOOKUP($B149,image_data!$A:$K,10,FALSE)</f>
        <v>-1.2389567192574999</v>
      </c>
      <c r="V149">
        <f>VLOOKUP($B149,image_data!$A:$K,11,FALSE)</f>
        <v>1.2915754103831001</v>
      </c>
      <c r="W149">
        <f>VLOOKUP(B149,image_data!A:R,18,FALSE)</f>
        <v>0.99380594420309998</v>
      </c>
      <c r="X149">
        <f>VLOOKUP(_xlfn.CONCAT(A149,1),ref_coordinates!A:D,4,FALSE)</f>
        <v>3.5</v>
      </c>
      <c r="Y149" t="str">
        <f>VLOOKUP(INT(LEFT(A149,3)),image_data!A:H,8,FALSE)</f>
        <v>perspective</v>
      </c>
      <c r="Z149" t="str">
        <f>VLOOKUP(B149,image_data!A:V,22,TRUE)</f>
        <v>stefanhrt: GoPro HERO9 Black</v>
      </c>
    </row>
    <row r="150" spans="1:26" x14ac:dyDescent="0.3">
      <c r="A150" t="s">
        <v>1376</v>
      </c>
      <c r="B150">
        <f t="shared" si="20"/>
        <v>66</v>
      </c>
      <c r="C150">
        <f>VLOOKUP($B150,image_data!$A:$P,16,FALSE)</f>
        <v>5184</v>
      </c>
      <c r="D150">
        <f>VLOOKUP($B150,image_data!$A:$P,15,FALSE)</f>
        <v>3888</v>
      </c>
      <c r="E150">
        <f t="shared" si="21"/>
        <v>69.449999999999818</v>
      </c>
      <c r="F150">
        <f t="shared" si="22"/>
        <v>698.55</v>
      </c>
      <c r="G150">
        <f t="shared" si="23"/>
        <v>701.99387817843535</v>
      </c>
      <c r="H150">
        <f>VLOOKUP(_xlfn.CONCAT($A150,"1"),ref_coordinates!$A:$C,2,FALSE)</f>
        <v>4498.38</v>
      </c>
      <c r="I150">
        <f>VLOOKUP(_xlfn.CONCAT($A150,"1"),ref_coordinates!$A:$C,3,FALSE)</f>
        <v>1430.45</v>
      </c>
      <c r="J150">
        <f>VLOOKUP(_xlfn.CONCAT($A150,"2"),ref_coordinates!$A:$C,2,FALSE)</f>
        <v>4567.83</v>
      </c>
      <c r="K150">
        <f>VLOOKUP(_xlfn.CONCAT($A150,"2"),ref_coordinates!$A:$C,3,FALSE)</f>
        <v>2129</v>
      </c>
      <c r="L150">
        <f>VLOOKUP($A150,lines!W:AC,7)</f>
        <v>27.27717129847516</v>
      </c>
      <c r="M150">
        <f>RADIANS(VLOOKUP($B150, image_data!A:G,7,FALSE))</f>
        <v>1.6602927316975331</v>
      </c>
      <c r="N150">
        <f>VLOOKUP($A150,lines!W:AD,8,FALSE)</f>
        <v>2.6232861224584232</v>
      </c>
      <c r="O150">
        <f t="shared" si="24"/>
        <v>0.96299339076089008</v>
      </c>
      <c r="P150">
        <f>VLOOKUP($B150,image_data!A:F,6,FALSE)</f>
        <v>1.9608386596665</v>
      </c>
      <c r="Q150">
        <f>VLOOKUP($B150,image_data!$A:$Q,12,FALSE)</f>
        <v>0.48287321721623999</v>
      </c>
      <c r="R150">
        <f>VLOOKUP($B150,image_data!$A:$Q,13,FALSE)</f>
        <v>-0.19920794907794001</v>
      </c>
      <c r="S150">
        <f>VLOOKUP($B150,image_data!$A:$Q,14,FALSE)</f>
        <v>3.051739619017E-2</v>
      </c>
      <c r="T150">
        <f>VLOOKUP($B150,image_data!$A:$K,9,FALSE)</f>
        <v>1.1184330688169</v>
      </c>
      <c r="U150">
        <f>VLOOKUP($B150,image_data!$A:$K,10,FALSE)</f>
        <v>-1.2389567192574999</v>
      </c>
      <c r="V150">
        <f>VLOOKUP($B150,image_data!$A:$K,11,FALSE)</f>
        <v>1.2915754103831001</v>
      </c>
      <c r="W150">
        <f>VLOOKUP(B150,image_data!A:R,18,FALSE)</f>
        <v>0.99380594420309998</v>
      </c>
      <c r="X150">
        <f>VLOOKUP(_xlfn.CONCAT(A150,1),ref_coordinates!A:D,4,FALSE)</f>
        <v>7.1</v>
      </c>
      <c r="Y150" t="str">
        <f>VLOOKUP(INT(LEFT(A150,3)),image_data!A:H,8,FALSE)</f>
        <v>perspective</v>
      </c>
      <c r="Z150" t="str">
        <f>VLOOKUP(B150,image_data!A:V,22,TRUE)</f>
        <v>stefanhrt: GoPro HERO9 Black</v>
      </c>
    </row>
    <row r="151" spans="1:26" x14ac:dyDescent="0.3">
      <c r="A151" t="s">
        <v>1377</v>
      </c>
      <c r="B151">
        <f t="shared" si="20"/>
        <v>66</v>
      </c>
      <c r="C151">
        <f>VLOOKUP($B151,image_data!$A:$P,16,FALSE)</f>
        <v>5184</v>
      </c>
      <c r="D151">
        <f>VLOOKUP($B151,image_data!$A:$P,15,FALSE)</f>
        <v>3888</v>
      </c>
      <c r="E151">
        <f t="shared" si="21"/>
        <v>66.389999999999418</v>
      </c>
      <c r="F151">
        <f t="shared" si="22"/>
        <v>648.7800000000002</v>
      </c>
      <c r="G151">
        <f t="shared" si="23"/>
        <v>652.16801554507424</v>
      </c>
      <c r="H151">
        <f>VLOOKUP(_xlfn.CONCAT($A151,"1"),ref_coordinates!$A:$C,2,FALSE)</f>
        <v>4858.8900000000003</v>
      </c>
      <c r="I151">
        <f>VLOOKUP(_xlfn.CONCAT($A151,"1"),ref_coordinates!$A:$C,3,FALSE)</f>
        <v>1495.81</v>
      </c>
      <c r="J151">
        <f>VLOOKUP(_xlfn.CONCAT($A151,"2"),ref_coordinates!$A:$C,2,FALSE)</f>
        <v>4925.28</v>
      </c>
      <c r="K151">
        <f>VLOOKUP(_xlfn.CONCAT($A151,"2"),ref_coordinates!$A:$C,3,FALSE)</f>
        <v>2144.59</v>
      </c>
      <c r="L151">
        <f>VLOOKUP($A151,lines!W:AC,7)</f>
        <v>19.033902992939531</v>
      </c>
      <c r="M151">
        <f>RADIANS(VLOOKUP($B151, image_data!A:G,7,FALSE))</f>
        <v>1.6602927316975331</v>
      </c>
      <c r="N151">
        <f>VLOOKUP($A151,lines!W:AD,8,FALSE)</f>
        <v>2.8191449042808481</v>
      </c>
      <c r="O151">
        <f t="shared" si="24"/>
        <v>1.158852172583315</v>
      </c>
      <c r="P151">
        <f>VLOOKUP($B151,image_data!A:F,6,FALSE)</f>
        <v>1.9608386596665</v>
      </c>
      <c r="Q151">
        <f>VLOOKUP($B151,image_data!$A:$Q,12,FALSE)</f>
        <v>0.48287321721623999</v>
      </c>
      <c r="R151">
        <f>VLOOKUP($B151,image_data!$A:$Q,13,FALSE)</f>
        <v>-0.19920794907794001</v>
      </c>
      <c r="S151">
        <f>VLOOKUP($B151,image_data!$A:$Q,14,FALSE)</f>
        <v>3.051739619017E-2</v>
      </c>
      <c r="T151">
        <f>VLOOKUP($B151,image_data!$A:$K,9,FALSE)</f>
        <v>1.1184330688169</v>
      </c>
      <c r="U151">
        <f>VLOOKUP($B151,image_data!$A:$K,10,FALSE)</f>
        <v>-1.2389567192574999</v>
      </c>
      <c r="V151">
        <f>VLOOKUP($B151,image_data!$A:$K,11,FALSE)</f>
        <v>1.2915754103831001</v>
      </c>
      <c r="W151">
        <f>VLOOKUP(B151,image_data!A:R,18,FALSE)</f>
        <v>0.99380594420309998</v>
      </c>
      <c r="X151">
        <f>VLOOKUP(_xlfn.CONCAT(A151,1),ref_coordinates!A:D,4,FALSE)</f>
        <v>4.5</v>
      </c>
      <c r="Y151" t="str">
        <f>VLOOKUP(INT(LEFT(A151,3)),image_data!A:H,8,FALSE)</f>
        <v>perspective</v>
      </c>
      <c r="Z151" t="str">
        <f>VLOOKUP(B151,image_data!A:V,22,TRUE)</f>
        <v>stefanhrt: GoPro HERO9 Black</v>
      </c>
    </row>
    <row r="152" spans="1:26" x14ac:dyDescent="0.3">
      <c r="A152" t="s">
        <v>1380</v>
      </c>
      <c r="B152">
        <f t="shared" si="20"/>
        <v>67</v>
      </c>
      <c r="C152">
        <f>VLOOKUP($B152,image_data!$A:$P,16,FALSE)</f>
        <v>5184</v>
      </c>
      <c r="D152">
        <f>VLOOKUP($B152,image_data!$A:$P,15,FALSE)</f>
        <v>3888</v>
      </c>
      <c r="E152">
        <f t="shared" si="21"/>
        <v>0</v>
      </c>
      <c r="F152">
        <f t="shared" si="22"/>
        <v>215.48999999999978</v>
      </c>
      <c r="G152">
        <f t="shared" si="23"/>
        <v>215.48999999999978</v>
      </c>
      <c r="H152">
        <f>VLOOKUP(_xlfn.CONCAT($A152,"1"),ref_coordinates!$A:$C,2,FALSE)</f>
        <v>1712.34</v>
      </c>
      <c r="I152">
        <f>VLOOKUP(_xlfn.CONCAT($A152,"1"),ref_coordinates!$A:$C,3,FALSE)</f>
        <v>1933.94</v>
      </c>
      <c r="J152">
        <f>VLOOKUP(_xlfn.CONCAT($A152,"2"),ref_coordinates!$A:$C,2,FALSE)</f>
        <v>1712.34</v>
      </c>
      <c r="K152">
        <f>VLOOKUP(_xlfn.CONCAT($A152,"2"),ref_coordinates!$A:$C,3,FALSE)</f>
        <v>2149.4299999999998</v>
      </c>
      <c r="L152">
        <f>VLOOKUP($A152,lines!W:AC,7)</f>
        <v>27.680055636853901</v>
      </c>
      <c r="M152">
        <f>RADIANS(VLOOKUP($B152, image_data!A:G,7,FALSE))</f>
        <v>1.6788085969387201</v>
      </c>
      <c r="N152">
        <f>VLOOKUP($A152,lines!W:AD,8,FALSE)</f>
        <v>1.382327055634244</v>
      </c>
      <c r="O152">
        <f t="shared" si="24"/>
        <v>-0.29648154130447613</v>
      </c>
      <c r="P152">
        <f>VLOOKUP($B152,image_data!A:F,6,FALSE)</f>
        <v>2.1442525153980001</v>
      </c>
      <c r="Q152">
        <f>VLOOKUP($B152,image_data!$A:$Q,12,FALSE)</f>
        <v>0.48287321721623999</v>
      </c>
      <c r="R152">
        <f>VLOOKUP($B152,image_data!$A:$Q,13,FALSE)</f>
        <v>-0.19920794907794001</v>
      </c>
      <c r="S152">
        <f>VLOOKUP($B152,image_data!$A:$Q,14,FALSE)</f>
        <v>3.051739619017E-2</v>
      </c>
      <c r="T152">
        <f>VLOOKUP($B152,image_data!$A:$K,9,FALSE)</f>
        <v>1.1095543607717999</v>
      </c>
      <c r="U152">
        <f>VLOOKUP($B152,image_data!$A:$K,10,FALSE)</f>
        <v>-1.2534205979793001</v>
      </c>
      <c r="V152">
        <f>VLOOKUP($B152,image_data!$A:$K,11,FALSE)</f>
        <v>1.3040642404683001</v>
      </c>
      <c r="W152">
        <f>VLOOKUP(B152,image_data!A:R,18,FALSE)</f>
        <v>0.99441114020364996</v>
      </c>
      <c r="X152">
        <f>VLOOKUP(_xlfn.CONCAT(A152,1),ref_coordinates!A:D,4,FALSE)</f>
        <v>5</v>
      </c>
      <c r="Y152" t="str">
        <f>VLOOKUP(INT(LEFT(A152,3)),image_data!A:H,8,FALSE)</f>
        <v>perspective</v>
      </c>
      <c r="Z152" t="str">
        <f>VLOOKUP(B152,image_data!A:V,22,TRUE)</f>
        <v>stefanhrt: GoPro HERO9 Black</v>
      </c>
    </row>
    <row r="153" spans="1:26" x14ac:dyDescent="0.3">
      <c r="A153" t="s">
        <v>1381</v>
      </c>
      <c r="B153">
        <f t="shared" si="20"/>
        <v>67</v>
      </c>
      <c r="C153">
        <f>VLOOKUP($B153,image_data!$A:$P,16,FALSE)</f>
        <v>5184</v>
      </c>
      <c r="D153">
        <f>VLOOKUP($B153,image_data!$A:$P,15,FALSE)</f>
        <v>3888</v>
      </c>
      <c r="E153">
        <f t="shared" si="21"/>
        <v>-34.470000000000027</v>
      </c>
      <c r="F153">
        <f t="shared" si="22"/>
        <v>497.87000000000012</v>
      </c>
      <c r="G153">
        <f t="shared" si="23"/>
        <v>499.06183765140781</v>
      </c>
      <c r="H153">
        <f>VLOOKUP(_xlfn.CONCAT($A153,"1"),ref_coordinates!$A:$C,2,FALSE)</f>
        <v>1846.64</v>
      </c>
      <c r="I153">
        <f>VLOOKUP(_xlfn.CONCAT($A153,"1"),ref_coordinates!$A:$C,3,FALSE)</f>
        <v>1640.45</v>
      </c>
      <c r="J153">
        <f>VLOOKUP(_xlfn.CONCAT($A153,"2"),ref_coordinates!$A:$C,2,FALSE)</f>
        <v>1812.17</v>
      </c>
      <c r="K153">
        <f>VLOOKUP(_xlfn.CONCAT($A153,"2"),ref_coordinates!$A:$C,3,FALSE)</f>
        <v>2138.3200000000002</v>
      </c>
      <c r="L153">
        <f>VLOOKUP($A153,lines!W:AC,7)</f>
        <v>31.85285998963105</v>
      </c>
      <c r="M153">
        <f>RADIANS(VLOOKUP($B153, image_data!A:G,7,FALSE))</f>
        <v>1.6788085969387201</v>
      </c>
      <c r="N153">
        <f>VLOOKUP($A153,lines!W:AD,8,FALSE)</f>
        <v>1.427588534471951</v>
      </c>
      <c r="O153">
        <f t="shared" si="24"/>
        <v>-0.25122006246676909</v>
      </c>
      <c r="P153">
        <f>VLOOKUP($B153,image_data!A:F,6,FALSE)</f>
        <v>2.1442525153980001</v>
      </c>
      <c r="Q153">
        <f>VLOOKUP($B153,image_data!$A:$Q,12,FALSE)</f>
        <v>0.48287321721623999</v>
      </c>
      <c r="R153">
        <f>VLOOKUP($B153,image_data!$A:$Q,13,FALSE)</f>
        <v>-0.19920794907794001</v>
      </c>
      <c r="S153">
        <f>VLOOKUP($B153,image_data!$A:$Q,14,FALSE)</f>
        <v>3.051739619017E-2</v>
      </c>
      <c r="T153">
        <f>VLOOKUP($B153,image_data!$A:$K,9,FALSE)</f>
        <v>1.1095543607717999</v>
      </c>
      <c r="U153">
        <f>VLOOKUP($B153,image_data!$A:$K,10,FALSE)</f>
        <v>-1.2534205979793001</v>
      </c>
      <c r="V153">
        <f>VLOOKUP($B153,image_data!$A:$K,11,FALSE)</f>
        <v>1.3040642404683001</v>
      </c>
      <c r="W153">
        <f>VLOOKUP(B153,image_data!A:R,18,FALSE)</f>
        <v>0.99441114020364996</v>
      </c>
      <c r="X153">
        <f>VLOOKUP(_xlfn.CONCAT(A153,1),ref_coordinates!A:D,4,FALSE)</f>
        <v>8.4</v>
      </c>
      <c r="Y153" t="str">
        <f>VLOOKUP(INT(LEFT(A153,3)),image_data!A:H,8,FALSE)</f>
        <v>perspective</v>
      </c>
      <c r="Z153" t="str">
        <f>VLOOKUP(B153,image_data!A:V,22,TRUE)</f>
        <v>stefanhrt: GoPro HERO9 Black</v>
      </c>
    </row>
    <row r="154" spans="1:26" x14ac:dyDescent="0.3">
      <c r="A154" t="s">
        <v>1382</v>
      </c>
      <c r="B154">
        <f t="shared" si="20"/>
        <v>67</v>
      </c>
      <c r="C154">
        <f>VLOOKUP($B154,image_data!$A:$P,16,FALSE)</f>
        <v>5184</v>
      </c>
      <c r="D154">
        <f>VLOOKUP($B154,image_data!$A:$P,15,FALSE)</f>
        <v>3888</v>
      </c>
      <c r="E154">
        <f t="shared" si="21"/>
        <v>294.13000000000011</v>
      </c>
      <c r="F154">
        <f t="shared" si="22"/>
        <v>1455.3200000000002</v>
      </c>
      <c r="G154">
        <f t="shared" si="23"/>
        <v>1484.7453516680901</v>
      </c>
      <c r="H154">
        <f>VLOOKUP(_xlfn.CONCAT($A154,"1"),ref_coordinates!$A:$C,2,FALSE)</f>
        <v>4388.08</v>
      </c>
      <c r="I154">
        <f>VLOOKUP(_xlfn.CONCAT($A154,"1"),ref_coordinates!$A:$C,3,FALSE)</f>
        <v>704.06</v>
      </c>
      <c r="J154">
        <f>VLOOKUP(_xlfn.CONCAT($A154,"2"),ref_coordinates!$A:$C,2,FALSE)</f>
        <v>4682.21</v>
      </c>
      <c r="K154">
        <f>VLOOKUP(_xlfn.CONCAT($A154,"2"),ref_coordinates!$A:$C,3,FALSE)</f>
        <v>2159.38</v>
      </c>
      <c r="L154">
        <f>VLOOKUP($A154,lines!W:AC,7)</f>
        <v>17.26288582860488</v>
      </c>
      <c r="M154">
        <f>RADIANS(VLOOKUP($B154, image_data!A:G,7,FALSE))</f>
        <v>1.6788085969387201</v>
      </c>
      <c r="N154">
        <f>VLOOKUP($A154,lines!W:AD,8,FALSE)</f>
        <v>2.9032187136130871</v>
      </c>
      <c r="O154">
        <f t="shared" si="24"/>
        <v>1.2244101166743671</v>
      </c>
      <c r="P154">
        <f>VLOOKUP($B154,image_data!A:F,6,FALSE)</f>
        <v>2.1442525153980001</v>
      </c>
      <c r="Q154">
        <f>VLOOKUP($B154,image_data!$A:$Q,12,FALSE)</f>
        <v>0.48287321721623999</v>
      </c>
      <c r="R154">
        <f>VLOOKUP($B154,image_data!$A:$Q,13,FALSE)</f>
        <v>-0.19920794907794001</v>
      </c>
      <c r="S154">
        <f>VLOOKUP($B154,image_data!$A:$Q,14,FALSE)</f>
        <v>3.051739619017E-2</v>
      </c>
      <c r="T154">
        <f>VLOOKUP($B154,image_data!$A:$K,9,FALSE)</f>
        <v>1.1095543607717999</v>
      </c>
      <c r="U154">
        <f>VLOOKUP($B154,image_data!$A:$K,10,FALSE)</f>
        <v>-1.2534205979793001</v>
      </c>
      <c r="V154">
        <f>VLOOKUP($B154,image_data!$A:$K,11,FALSE)</f>
        <v>1.3040642404683001</v>
      </c>
      <c r="W154">
        <f>VLOOKUP(B154,image_data!A:R,18,FALSE)</f>
        <v>0.99441114020364996</v>
      </c>
      <c r="X154">
        <f>VLOOKUP(_xlfn.CONCAT(A154,1),ref_coordinates!A:D,4,FALSE)</f>
        <v>10.199999999999999</v>
      </c>
      <c r="Y154" t="str">
        <f>VLOOKUP(INT(LEFT(A154,3)),image_data!A:H,8,FALSE)</f>
        <v>perspective</v>
      </c>
      <c r="Z154" t="str">
        <f>VLOOKUP(B154,image_data!A:V,22,TRUE)</f>
        <v>stefanhrt: GoPro HERO9 Black</v>
      </c>
    </row>
    <row r="155" spans="1:26" x14ac:dyDescent="0.3">
      <c r="A155" t="s">
        <v>1384</v>
      </c>
      <c r="B155">
        <f t="shared" si="20"/>
        <v>68</v>
      </c>
      <c r="C155">
        <f>VLOOKUP($B155,image_data!$A:$P,16,FALSE)</f>
        <v>5184</v>
      </c>
      <c r="D155">
        <f>VLOOKUP($B155,image_data!$A:$P,15,FALSE)</f>
        <v>3888</v>
      </c>
      <c r="E155">
        <f t="shared" si="21"/>
        <v>76.320000000000164</v>
      </c>
      <c r="F155">
        <f t="shared" si="22"/>
        <v>737.84999999999968</v>
      </c>
      <c r="G155">
        <f t="shared" si="23"/>
        <v>741.78660334357585</v>
      </c>
      <c r="H155">
        <f>VLOOKUP(_xlfn.CONCAT($A155,"1"),ref_coordinates!$A:$C,2,FALSE)</f>
        <v>3486.06</v>
      </c>
      <c r="I155">
        <f>VLOOKUP(_xlfn.CONCAT($A155,"1"),ref_coordinates!$A:$C,3,FALSE)</f>
        <v>1486.89</v>
      </c>
      <c r="J155">
        <f>VLOOKUP(_xlfn.CONCAT($A155,"2"),ref_coordinates!$A:$C,2,FALSE)</f>
        <v>3562.38</v>
      </c>
      <c r="K155">
        <f>VLOOKUP(_xlfn.CONCAT($A155,"2"),ref_coordinates!$A:$C,3,FALSE)</f>
        <v>2224.7399999999998</v>
      </c>
      <c r="L155">
        <f>VLOOKUP($A155,lines!W:AC,7)</f>
        <v>28.12495985964949</v>
      </c>
      <c r="M155">
        <f>RADIANS(VLOOKUP($B155, image_data!A:G,7,FALSE))</f>
        <v>4.7007623896357514E-2</v>
      </c>
      <c r="N155">
        <f>VLOOKUP($A155,lines!W:AD,8,FALSE)</f>
        <v>0.65364492964826271</v>
      </c>
      <c r="O155">
        <f t="shared" si="24"/>
        <v>0.60663730575190522</v>
      </c>
      <c r="P155">
        <f>VLOOKUP($B155,image_data!A:F,6,FALSE)</f>
        <v>2.9021512391046</v>
      </c>
      <c r="Q155">
        <f>VLOOKUP($B155,image_data!$A:$Q,12,FALSE)</f>
        <v>0.48985944360557998</v>
      </c>
      <c r="R155">
        <f>VLOOKUP($B155,image_data!$A:$Q,13,FALSE)</f>
        <v>-0.19493119575946999</v>
      </c>
      <c r="S155">
        <f>VLOOKUP($B155,image_data!$A:$Q,14,FALSE)</f>
        <v>3.0254706746656999E-2</v>
      </c>
      <c r="T155">
        <f>VLOOKUP($B155,image_data!$A:$K,9,FALSE)</f>
        <v>1.5519909760968</v>
      </c>
      <c r="U155">
        <f>VLOOKUP($B155,image_data!$A:$K,10,FALSE)</f>
        <v>-7.2906765068286E-2</v>
      </c>
      <c r="V155">
        <f>VLOOKUP($B155,image_data!$A:$K,11,FALSE)</f>
        <v>1.0407841394241E-4</v>
      </c>
      <c r="W155">
        <f>VLOOKUP(B155,image_data!A:R,18,FALSE)</f>
        <v>0.99541600320113999</v>
      </c>
      <c r="X155">
        <f>VLOOKUP(_xlfn.CONCAT(A155,1),ref_coordinates!A:D,4,FALSE)</f>
        <v>9.6999999999999993</v>
      </c>
      <c r="Y155" t="str">
        <f>VLOOKUP(INT(LEFT(A155,3)),image_data!A:H,8,FALSE)</f>
        <v>perspective</v>
      </c>
      <c r="Z155" t="str">
        <f>VLOOKUP(B155,image_data!A:V,22,TRUE)</f>
        <v>stefanhrt: GoPro HERO9 Black</v>
      </c>
    </row>
    <row r="156" spans="1:26" x14ac:dyDescent="0.3">
      <c r="A156" t="s">
        <v>1385</v>
      </c>
      <c r="B156">
        <f t="shared" si="20"/>
        <v>68</v>
      </c>
      <c r="C156">
        <f>VLOOKUP($B156,image_data!$A:$P,16,FALSE)</f>
        <v>5184</v>
      </c>
      <c r="D156">
        <f>VLOOKUP($B156,image_data!$A:$P,15,FALSE)</f>
        <v>3888</v>
      </c>
      <c r="E156">
        <f t="shared" si="21"/>
        <v>15.589999999999691</v>
      </c>
      <c r="F156">
        <f t="shared" si="22"/>
        <v>373.27000000000021</v>
      </c>
      <c r="G156">
        <f t="shared" si="23"/>
        <v>373.59542422251394</v>
      </c>
      <c r="H156">
        <f>VLOOKUP(_xlfn.CONCAT($A156,"1"),ref_coordinates!$A:$C,2,FALSE)</f>
        <v>3750.03</v>
      </c>
      <c r="I156">
        <f>VLOOKUP(_xlfn.CONCAT($A156,"1"),ref_coordinates!$A:$C,3,FALSE)</f>
        <v>1843.3</v>
      </c>
      <c r="J156">
        <f>VLOOKUP(_xlfn.CONCAT($A156,"2"),ref_coordinates!$A:$C,2,FALSE)</f>
        <v>3765.62</v>
      </c>
      <c r="K156">
        <f>VLOOKUP(_xlfn.CONCAT($A156,"2"),ref_coordinates!$A:$C,3,FALSE)</f>
        <v>2216.5700000000002</v>
      </c>
      <c r="L156">
        <f>VLOOKUP($A156,lines!W:AC,7)</f>
        <v>24.6421329470062</v>
      </c>
      <c r="M156">
        <f>RADIANS(VLOOKUP($B156, image_data!A:G,7,FALSE))</f>
        <v>4.7007623896357514E-2</v>
      </c>
      <c r="N156">
        <f>VLOOKUP($A156,lines!W:AD,8,FALSE)</f>
        <v>0.7429870346602605</v>
      </c>
      <c r="O156">
        <f t="shared" si="24"/>
        <v>0.69597941076390302</v>
      </c>
      <c r="P156">
        <f>VLOOKUP($B156,image_data!A:F,6,FALSE)</f>
        <v>2.9021512391046</v>
      </c>
      <c r="Q156">
        <f>VLOOKUP($B156,image_data!$A:$Q,12,FALSE)</f>
        <v>0.48985944360557998</v>
      </c>
      <c r="R156">
        <f>VLOOKUP($B156,image_data!$A:$Q,13,FALSE)</f>
        <v>-0.19493119575946999</v>
      </c>
      <c r="S156">
        <f>VLOOKUP($B156,image_data!$A:$Q,14,FALSE)</f>
        <v>3.0254706746656999E-2</v>
      </c>
      <c r="T156">
        <f>VLOOKUP($B156,image_data!$A:$K,9,FALSE)</f>
        <v>1.5519909760968</v>
      </c>
      <c r="U156">
        <f>VLOOKUP($B156,image_data!$A:$K,10,FALSE)</f>
        <v>-7.2906765068286E-2</v>
      </c>
      <c r="V156">
        <f>VLOOKUP($B156,image_data!$A:$K,11,FALSE)</f>
        <v>1.0407841394241E-4</v>
      </c>
      <c r="W156">
        <f>VLOOKUP(B156,image_data!A:R,18,FALSE)</f>
        <v>0.99541600320113999</v>
      </c>
      <c r="X156">
        <f>VLOOKUP(_xlfn.CONCAT(A156,1),ref_coordinates!A:D,4,FALSE)</f>
        <v>5</v>
      </c>
      <c r="Y156" t="str">
        <f>VLOOKUP(INT(LEFT(A156,3)),image_data!A:H,8,FALSE)</f>
        <v>perspective</v>
      </c>
      <c r="Z156" t="str">
        <f>VLOOKUP(B156,image_data!A:V,22,TRUE)</f>
        <v>stefanhrt: GoPro HERO9 Black</v>
      </c>
    </row>
    <row r="157" spans="1:26" x14ac:dyDescent="0.3">
      <c r="A157" t="s">
        <v>1386</v>
      </c>
      <c r="B157">
        <f t="shared" si="20"/>
        <v>68</v>
      </c>
      <c r="C157">
        <f>VLOOKUP($B157,image_data!$A:$P,16,FALSE)</f>
        <v>5184</v>
      </c>
      <c r="D157">
        <f>VLOOKUP($B157,image_data!$A:$P,15,FALSE)</f>
        <v>3888</v>
      </c>
      <c r="E157">
        <f t="shared" si="21"/>
        <v>33.700000000000728</v>
      </c>
      <c r="F157">
        <f t="shared" si="22"/>
        <v>486.72999999999979</v>
      </c>
      <c r="G157">
        <f t="shared" si="23"/>
        <v>487.89525812411813</v>
      </c>
      <c r="H157">
        <f>VLOOKUP(_xlfn.CONCAT($A157,"1"),ref_coordinates!$A:$C,2,FALSE)</f>
        <v>4679.1499999999996</v>
      </c>
      <c r="I157">
        <f>VLOOKUP(_xlfn.CONCAT($A157,"1"),ref_coordinates!$A:$C,3,FALSE)</f>
        <v>1794.7</v>
      </c>
      <c r="J157">
        <f>VLOOKUP(_xlfn.CONCAT($A157,"2"),ref_coordinates!$A:$C,2,FALSE)</f>
        <v>4712.8500000000004</v>
      </c>
      <c r="K157">
        <f>VLOOKUP(_xlfn.CONCAT($A157,"2"),ref_coordinates!$A:$C,3,FALSE)</f>
        <v>2281.4299999999998</v>
      </c>
      <c r="L157">
        <f>VLOOKUP($A157,lines!W:AC,7)</f>
        <v>20.814022652835579</v>
      </c>
      <c r="M157">
        <f>RADIANS(VLOOKUP($B157, image_data!A:G,7,FALSE))</f>
        <v>4.7007623896357514E-2</v>
      </c>
      <c r="N157">
        <f>VLOOKUP($A157,lines!W:AD,8,FALSE)</f>
        <v>1.1876725255755991</v>
      </c>
      <c r="O157">
        <f t="shared" si="24"/>
        <v>1.1406649016792416</v>
      </c>
      <c r="P157">
        <f>VLOOKUP($B157,image_data!A:F,6,FALSE)</f>
        <v>2.9021512391046</v>
      </c>
      <c r="Q157">
        <f>VLOOKUP($B157,image_data!$A:$Q,12,FALSE)</f>
        <v>0.48985944360557998</v>
      </c>
      <c r="R157">
        <f>VLOOKUP($B157,image_data!$A:$Q,13,FALSE)</f>
        <v>-0.19493119575946999</v>
      </c>
      <c r="S157">
        <f>VLOOKUP($B157,image_data!$A:$Q,14,FALSE)</f>
        <v>3.0254706746656999E-2</v>
      </c>
      <c r="T157">
        <f>VLOOKUP($B157,image_data!$A:$K,9,FALSE)</f>
        <v>1.5519909760968</v>
      </c>
      <c r="U157">
        <f>VLOOKUP($B157,image_data!$A:$K,10,FALSE)</f>
        <v>-7.2906765068286E-2</v>
      </c>
      <c r="V157">
        <f>VLOOKUP($B157,image_data!$A:$K,11,FALSE)</f>
        <v>1.0407841394241E-4</v>
      </c>
      <c r="W157">
        <f>VLOOKUP(B157,image_data!A:R,18,FALSE)</f>
        <v>0.99541600320113999</v>
      </c>
      <c r="X157">
        <f>VLOOKUP(_xlfn.CONCAT(A157,1),ref_coordinates!A:D,4,FALSE)</f>
        <v>4</v>
      </c>
      <c r="Y157" t="str">
        <f>VLOOKUP(INT(LEFT(A157,3)),image_data!A:H,8,FALSE)</f>
        <v>perspective</v>
      </c>
      <c r="Z157" t="str">
        <f>VLOOKUP(B157,image_data!A:V,22,TRUE)</f>
        <v>stefanhrt: GoPro HERO9 Black</v>
      </c>
    </row>
    <row r="158" spans="1:26" x14ac:dyDescent="0.3">
      <c r="A158" t="s">
        <v>1388</v>
      </c>
      <c r="B158">
        <f t="shared" si="20"/>
        <v>69</v>
      </c>
      <c r="C158">
        <f>VLOOKUP($B158,image_data!$A:$P,16,FALSE)</f>
        <v>5184</v>
      </c>
      <c r="D158">
        <f>VLOOKUP($B158,image_data!$A:$P,15,FALSE)</f>
        <v>3888</v>
      </c>
      <c r="E158">
        <f t="shared" si="21"/>
        <v>-12.53000000000003</v>
      </c>
      <c r="F158">
        <f t="shared" si="22"/>
        <v>404.2800000000002</v>
      </c>
      <c r="G158">
        <f t="shared" si="23"/>
        <v>404.47412686103939</v>
      </c>
      <c r="H158">
        <f>VLOOKUP(_xlfn.CONCAT($A158,"1"),ref_coordinates!$A:$C,2,FALSE)</f>
        <v>347.17</v>
      </c>
      <c r="I158">
        <f>VLOOKUP(_xlfn.CONCAT($A158,"1"),ref_coordinates!$A:$C,3,FALSE)</f>
        <v>1806.04</v>
      </c>
      <c r="J158">
        <f>VLOOKUP(_xlfn.CONCAT($A158,"2"),ref_coordinates!$A:$C,2,FALSE)</f>
        <v>334.64</v>
      </c>
      <c r="K158">
        <f>VLOOKUP(_xlfn.CONCAT($A158,"2"),ref_coordinates!$A:$C,3,FALSE)</f>
        <v>2210.3200000000002</v>
      </c>
      <c r="L158">
        <f>VLOOKUP($A158,lines!W:AC,7)</f>
        <v>19.908086521532159</v>
      </c>
      <c r="M158">
        <f>RADIANS(VLOOKUP($B158, image_data!A:G,7,FALSE))</f>
        <v>7.543154046682933E-2</v>
      </c>
      <c r="N158">
        <f>VLOOKUP($A158,lines!W:AD,8,FALSE)</f>
        <v>5.3864968998583977</v>
      </c>
      <c r="O158">
        <f t="shared" si="24"/>
        <v>5.3110653593915682</v>
      </c>
      <c r="P158">
        <f>VLOOKUP($B158,image_data!A:F,6,FALSE)</f>
        <v>1.9996782084927001</v>
      </c>
      <c r="Q158">
        <f>VLOOKUP($B158,image_data!$A:$Q,12,FALSE)</f>
        <v>0.46600000000000003</v>
      </c>
      <c r="R158">
        <f>VLOOKUP($B158,image_data!$A:$Q,13,FALSE)</f>
        <v>-0.19500000000000001</v>
      </c>
      <c r="S158">
        <f>VLOOKUP($B158,image_data!$A:$Q,14,FALSE)</f>
        <v>0.03</v>
      </c>
      <c r="T158">
        <f>VLOOKUP($B158,image_data!$A:$K,9,FALSE)</f>
        <v>1.5660978979261</v>
      </c>
      <c r="U158">
        <f>VLOOKUP($B158,image_data!$A:$K,10,FALSE)</f>
        <v>-5.7970442641104E-2</v>
      </c>
      <c r="V158">
        <f>VLOOKUP($B158,image_data!$A:$K,11,FALSE)</f>
        <v>6.0453451963503997E-2</v>
      </c>
      <c r="W158">
        <f>VLOOKUP(B158,image_data!A:R,18,FALSE)</f>
        <v>1</v>
      </c>
      <c r="X158">
        <f>VLOOKUP(_xlfn.CONCAT(A158,1),ref_coordinates!A:D,4,FALSE)</f>
        <v>4.5</v>
      </c>
      <c r="Y158" t="str">
        <f>VLOOKUP(INT(LEFT(A158,3)),image_data!A:H,8,FALSE)</f>
        <v>perspective</v>
      </c>
      <c r="Z158" t="str">
        <f>VLOOKUP(B158,image_data!A:V,22,TRUE)</f>
        <v>stefanhrt: GoPro HERO9 Black</v>
      </c>
    </row>
    <row r="159" spans="1:26" x14ac:dyDescent="0.3">
      <c r="A159" s="1" t="s">
        <v>1431</v>
      </c>
      <c r="B159">
        <f t="shared" si="20"/>
        <v>69</v>
      </c>
      <c r="C159">
        <f>VLOOKUP($B159,image_data!$A:$P,16,FALSE)</f>
        <v>5184</v>
      </c>
      <c r="D159">
        <f>VLOOKUP($B159,image_data!$A:$P,15,FALSE)</f>
        <v>3888</v>
      </c>
      <c r="E159">
        <f t="shared" si="21"/>
        <v>-50.039999999999964</v>
      </c>
      <c r="F159">
        <f t="shared" si="22"/>
        <v>926.30000000000018</v>
      </c>
      <c r="G159">
        <f t="shared" si="23"/>
        <v>927.65063014046416</v>
      </c>
      <c r="H159">
        <f>VLOOKUP(_xlfn.CONCAT($A159,"1"),ref_coordinates!$A:$C,2,FALSE)</f>
        <v>702.3</v>
      </c>
      <c r="I159">
        <f>VLOOKUP(_xlfn.CONCAT($A159,"1"),ref_coordinates!$A:$C,3,FALSE)</f>
        <v>1303.81</v>
      </c>
      <c r="J159">
        <f>VLOOKUP(_xlfn.CONCAT($A159,"2"),ref_coordinates!$A:$C,2,FALSE)</f>
        <v>652.26</v>
      </c>
      <c r="K159">
        <f>VLOOKUP(_xlfn.CONCAT($A159,"2"),ref_coordinates!$A:$C,3,FALSE)</f>
        <v>2230.11</v>
      </c>
      <c r="L159">
        <f>VLOOKUP($A159,lines!W:AC,7)</f>
        <v>16.331227792800259</v>
      </c>
      <c r="M159">
        <f>RADIANS(VLOOKUP($B159, image_data!A:G,7,FALSE))</f>
        <v>7.543154046682933E-2</v>
      </c>
      <c r="N159">
        <f>VLOOKUP($A159,lines!W:AD,8,FALSE)</f>
        <v>5.5235165068078924</v>
      </c>
      <c r="O159">
        <f t="shared" si="24"/>
        <v>5.4480849663410629</v>
      </c>
      <c r="P159">
        <f>VLOOKUP($B159,image_data!A:F,6,FALSE)</f>
        <v>1.9996782084927001</v>
      </c>
      <c r="Q159">
        <f>VLOOKUP($B159,image_data!$A:$Q,12,FALSE)</f>
        <v>0.46600000000000003</v>
      </c>
      <c r="R159">
        <f>VLOOKUP($B159,image_data!$A:$Q,13,FALSE)</f>
        <v>-0.19500000000000001</v>
      </c>
      <c r="S159">
        <f>VLOOKUP($B159,image_data!$A:$Q,14,FALSE)</f>
        <v>0.03</v>
      </c>
      <c r="T159">
        <f>VLOOKUP($B159,image_data!$A:$K,9,FALSE)</f>
        <v>1.5660978979261</v>
      </c>
      <c r="U159">
        <f>VLOOKUP($B159,image_data!$A:$K,10,FALSE)</f>
        <v>-5.7970442641104E-2</v>
      </c>
      <c r="V159">
        <f>VLOOKUP($B159,image_data!$A:$K,11,FALSE)</f>
        <v>6.0453451963503997E-2</v>
      </c>
      <c r="W159">
        <f>VLOOKUP(B159,image_data!A:R,18,FALSE)</f>
        <v>1</v>
      </c>
      <c r="X159">
        <f>VLOOKUP(_xlfn.CONCAT(A159,1),ref_coordinates!A:D,4,FALSE)</f>
        <v>8.1999999999999993</v>
      </c>
      <c r="Y159" t="str">
        <f>VLOOKUP(INT(LEFT(A159,3)),image_data!A:H,8,FALSE)</f>
        <v>perspective</v>
      </c>
      <c r="Z159" t="str">
        <f>VLOOKUP(B159,image_data!A:V,22,TRUE)</f>
        <v>stefanhrt: GoPro HERO9 Black</v>
      </c>
    </row>
    <row r="160" spans="1:26" x14ac:dyDescent="0.3">
      <c r="A160" t="s">
        <v>1390</v>
      </c>
      <c r="B160">
        <f t="shared" si="20"/>
        <v>69</v>
      </c>
      <c r="C160">
        <f>VLOOKUP($B160,image_data!$A:$P,16,FALSE)</f>
        <v>5184</v>
      </c>
      <c r="D160">
        <f>VLOOKUP($B160,image_data!$A:$P,15,FALSE)</f>
        <v>3888</v>
      </c>
      <c r="E160">
        <f t="shared" si="21"/>
        <v>-10.210000000000036</v>
      </c>
      <c r="F160">
        <f t="shared" si="22"/>
        <v>304.33999999999992</v>
      </c>
      <c r="G160">
        <f t="shared" si="23"/>
        <v>304.51121440761415</v>
      </c>
      <c r="H160">
        <f>VLOOKUP(_xlfn.CONCAT($A160,"1"),ref_coordinates!$A:$C,2,FALSE)</f>
        <v>1591.32</v>
      </c>
      <c r="I160">
        <f>VLOOKUP(_xlfn.CONCAT($A160,"1"),ref_coordinates!$A:$C,3,FALSE)</f>
        <v>1913.26</v>
      </c>
      <c r="J160">
        <f>VLOOKUP(_xlfn.CONCAT($A160,"2"),ref_coordinates!$A:$C,2,FALSE)</f>
        <v>1581.11</v>
      </c>
      <c r="K160">
        <f>VLOOKUP(_xlfn.CONCAT($A160,"2"),ref_coordinates!$A:$C,3,FALSE)</f>
        <v>2217.6</v>
      </c>
      <c r="L160">
        <f>VLOOKUP($A160,lines!W:AC,7)</f>
        <v>22.96370356366068</v>
      </c>
      <c r="M160">
        <f>RADIANS(VLOOKUP($B160, image_data!A:G,7,FALSE))</f>
        <v>7.543154046682933E-2</v>
      </c>
      <c r="N160">
        <f>VLOOKUP($A160,lines!W:AD,8,FALSE)</f>
        <v>6.0360441573475327</v>
      </c>
      <c r="O160">
        <f t="shared" si="24"/>
        <v>5.9606126168807032</v>
      </c>
      <c r="P160">
        <f>VLOOKUP($B160,image_data!A:F,6,FALSE)</f>
        <v>1.9996782084927001</v>
      </c>
      <c r="Q160">
        <f>VLOOKUP($B160,image_data!$A:$Q,12,FALSE)</f>
        <v>0.46600000000000003</v>
      </c>
      <c r="R160">
        <f>VLOOKUP($B160,image_data!$A:$Q,13,FALSE)</f>
        <v>-0.19500000000000001</v>
      </c>
      <c r="S160">
        <f>VLOOKUP($B160,image_data!$A:$Q,14,FALSE)</f>
        <v>0.03</v>
      </c>
      <c r="T160">
        <f>VLOOKUP($B160,image_data!$A:$K,9,FALSE)</f>
        <v>1.5660978979261</v>
      </c>
      <c r="U160">
        <f>VLOOKUP($B160,image_data!$A:$K,10,FALSE)</f>
        <v>-5.7970442641104E-2</v>
      </c>
      <c r="V160">
        <f>VLOOKUP($B160,image_data!$A:$K,11,FALSE)</f>
        <v>6.0453451963503997E-2</v>
      </c>
      <c r="W160">
        <f>VLOOKUP(B160,image_data!A:R,18,FALSE)</f>
        <v>1</v>
      </c>
      <c r="X160">
        <f>VLOOKUP(_xlfn.CONCAT(A160,1),ref_coordinates!A:D,4,FALSE)</f>
        <v>4.5</v>
      </c>
      <c r="Y160" t="str">
        <f>VLOOKUP(INT(LEFT(A160,3)),image_data!A:H,8,FALSE)</f>
        <v>perspective</v>
      </c>
      <c r="Z160" t="str">
        <f>VLOOKUP(B160,image_data!A:V,22,TRUE)</f>
        <v>stefanhrt: GoPro HERO9 Black</v>
      </c>
    </row>
    <row r="161" spans="1:26" x14ac:dyDescent="0.3">
      <c r="A161" t="s">
        <v>1391</v>
      </c>
      <c r="B161">
        <f t="shared" si="20"/>
        <v>69</v>
      </c>
      <c r="C161">
        <f>VLOOKUP($B161,image_data!$A:$P,16,FALSE)</f>
        <v>5184</v>
      </c>
      <c r="D161">
        <f>VLOOKUP($B161,image_data!$A:$P,15,FALSE)</f>
        <v>3888</v>
      </c>
      <c r="E161">
        <f t="shared" si="21"/>
        <v>44.760000000000218</v>
      </c>
      <c r="F161">
        <f t="shared" si="22"/>
        <v>647.83999999999992</v>
      </c>
      <c r="G161">
        <f t="shared" si="23"/>
        <v>649.38441866124253</v>
      </c>
      <c r="H161">
        <f>VLOOKUP(_xlfn.CONCAT($A161,"1"),ref_coordinates!$A:$C,2,FALSE)</f>
        <v>3496.24</v>
      </c>
      <c r="I161">
        <f>VLOOKUP(_xlfn.CONCAT($A161,"1"),ref_coordinates!$A:$C,3,FALSE)</f>
        <v>1598.61</v>
      </c>
      <c r="J161">
        <f>VLOOKUP(_xlfn.CONCAT($A161,"2"),ref_coordinates!$A:$C,2,FALSE)</f>
        <v>3541</v>
      </c>
      <c r="K161">
        <f>VLOOKUP(_xlfn.CONCAT($A161,"2"),ref_coordinates!$A:$C,3,FALSE)</f>
        <v>2246.4499999999998</v>
      </c>
      <c r="L161">
        <f>VLOOKUP($A161,lines!W:AC,7)</f>
        <v>26.83745491089806</v>
      </c>
      <c r="M161">
        <f>RADIANS(VLOOKUP($B161, image_data!A:G,7,FALSE))</f>
        <v>7.543154046682933E-2</v>
      </c>
      <c r="N161">
        <f>VLOOKUP($A161,lines!W:AD,8,FALSE)</f>
        <v>0.76610556620736869</v>
      </c>
      <c r="O161">
        <f t="shared" si="24"/>
        <v>0.69067402574053938</v>
      </c>
      <c r="P161">
        <f>VLOOKUP($B161,image_data!A:F,6,FALSE)</f>
        <v>1.9996782084927001</v>
      </c>
      <c r="Q161">
        <f>VLOOKUP($B161,image_data!$A:$Q,12,FALSE)</f>
        <v>0.46600000000000003</v>
      </c>
      <c r="R161">
        <f>VLOOKUP($B161,image_data!$A:$Q,13,FALSE)</f>
        <v>-0.19500000000000001</v>
      </c>
      <c r="S161">
        <f>VLOOKUP($B161,image_data!$A:$Q,14,FALSE)</f>
        <v>0.03</v>
      </c>
      <c r="T161">
        <f>VLOOKUP($B161,image_data!$A:$K,9,FALSE)</f>
        <v>1.5660978979261</v>
      </c>
      <c r="U161">
        <f>VLOOKUP($B161,image_data!$A:$K,10,FALSE)</f>
        <v>-5.7970442641104E-2</v>
      </c>
      <c r="V161">
        <f>VLOOKUP($B161,image_data!$A:$K,11,FALSE)</f>
        <v>6.0453451963503997E-2</v>
      </c>
      <c r="W161">
        <f>VLOOKUP(B161,image_data!A:R,18,FALSE)</f>
        <v>1</v>
      </c>
      <c r="X161">
        <f>VLOOKUP(_xlfn.CONCAT(A161,1),ref_coordinates!A:D,4,FALSE)</f>
        <v>10.9</v>
      </c>
      <c r="Y161" t="str">
        <f>VLOOKUP(INT(LEFT(A161,3)),image_data!A:H,8,FALSE)</f>
        <v>perspective</v>
      </c>
      <c r="Z161" t="str">
        <f>VLOOKUP(B161,image_data!A:V,22,TRUE)</f>
        <v>stefanhrt: GoPro HERO9 Black</v>
      </c>
    </row>
    <row r="162" spans="1:26" x14ac:dyDescent="0.3">
      <c r="A162" t="s">
        <v>1392</v>
      </c>
      <c r="B162">
        <f t="shared" ref="B162:B193" si="25">INT(LEFT(A162,3))</f>
        <v>69</v>
      </c>
      <c r="C162">
        <f>VLOOKUP($B162,image_data!$A:$P,16,FALSE)</f>
        <v>5184</v>
      </c>
      <c r="D162">
        <f>VLOOKUP($B162,image_data!$A:$P,15,FALSE)</f>
        <v>3888</v>
      </c>
      <c r="E162">
        <f t="shared" ref="E162:E193" si="26">J162-H162</f>
        <v>106.17000000000007</v>
      </c>
      <c r="F162">
        <f t="shared" ref="F162:F193" si="27">K162-I162</f>
        <v>1062.08</v>
      </c>
      <c r="G162">
        <f t="shared" ref="G162:G193" si="28">SQRT(POWER(E162,2)+POWER(F162,2))</f>
        <v>1067.3734094964141</v>
      </c>
      <c r="H162">
        <f>VLOOKUP(_xlfn.CONCAT($A162,"1"),ref_coordinates!$A:$C,2,FALSE)</f>
        <v>4183.1099999999997</v>
      </c>
      <c r="I162">
        <f>VLOOKUP(_xlfn.CONCAT($A162,"1"),ref_coordinates!$A:$C,3,FALSE)</f>
        <v>1224.27</v>
      </c>
      <c r="J162">
        <f>VLOOKUP(_xlfn.CONCAT($A162,"2"),ref_coordinates!$A:$C,2,FALSE)</f>
        <v>4289.28</v>
      </c>
      <c r="K162">
        <f>VLOOKUP(_xlfn.CONCAT($A162,"2"),ref_coordinates!$A:$C,3,FALSE)</f>
        <v>2286.35</v>
      </c>
      <c r="L162">
        <f>VLOOKUP($A162,lines!W:AC,7)</f>
        <v>18.038066725128981</v>
      </c>
      <c r="M162">
        <f>RADIANS(VLOOKUP($B162, image_data!A:G,7,FALSE))</f>
        <v>7.543154046682933E-2</v>
      </c>
      <c r="N162">
        <f>VLOOKUP($A162,lines!W:AD,8,FALSE)</f>
        <v>1.274636910192259</v>
      </c>
      <c r="O162">
        <f t="shared" ref="O162:O193" si="29">N162-M162</f>
        <v>1.1992053697254297</v>
      </c>
      <c r="P162">
        <f>VLOOKUP($B162,image_data!A:F,6,FALSE)</f>
        <v>1.9996782084927001</v>
      </c>
      <c r="Q162">
        <f>VLOOKUP($B162,image_data!$A:$Q,12,FALSE)</f>
        <v>0.46600000000000003</v>
      </c>
      <c r="R162">
        <f>VLOOKUP($B162,image_data!$A:$Q,13,FALSE)</f>
        <v>-0.19500000000000001</v>
      </c>
      <c r="S162">
        <f>VLOOKUP($B162,image_data!$A:$Q,14,FALSE)</f>
        <v>0.03</v>
      </c>
      <c r="T162">
        <f>VLOOKUP($B162,image_data!$A:$K,9,FALSE)</f>
        <v>1.5660978979261</v>
      </c>
      <c r="U162">
        <f>VLOOKUP($B162,image_data!$A:$K,10,FALSE)</f>
        <v>-5.7970442641104E-2</v>
      </c>
      <c r="V162">
        <f>VLOOKUP($B162,image_data!$A:$K,11,FALSE)</f>
        <v>6.0453451963503997E-2</v>
      </c>
      <c r="W162">
        <f>VLOOKUP(B162,image_data!A:R,18,FALSE)</f>
        <v>1</v>
      </c>
      <c r="X162">
        <f>VLOOKUP(_xlfn.CONCAT(A162,1),ref_coordinates!A:D,4,FALSE)</f>
        <v>10.9</v>
      </c>
      <c r="Y162" t="str">
        <f>VLOOKUP(INT(LEFT(A162,3)),image_data!A:H,8,FALSE)</f>
        <v>perspective</v>
      </c>
      <c r="Z162" t="str">
        <f>VLOOKUP(B162,image_data!A:V,22,TRUE)</f>
        <v>stefanhrt: GoPro HERO9 Black</v>
      </c>
    </row>
    <row r="163" spans="1:26" x14ac:dyDescent="0.3">
      <c r="A163" t="s">
        <v>1396</v>
      </c>
      <c r="B163">
        <f t="shared" si="25"/>
        <v>70</v>
      </c>
      <c r="C163">
        <f>VLOOKUP($B163,image_data!$A:$P,16,FALSE)</f>
        <v>5184</v>
      </c>
      <c r="D163">
        <f>VLOOKUP($B163,image_data!$A:$P,15,FALSE)</f>
        <v>3888</v>
      </c>
      <c r="E163">
        <f t="shared" si="26"/>
        <v>-9.0199999999999818</v>
      </c>
      <c r="F163">
        <f t="shared" si="27"/>
        <v>189.65999999999985</v>
      </c>
      <c r="G163">
        <f t="shared" si="28"/>
        <v>189.87436899170973</v>
      </c>
      <c r="H163">
        <f>VLOOKUP(_xlfn.CONCAT($A163,"1"),ref_coordinates!$A:$C,2,FALSE)</f>
        <v>1539.23</v>
      </c>
      <c r="I163">
        <f>VLOOKUP(_xlfn.CONCAT($A163,"1"),ref_coordinates!$A:$C,3,FALSE)</f>
        <v>1952.96</v>
      </c>
      <c r="J163">
        <f>VLOOKUP(_xlfn.CONCAT($A163,"2"),ref_coordinates!$A:$C,2,FALSE)</f>
        <v>1530.21</v>
      </c>
      <c r="K163">
        <f>VLOOKUP(_xlfn.CONCAT($A163,"2"),ref_coordinates!$A:$C,3,FALSE)</f>
        <v>2142.62</v>
      </c>
      <c r="L163">
        <f>VLOOKUP($A163,lines!W:AC,7)</f>
        <v>27.581579393030321</v>
      </c>
      <c r="M163">
        <f>RADIANS(VLOOKUP($B163, image_data!A:G,7,FALSE))</f>
        <v>0.11004755692847014</v>
      </c>
      <c r="N163">
        <f>VLOOKUP($A163,lines!W:AD,8,FALSE)</f>
        <v>5.957679533739201</v>
      </c>
      <c r="O163">
        <f t="shared" si="29"/>
        <v>5.8476319768107308</v>
      </c>
      <c r="P163">
        <f>VLOOKUP($B163,image_data!A:F,6,FALSE)</f>
        <v>2.3938148152082999</v>
      </c>
      <c r="Q163">
        <f>VLOOKUP($B163,image_data!$A:$Q,12,FALSE)</f>
        <v>0.47987683373216999</v>
      </c>
      <c r="R163">
        <f>VLOOKUP($B163,image_data!$A:$Q,13,FALSE)</f>
        <v>-0.21462075071945999</v>
      </c>
      <c r="S163">
        <f>VLOOKUP($B163,image_data!$A:$Q,14,FALSE)</f>
        <v>3.8255234547521E-2</v>
      </c>
      <c r="T163">
        <f>VLOOKUP($B163,image_data!$A:$K,9,FALSE)</f>
        <v>1.4751600653107999</v>
      </c>
      <c r="U163">
        <f>VLOOKUP($B163,image_data!$A:$K,10,FALSE)</f>
        <v>-7.2859746590708999E-2</v>
      </c>
      <c r="V163">
        <f>VLOOKUP($B163,image_data!$A:$K,11,FALSE)</f>
        <v>9.8494573281256007E-2</v>
      </c>
      <c r="W163">
        <f>VLOOKUP(B163,image_data!A:R,18,FALSE)</f>
        <v>1.0054920173666999</v>
      </c>
      <c r="X163">
        <f>VLOOKUP(_xlfn.CONCAT(A163,1),ref_coordinates!A:D,4,FALSE)</f>
        <v>4</v>
      </c>
      <c r="Y163" t="str">
        <f>VLOOKUP(INT(LEFT(A163,3)),image_data!A:H,8,FALSE)</f>
        <v>perspective</v>
      </c>
      <c r="Z163" t="str">
        <f>VLOOKUP(B163,image_data!A:V,22,TRUE)</f>
        <v>stefanhrt: GoPro HERO9 Black</v>
      </c>
    </row>
    <row r="164" spans="1:26" x14ac:dyDescent="0.3">
      <c r="A164" t="s">
        <v>1397</v>
      </c>
      <c r="B164">
        <f t="shared" si="25"/>
        <v>70</v>
      </c>
      <c r="C164">
        <f>VLOOKUP($B164,image_data!$A:$P,16,FALSE)</f>
        <v>5184</v>
      </c>
      <c r="D164">
        <f>VLOOKUP($B164,image_data!$A:$P,15,FALSE)</f>
        <v>3888</v>
      </c>
      <c r="E164">
        <f t="shared" si="26"/>
        <v>-18.3599999999999</v>
      </c>
      <c r="F164">
        <f t="shared" si="27"/>
        <v>333.06000000000017</v>
      </c>
      <c r="G164">
        <f t="shared" si="28"/>
        <v>333.56566549931381</v>
      </c>
      <c r="H164">
        <f>VLOOKUP(_xlfn.CONCAT($A164,"1"),ref_coordinates!$A:$C,2,FALSE)</f>
        <v>1627.57</v>
      </c>
      <c r="I164">
        <f>VLOOKUP(_xlfn.CONCAT($A164,"1"),ref_coordinates!$A:$C,3,FALSE)</f>
        <v>1812.74</v>
      </c>
      <c r="J164">
        <f>VLOOKUP(_xlfn.CONCAT($A164,"2"),ref_coordinates!$A:$C,2,FALSE)</f>
        <v>1609.21</v>
      </c>
      <c r="K164">
        <f>VLOOKUP(_xlfn.CONCAT($A164,"2"),ref_coordinates!$A:$C,3,FALSE)</f>
        <v>2145.8000000000002</v>
      </c>
      <c r="L164">
        <f>VLOOKUP($A164,lines!W:AC,7)</f>
        <v>31.134604129535909</v>
      </c>
      <c r="M164">
        <f>RADIANS(VLOOKUP($B164, image_data!A:G,7,FALSE))</f>
        <v>0.11004755692847014</v>
      </c>
      <c r="N164">
        <f>VLOOKUP($A164,lines!W:AD,8,FALSE)</f>
        <v>6.0115022973906171</v>
      </c>
      <c r="O164">
        <f t="shared" si="29"/>
        <v>5.9014547404621469</v>
      </c>
      <c r="P164">
        <f>VLOOKUP($B164,image_data!A:F,6,FALSE)</f>
        <v>2.3938148152082999</v>
      </c>
      <c r="Q164">
        <f>VLOOKUP($B164,image_data!$A:$Q,12,FALSE)</f>
        <v>0.47987683373216999</v>
      </c>
      <c r="R164">
        <f>VLOOKUP($B164,image_data!$A:$Q,13,FALSE)</f>
        <v>-0.21462075071945999</v>
      </c>
      <c r="S164">
        <f>VLOOKUP($B164,image_data!$A:$Q,14,FALSE)</f>
        <v>3.8255234547521E-2</v>
      </c>
      <c r="T164">
        <f>VLOOKUP($B164,image_data!$A:$K,9,FALSE)</f>
        <v>1.4751600653107999</v>
      </c>
      <c r="U164">
        <f>VLOOKUP($B164,image_data!$A:$K,10,FALSE)</f>
        <v>-7.2859746590708999E-2</v>
      </c>
      <c r="V164">
        <f>VLOOKUP($B164,image_data!$A:$K,11,FALSE)</f>
        <v>9.8494573281256007E-2</v>
      </c>
      <c r="W164">
        <f>VLOOKUP(B164,image_data!A:R,18,FALSE)</f>
        <v>1.0054920173666999</v>
      </c>
      <c r="X164">
        <f>VLOOKUP(_xlfn.CONCAT(A164,1),ref_coordinates!A:D,4,FALSE)</f>
        <v>6</v>
      </c>
      <c r="Y164" t="str">
        <f>VLOOKUP(INT(LEFT(A164,3)),image_data!A:H,8,FALSE)</f>
        <v>perspective</v>
      </c>
      <c r="Z164" t="str">
        <f>VLOOKUP(B164,image_data!A:V,22,TRUE)</f>
        <v>stefanhrt: GoPro HERO9 Black</v>
      </c>
    </row>
    <row r="165" spans="1:26" x14ac:dyDescent="0.3">
      <c r="A165" t="s">
        <v>1400</v>
      </c>
      <c r="B165">
        <f t="shared" si="25"/>
        <v>71</v>
      </c>
      <c r="C165">
        <f>VLOOKUP($B165,image_data!$A:$P,16,FALSE)</f>
        <v>5184</v>
      </c>
      <c r="D165">
        <f>VLOOKUP($B165,image_data!$A:$P,15,FALSE)</f>
        <v>3888</v>
      </c>
      <c r="E165">
        <f t="shared" si="26"/>
        <v>-10.5</v>
      </c>
      <c r="F165">
        <f t="shared" si="27"/>
        <v>370.55999999999995</v>
      </c>
      <c r="G165">
        <f t="shared" si="28"/>
        <v>370.70873148605489</v>
      </c>
      <c r="H165">
        <f>VLOOKUP(_xlfn.CONCAT($A165,"1"),ref_coordinates!$A:$C,2,FALSE)</f>
        <v>411.25</v>
      </c>
      <c r="I165">
        <f>VLOOKUP(_xlfn.CONCAT($A165,"1"),ref_coordinates!$A:$C,3,FALSE)</f>
        <v>1771.06</v>
      </c>
      <c r="J165">
        <f>VLOOKUP(_xlfn.CONCAT($A165,"2"),ref_coordinates!$A:$C,2,FALSE)</f>
        <v>400.75</v>
      </c>
      <c r="K165">
        <f>VLOOKUP(_xlfn.CONCAT($A165,"2"),ref_coordinates!$A:$C,3,FALSE)</f>
        <v>2141.62</v>
      </c>
      <c r="L165">
        <f>VLOOKUP($A165,lines!W:AC,7)</f>
        <v>19.974900419227321</v>
      </c>
      <c r="M165">
        <f>RADIANS(VLOOKUP($B165, image_data!A:G,7,FALSE))</f>
        <v>1.6963497475800606</v>
      </c>
      <c r="N165">
        <f>VLOOKUP($A165,lines!W:AD,8,FALSE)</f>
        <v>0.92133510091207349</v>
      </c>
      <c r="O165">
        <f t="shared" si="29"/>
        <v>-0.77501464666798714</v>
      </c>
      <c r="P165">
        <f>VLOOKUP($B165,image_data!A:F,6,FALSE)</f>
        <v>2.0141636105253999</v>
      </c>
      <c r="Q165">
        <f>VLOOKUP($B165,image_data!$A:$Q,12,FALSE)</f>
        <v>0.49309335454504</v>
      </c>
      <c r="R165">
        <f>VLOOKUP($B165,image_data!$A:$Q,13,FALSE)</f>
        <v>-0.1971767969456</v>
      </c>
      <c r="S165">
        <f>VLOOKUP($B165,image_data!$A:$Q,14,FALSE)</f>
        <v>2.6823308306838999E-2</v>
      </c>
      <c r="T165">
        <f>VLOOKUP($B165,image_data!$A:$K,9,FALSE)</f>
        <v>1.083591314507</v>
      </c>
      <c r="U165">
        <f>VLOOKUP($B165,image_data!$A:$K,10,FALSE)</f>
        <v>-1.2552909039532001</v>
      </c>
      <c r="V165">
        <f>VLOOKUP($B165,image_data!$A:$K,11,FALSE)</f>
        <v>1.3198071475001001</v>
      </c>
      <c r="W165">
        <f>VLOOKUP(B165,image_data!A:R,18,FALSE)</f>
        <v>1.0006071780654</v>
      </c>
      <c r="X165">
        <f>VLOOKUP(_xlfn.CONCAT(A165,1),ref_coordinates!A:D,4,FALSE)</f>
        <v>2</v>
      </c>
      <c r="Y165" t="str">
        <f>VLOOKUP(INT(LEFT(A165,3)),image_data!A:H,8,FALSE)</f>
        <v>perspective</v>
      </c>
      <c r="Z165" t="str">
        <f>VLOOKUP(B165,image_data!A:V,22,TRUE)</f>
        <v>stefanhrt: GoPro HERO9 Black</v>
      </c>
    </row>
    <row r="166" spans="1:26" x14ac:dyDescent="0.3">
      <c r="A166" t="s">
        <v>1401</v>
      </c>
      <c r="B166">
        <f t="shared" si="25"/>
        <v>71</v>
      </c>
      <c r="C166">
        <f>VLOOKUP($B166,image_data!$A:$P,16,FALSE)</f>
        <v>5184</v>
      </c>
      <c r="D166">
        <f>VLOOKUP($B166,image_data!$A:$P,15,FALSE)</f>
        <v>3888</v>
      </c>
      <c r="E166">
        <f t="shared" si="26"/>
        <v>5.4399999999995998</v>
      </c>
      <c r="F166">
        <f t="shared" si="27"/>
        <v>209.95999999999981</v>
      </c>
      <c r="G166">
        <f t="shared" si="28"/>
        <v>210.03046255245908</v>
      </c>
      <c r="H166">
        <f>VLOOKUP(_xlfn.CONCAT($A166,"1"),ref_coordinates!$A:$C,2,FALSE)</f>
        <v>2877.28</v>
      </c>
      <c r="I166">
        <f>VLOOKUP(_xlfn.CONCAT($A166,"1"),ref_coordinates!$A:$C,3,FALSE)</f>
        <v>1892.74</v>
      </c>
      <c r="J166">
        <f>VLOOKUP(_xlfn.CONCAT($A166,"2"),ref_coordinates!$A:$C,2,FALSE)</f>
        <v>2882.72</v>
      </c>
      <c r="K166">
        <f>VLOOKUP(_xlfn.CONCAT($A166,"2"),ref_coordinates!$A:$C,3,FALSE)</f>
        <v>2102.6999999999998</v>
      </c>
      <c r="L166">
        <f>VLOOKUP($A166,lines!W:AC,7)</f>
        <v>55.087993558099768</v>
      </c>
      <c r="M166">
        <f>RADIANS(VLOOKUP($B166, image_data!A:G,7,FALSE))</f>
        <v>1.6963497475800606</v>
      </c>
      <c r="N166">
        <f>VLOOKUP($A166,lines!W:AD,8,FALSE)</f>
        <v>1.9383735764588479</v>
      </c>
      <c r="O166">
        <f t="shared" si="29"/>
        <v>0.24202382887878726</v>
      </c>
      <c r="P166">
        <f>VLOOKUP($B166,image_data!A:F,6,FALSE)</f>
        <v>2.0141636105253999</v>
      </c>
      <c r="Q166">
        <f>VLOOKUP($B166,image_data!$A:$Q,12,FALSE)</f>
        <v>0.49309335454504</v>
      </c>
      <c r="R166">
        <f>VLOOKUP($B166,image_data!$A:$Q,13,FALSE)</f>
        <v>-0.1971767969456</v>
      </c>
      <c r="S166">
        <f>VLOOKUP($B166,image_data!$A:$Q,14,FALSE)</f>
        <v>2.6823308306838999E-2</v>
      </c>
      <c r="T166">
        <f>VLOOKUP($B166,image_data!$A:$K,9,FALSE)</f>
        <v>1.083591314507</v>
      </c>
      <c r="U166">
        <f>VLOOKUP($B166,image_data!$A:$K,10,FALSE)</f>
        <v>-1.2552909039532001</v>
      </c>
      <c r="V166">
        <f>VLOOKUP($B166,image_data!$A:$K,11,FALSE)</f>
        <v>1.3198071475001001</v>
      </c>
      <c r="W166">
        <f>VLOOKUP(B166,image_data!A:R,18,FALSE)</f>
        <v>1.0006071780654</v>
      </c>
      <c r="X166">
        <f>VLOOKUP(_xlfn.CONCAT(A166,1),ref_coordinates!A:D,4,FALSE)</f>
        <v>6</v>
      </c>
      <c r="Y166" t="str">
        <f>VLOOKUP(INT(LEFT(A166,3)),image_data!A:H,8,FALSE)</f>
        <v>perspective</v>
      </c>
      <c r="Z166" t="str">
        <f>VLOOKUP(B166,image_data!A:V,22,TRUE)</f>
        <v>stefanhrt: GoPro HERO9 Black</v>
      </c>
    </row>
    <row r="167" spans="1:26" x14ac:dyDescent="0.3">
      <c r="A167" t="s">
        <v>1402</v>
      </c>
      <c r="B167">
        <f t="shared" si="25"/>
        <v>71</v>
      </c>
      <c r="C167">
        <f>VLOOKUP($B167,image_data!$A:$P,16,FALSE)</f>
        <v>5184</v>
      </c>
      <c r="D167">
        <f>VLOOKUP($B167,image_data!$A:$P,15,FALSE)</f>
        <v>3888</v>
      </c>
      <c r="E167">
        <f t="shared" si="26"/>
        <v>15.590000000000146</v>
      </c>
      <c r="F167">
        <f t="shared" si="27"/>
        <v>397.28</v>
      </c>
      <c r="G167">
        <f t="shared" si="28"/>
        <v>397.58577250701512</v>
      </c>
      <c r="H167">
        <f>VLOOKUP(_xlfn.CONCAT($A167,"1"),ref_coordinates!$A:$C,2,FALSE)</f>
        <v>2892.87</v>
      </c>
      <c r="I167">
        <f>VLOOKUP(_xlfn.CONCAT($A167,"1"),ref_coordinates!$A:$C,3,FALSE)</f>
        <v>1708.49</v>
      </c>
      <c r="J167">
        <f>VLOOKUP(_xlfn.CONCAT($A167,"2"),ref_coordinates!$A:$C,2,FALSE)</f>
        <v>2908.46</v>
      </c>
      <c r="K167">
        <f>VLOOKUP(_xlfn.CONCAT($A167,"2"),ref_coordinates!$A:$C,3,FALSE)</f>
        <v>2105.77</v>
      </c>
      <c r="L167">
        <f>VLOOKUP($A167,lines!W:AC,7)</f>
        <v>50.437315712888733</v>
      </c>
      <c r="M167">
        <f>RADIANS(VLOOKUP($B167, image_data!A:G,7,FALSE))</f>
        <v>1.6963497475800606</v>
      </c>
      <c r="N167">
        <f>VLOOKUP($A167,lines!W:AD,8,FALSE)</f>
        <v>1.9623106296627379</v>
      </c>
      <c r="O167">
        <f t="shared" si="29"/>
        <v>0.26596088208267732</v>
      </c>
      <c r="P167">
        <f>VLOOKUP($B167,image_data!A:F,6,FALSE)</f>
        <v>2.0141636105253999</v>
      </c>
      <c r="Q167">
        <f>VLOOKUP($B167,image_data!$A:$Q,12,FALSE)</f>
        <v>0.49309335454504</v>
      </c>
      <c r="R167">
        <f>VLOOKUP($B167,image_data!$A:$Q,13,FALSE)</f>
        <v>-0.1971767969456</v>
      </c>
      <c r="S167">
        <f>VLOOKUP($B167,image_data!$A:$Q,14,FALSE)</f>
        <v>2.6823308306838999E-2</v>
      </c>
      <c r="T167">
        <f>VLOOKUP($B167,image_data!$A:$K,9,FALSE)</f>
        <v>1.083591314507</v>
      </c>
      <c r="U167">
        <f>VLOOKUP($B167,image_data!$A:$K,10,FALSE)</f>
        <v>-1.2552909039532001</v>
      </c>
      <c r="V167">
        <f>VLOOKUP($B167,image_data!$A:$K,11,FALSE)</f>
        <v>1.3198071475001001</v>
      </c>
      <c r="W167">
        <f>VLOOKUP(B167,image_data!A:R,18,FALSE)</f>
        <v>1.0006071780654</v>
      </c>
      <c r="X167">
        <f>VLOOKUP(_xlfn.CONCAT(A167,1),ref_coordinates!A:D,4,FALSE)</f>
        <v>9</v>
      </c>
      <c r="Y167" t="str">
        <f>VLOOKUP(INT(LEFT(A167,3)),image_data!A:H,8,FALSE)</f>
        <v>perspective</v>
      </c>
      <c r="Z167" t="str">
        <f>VLOOKUP(B167,image_data!A:V,22,TRUE)</f>
        <v>stefanhrt: GoPro HERO9 Black</v>
      </c>
    </row>
    <row r="168" spans="1:26" x14ac:dyDescent="0.3">
      <c r="A168" t="s">
        <v>1403</v>
      </c>
      <c r="B168">
        <f t="shared" si="25"/>
        <v>71</v>
      </c>
      <c r="C168">
        <f>VLOOKUP($B168,image_data!$A:$P,16,FALSE)</f>
        <v>5184</v>
      </c>
      <c r="D168">
        <f>VLOOKUP($B168,image_data!$A:$P,15,FALSE)</f>
        <v>3888</v>
      </c>
      <c r="E168">
        <f t="shared" si="26"/>
        <v>8.6799999999998363</v>
      </c>
      <c r="F168">
        <f t="shared" si="27"/>
        <v>241.52999999999997</v>
      </c>
      <c r="G168">
        <f t="shared" si="28"/>
        <v>241.68591870442097</v>
      </c>
      <c r="H168">
        <f>VLOOKUP(_xlfn.CONCAT($A168,"1"),ref_coordinates!$A:$C,2,FALSE)</f>
        <v>2926.13</v>
      </c>
      <c r="I168">
        <f>VLOOKUP(_xlfn.CONCAT($A168,"1"),ref_coordinates!$A:$C,3,FALSE)</f>
        <v>1866.28</v>
      </c>
      <c r="J168">
        <f>VLOOKUP(_xlfn.CONCAT($A168,"2"),ref_coordinates!$A:$C,2,FALSE)</f>
        <v>2934.81</v>
      </c>
      <c r="K168">
        <f>VLOOKUP(_xlfn.CONCAT($A168,"2"),ref_coordinates!$A:$C,3,FALSE)</f>
        <v>2107.81</v>
      </c>
      <c r="L168">
        <f>VLOOKUP($A168,lines!W:AC,7)</f>
        <v>45.549933646266233</v>
      </c>
      <c r="M168">
        <f>RADIANS(VLOOKUP($B168, image_data!A:G,7,FALSE))</f>
        <v>1.6963497475800606</v>
      </c>
      <c r="N168">
        <f>VLOOKUP($A168,lines!W:AD,8,FALSE)</f>
        <v>1.994973624627643</v>
      </c>
      <c r="O168">
        <f t="shared" si="29"/>
        <v>0.29862387704758242</v>
      </c>
      <c r="P168">
        <f>VLOOKUP($B168,image_data!A:F,6,FALSE)</f>
        <v>2.0141636105253999</v>
      </c>
      <c r="Q168">
        <f>VLOOKUP($B168,image_data!$A:$Q,12,FALSE)</f>
        <v>0.49309335454504</v>
      </c>
      <c r="R168">
        <f>VLOOKUP($B168,image_data!$A:$Q,13,FALSE)</f>
        <v>-0.1971767969456</v>
      </c>
      <c r="S168">
        <f>VLOOKUP($B168,image_data!$A:$Q,14,FALSE)</f>
        <v>2.6823308306838999E-2</v>
      </c>
      <c r="T168">
        <f>VLOOKUP($B168,image_data!$A:$K,9,FALSE)</f>
        <v>1.083591314507</v>
      </c>
      <c r="U168">
        <f>VLOOKUP($B168,image_data!$A:$K,10,FALSE)</f>
        <v>-1.2552909039532001</v>
      </c>
      <c r="V168">
        <f>VLOOKUP($B168,image_data!$A:$K,11,FALSE)</f>
        <v>1.3198071475001001</v>
      </c>
      <c r="W168">
        <f>VLOOKUP(B168,image_data!A:R,18,FALSE)</f>
        <v>1.0006071780654</v>
      </c>
      <c r="X168">
        <f>VLOOKUP(_xlfn.CONCAT(A168,1),ref_coordinates!A:D,4,FALSE)</f>
        <v>6</v>
      </c>
      <c r="Y168" t="str">
        <f>VLOOKUP(INT(LEFT(A168,3)),image_data!A:H,8,FALSE)</f>
        <v>perspective</v>
      </c>
      <c r="Z168" t="str">
        <f>VLOOKUP(B168,image_data!A:V,22,TRUE)</f>
        <v>stefanhrt: GoPro HERO9 Black</v>
      </c>
    </row>
    <row r="169" spans="1:26" x14ac:dyDescent="0.3">
      <c r="A169" t="s">
        <v>1404</v>
      </c>
      <c r="B169">
        <f t="shared" si="25"/>
        <v>71</v>
      </c>
      <c r="C169">
        <f>VLOOKUP($B169,image_data!$A:$P,16,FALSE)</f>
        <v>5184</v>
      </c>
      <c r="D169">
        <f>VLOOKUP($B169,image_data!$A:$P,15,FALSE)</f>
        <v>3888</v>
      </c>
      <c r="E169">
        <f t="shared" si="26"/>
        <v>13.279999999999745</v>
      </c>
      <c r="F169">
        <f t="shared" si="27"/>
        <v>245.6099999999999</v>
      </c>
      <c r="G169">
        <f t="shared" si="28"/>
        <v>245.96875919514645</v>
      </c>
      <c r="H169">
        <f>VLOOKUP(_xlfn.CONCAT($A169,"1"),ref_coordinates!$A:$C,2,FALSE)</f>
        <v>3256.51</v>
      </c>
      <c r="I169">
        <f>VLOOKUP(_xlfn.CONCAT($A169,"1"),ref_coordinates!$A:$C,3,FALSE)</f>
        <v>1872.68</v>
      </c>
      <c r="J169">
        <f>VLOOKUP(_xlfn.CONCAT($A169,"2"),ref_coordinates!$A:$C,2,FALSE)</f>
        <v>3269.79</v>
      </c>
      <c r="K169">
        <f>VLOOKUP(_xlfn.CONCAT($A169,"2"),ref_coordinates!$A:$C,3,FALSE)</f>
        <v>2118.29</v>
      </c>
      <c r="L169">
        <f>VLOOKUP($A169,lines!W:AC,7)</f>
        <v>35.113374929942367</v>
      </c>
      <c r="M169">
        <f>RADIANS(VLOOKUP($B169, image_data!A:G,7,FALSE))</f>
        <v>1.6963497475800606</v>
      </c>
      <c r="N169">
        <f>VLOOKUP($A169,lines!W:AD,8,FALSE)</f>
        <v>2.0884846456895381</v>
      </c>
      <c r="O169">
        <f t="shared" si="29"/>
        <v>0.39213489810947744</v>
      </c>
      <c r="P169">
        <f>VLOOKUP($B169,image_data!A:F,6,FALSE)</f>
        <v>2.0141636105253999</v>
      </c>
      <c r="Q169">
        <f>VLOOKUP($B169,image_data!$A:$Q,12,FALSE)</f>
        <v>0.49309335454504</v>
      </c>
      <c r="R169">
        <f>VLOOKUP($B169,image_data!$A:$Q,13,FALSE)</f>
        <v>-0.1971767969456</v>
      </c>
      <c r="S169">
        <f>VLOOKUP($B169,image_data!$A:$Q,14,FALSE)</f>
        <v>2.6823308306838999E-2</v>
      </c>
      <c r="T169">
        <f>VLOOKUP($B169,image_data!$A:$K,9,FALSE)</f>
        <v>1.083591314507</v>
      </c>
      <c r="U169">
        <f>VLOOKUP($B169,image_data!$A:$K,10,FALSE)</f>
        <v>-1.2552909039532001</v>
      </c>
      <c r="V169">
        <f>VLOOKUP($B169,image_data!$A:$K,11,FALSE)</f>
        <v>1.3198071475001001</v>
      </c>
      <c r="W169">
        <f>VLOOKUP(B169,image_data!A:R,18,FALSE)</f>
        <v>1.0006071780654</v>
      </c>
      <c r="X169">
        <f>VLOOKUP(_xlfn.CONCAT(A169,1),ref_coordinates!A:D,4,FALSE)</f>
        <v>5.4</v>
      </c>
      <c r="Y169" t="str">
        <f>VLOOKUP(INT(LEFT(A169,3)),image_data!A:H,8,FALSE)</f>
        <v>perspective</v>
      </c>
      <c r="Z169" t="str">
        <f>VLOOKUP(B169,image_data!A:V,22,TRUE)</f>
        <v>stefanhrt: GoPro HERO9 Black</v>
      </c>
    </row>
    <row r="170" spans="1:26" x14ac:dyDescent="0.3">
      <c r="A170" t="s">
        <v>1405</v>
      </c>
      <c r="B170">
        <f t="shared" si="25"/>
        <v>71</v>
      </c>
      <c r="C170">
        <f>VLOOKUP($B170,image_data!$A:$P,16,FALSE)</f>
        <v>5184</v>
      </c>
      <c r="D170">
        <f>VLOOKUP($B170,image_data!$A:$P,15,FALSE)</f>
        <v>3888</v>
      </c>
      <c r="E170">
        <f t="shared" si="26"/>
        <v>51.059999999999945</v>
      </c>
      <c r="F170">
        <f t="shared" si="27"/>
        <v>735.08000000000015</v>
      </c>
      <c r="G170">
        <f t="shared" si="28"/>
        <v>736.85122650369544</v>
      </c>
      <c r="H170">
        <f>VLOOKUP(_xlfn.CONCAT($A170,"1"),ref_coordinates!$A:$C,2,FALSE)</f>
        <v>3308.09</v>
      </c>
      <c r="I170">
        <f>VLOOKUP(_xlfn.CONCAT($A170,"1"),ref_coordinates!$A:$C,3,FALSE)</f>
        <v>1386.28</v>
      </c>
      <c r="J170">
        <f>VLOOKUP(_xlfn.CONCAT($A170,"2"),ref_coordinates!$A:$C,2,FALSE)</f>
        <v>3359.15</v>
      </c>
      <c r="K170">
        <f>VLOOKUP(_xlfn.CONCAT($A170,"2"),ref_coordinates!$A:$C,3,FALSE)</f>
        <v>2121.36</v>
      </c>
      <c r="L170">
        <f>VLOOKUP($A170,lines!W:AC,7)</f>
        <v>31.082064674951852</v>
      </c>
      <c r="M170">
        <f>RADIANS(VLOOKUP($B170, image_data!A:G,7,FALSE))</f>
        <v>1.6963497475800606</v>
      </c>
      <c r="N170">
        <f>VLOOKUP($A170,lines!W:AD,8,FALSE)</f>
        <v>2.143788947134269</v>
      </c>
      <c r="O170">
        <f t="shared" si="29"/>
        <v>0.44743919955420841</v>
      </c>
      <c r="P170">
        <f>VLOOKUP($B170,image_data!A:F,6,FALSE)</f>
        <v>2.0141636105253999</v>
      </c>
      <c r="Q170">
        <f>VLOOKUP($B170,image_data!$A:$Q,12,FALSE)</f>
        <v>0.49309335454504</v>
      </c>
      <c r="R170">
        <f>VLOOKUP($B170,image_data!$A:$Q,13,FALSE)</f>
        <v>-0.1971767969456</v>
      </c>
      <c r="S170">
        <f>VLOOKUP($B170,image_data!$A:$Q,14,FALSE)</f>
        <v>2.6823308306838999E-2</v>
      </c>
      <c r="T170">
        <f>VLOOKUP($B170,image_data!$A:$K,9,FALSE)</f>
        <v>1.083591314507</v>
      </c>
      <c r="U170">
        <f>VLOOKUP($B170,image_data!$A:$K,10,FALSE)</f>
        <v>-1.2552909039532001</v>
      </c>
      <c r="V170">
        <f>VLOOKUP($B170,image_data!$A:$K,11,FALSE)</f>
        <v>1.3198071475001001</v>
      </c>
      <c r="W170">
        <f>VLOOKUP(B170,image_data!A:R,18,FALSE)</f>
        <v>1.0006071780654</v>
      </c>
      <c r="X170">
        <f>VLOOKUP(_xlfn.CONCAT(A170,1),ref_coordinates!A:D,4,FALSE)</f>
        <v>10.7</v>
      </c>
      <c r="Y170" t="str">
        <f>VLOOKUP(INT(LEFT(A170,3)),image_data!A:H,8,FALSE)</f>
        <v>perspective</v>
      </c>
      <c r="Z170" t="str">
        <f>VLOOKUP(B170,image_data!A:V,22,TRUE)</f>
        <v>stefanhrt: GoPro HERO9 Black</v>
      </c>
    </row>
    <row r="171" spans="1:26" x14ac:dyDescent="0.3">
      <c r="A171" t="s">
        <v>1406</v>
      </c>
      <c r="B171">
        <f t="shared" si="25"/>
        <v>71</v>
      </c>
      <c r="C171">
        <f>VLOOKUP($B171,image_data!$A:$P,16,FALSE)</f>
        <v>5184</v>
      </c>
      <c r="D171">
        <f>VLOOKUP($B171,image_data!$A:$P,15,FALSE)</f>
        <v>3888</v>
      </c>
      <c r="E171">
        <f t="shared" si="26"/>
        <v>22.980000000000018</v>
      </c>
      <c r="F171">
        <f t="shared" si="27"/>
        <v>349.04000000000019</v>
      </c>
      <c r="G171">
        <f t="shared" si="28"/>
        <v>349.79565749162771</v>
      </c>
      <c r="H171">
        <f>VLOOKUP(_xlfn.CONCAT($A171,"1"),ref_coordinates!$A:$C,2,FALSE)</f>
        <v>3474.55</v>
      </c>
      <c r="I171">
        <f>VLOOKUP(_xlfn.CONCAT($A171,"1"),ref_coordinates!$A:$C,3,FALSE)</f>
        <v>1774.36</v>
      </c>
      <c r="J171">
        <f>VLOOKUP(_xlfn.CONCAT($A171,"2"),ref_coordinates!$A:$C,2,FALSE)</f>
        <v>3497.53</v>
      </c>
      <c r="K171">
        <f>VLOOKUP(_xlfn.CONCAT($A171,"2"),ref_coordinates!$A:$C,3,FALSE)</f>
        <v>2123.4</v>
      </c>
      <c r="L171">
        <f>VLOOKUP($A171,lines!W:AC,7)</f>
        <v>27.382913745723471</v>
      </c>
      <c r="M171">
        <f>RADIANS(VLOOKUP($B171, image_data!A:G,7,FALSE))</f>
        <v>1.6963497475800606</v>
      </c>
      <c r="N171">
        <f>VLOOKUP($A171,lines!W:AD,8,FALSE)</f>
        <v>2.214824292090301</v>
      </c>
      <c r="O171">
        <f t="shared" si="29"/>
        <v>0.51847454451024033</v>
      </c>
      <c r="P171">
        <f>VLOOKUP($B171,image_data!A:F,6,FALSE)</f>
        <v>2.0141636105253999</v>
      </c>
      <c r="Q171">
        <f>VLOOKUP($B171,image_data!$A:$Q,12,FALSE)</f>
        <v>0.49309335454504</v>
      </c>
      <c r="R171">
        <f>VLOOKUP($B171,image_data!$A:$Q,13,FALSE)</f>
        <v>-0.1971767969456</v>
      </c>
      <c r="S171">
        <f>VLOOKUP($B171,image_data!$A:$Q,14,FALSE)</f>
        <v>2.6823308306838999E-2</v>
      </c>
      <c r="T171">
        <f>VLOOKUP($B171,image_data!$A:$K,9,FALSE)</f>
        <v>1.083591314507</v>
      </c>
      <c r="U171">
        <f>VLOOKUP($B171,image_data!$A:$K,10,FALSE)</f>
        <v>-1.2552909039532001</v>
      </c>
      <c r="V171">
        <f>VLOOKUP($B171,image_data!$A:$K,11,FALSE)</f>
        <v>1.3198071475001001</v>
      </c>
      <c r="W171">
        <f>VLOOKUP(B171,image_data!A:R,18,FALSE)</f>
        <v>1.0006071780654</v>
      </c>
      <c r="X171">
        <f>VLOOKUP(_xlfn.CONCAT(A171,1),ref_coordinates!A:D,4,FALSE)</f>
        <v>5.4</v>
      </c>
      <c r="Y171" t="str">
        <f>VLOOKUP(INT(LEFT(A171,3)),image_data!A:H,8,FALSE)</f>
        <v>perspective</v>
      </c>
      <c r="Z171" t="str">
        <f>VLOOKUP(B171,image_data!A:V,22,TRUE)</f>
        <v>stefanhrt: GoPro HERO9 Black</v>
      </c>
    </row>
    <row r="172" spans="1:26" x14ac:dyDescent="0.3">
      <c r="A172" t="s">
        <v>1407</v>
      </c>
      <c r="B172">
        <f t="shared" si="25"/>
        <v>71</v>
      </c>
      <c r="C172">
        <f>VLOOKUP($B172,image_data!$A:$P,16,FALSE)</f>
        <v>5184</v>
      </c>
      <c r="D172">
        <f>VLOOKUP($B172,image_data!$A:$P,15,FALSE)</f>
        <v>3888</v>
      </c>
      <c r="E172">
        <f t="shared" si="26"/>
        <v>53.099999999999909</v>
      </c>
      <c r="F172">
        <f t="shared" si="27"/>
        <v>635.27000000000021</v>
      </c>
      <c r="G172">
        <f t="shared" si="28"/>
        <v>637.48535896912983</v>
      </c>
      <c r="H172">
        <f>VLOOKUP(_xlfn.CONCAT($A172,"1"),ref_coordinates!$A:$C,2,FALSE)</f>
        <v>4044.94</v>
      </c>
      <c r="I172">
        <f>VLOOKUP(_xlfn.CONCAT($A172,"1"),ref_coordinates!$A:$C,3,FALSE)</f>
        <v>1475.86</v>
      </c>
      <c r="J172">
        <f>VLOOKUP(_xlfn.CONCAT($A172,"2"),ref_coordinates!$A:$C,2,FALSE)</f>
        <v>4098.04</v>
      </c>
      <c r="K172">
        <f>VLOOKUP(_xlfn.CONCAT($A172,"2"),ref_coordinates!$A:$C,3,FALSE)</f>
        <v>2111.13</v>
      </c>
      <c r="L172">
        <f>VLOOKUP($A172,lines!W:AC,7)</f>
        <v>18.984736034601379</v>
      </c>
      <c r="M172">
        <f>RADIANS(VLOOKUP($B172, image_data!A:G,7,FALSE))</f>
        <v>1.6963497475800606</v>
      </c>
      <c r="N172">
        <f>VLOOKUP($A172,lines!W:AD,8,FALSE)</f>
        <v>2.5272643448998151</v>
      </c>
      <c r="O172">
        <f t="shared" si="29"/>
        <v>0.83091459731975448</v>
      </c>
      <c r="P172">
        <f>VLOOKUP($B172,image_data!A:F,6,FALSE)</f>
        <v>2.0141636105253999</v>
      </c>
      <c r="Q172">
        <f>VLOOKUP($B172,image_data!$A:$Q,12,FALSE)</f>
        <v>0.49309335454504</v>
      </c>
      <c r="R172">
        <f>VLOOKUP($B172,image_data!$A:$Q,13,FALSE)</f>
        <v>-0.1971767969456</v>
      </c>
      <c r="S172">
        <f>VLOOKUP($B172,image_data!$A:$Q,14,FALSE)</f>
        <v>2.6823308306838999E-2</v>
      </c>
      <c r="T172">
        <f>VLOOKUP($B172,image_data!$A:$K,9,FALSE)</f>
        <v>1.083591314507</v>
      </c>
      <c r="U172">
        <f>VLOOKUP($B172,image_data!$A:$K,10,FALSE)</f>
        <v>-1.2552909039532001</v>
      </c>
      <c r="V172">
        <f>VLOOKUP($B172,image_data!$A:$K,11,FALSE)</f>
        <v>1.3198071475001001</v>
      </c>
      <c r="W172">
        <f>VLOOKUP(B172,image_data!A:R,18,FALSE)</f>
        <v>1.0006071780654</v>
      </c>
      <c r="X172">
        <f>VLOOKUP(_xlfn.CONCAT(A172,1),ref_coordinates!A:D,4,FALSE)</f>
        <v>5</v>
      </c>
      <c r="Y172" t="str">
        <f>VLOOKUP(INT(LEFT(A172,3)),image_data!A:H,8,FALSE)</f>
        <v>perspective</v>
      </c>
      <c r="Z172" t="str">
        <f>VLOOKUP(B172,image_data!A:V,22,TRUE)</f>
        <v>stefanhrt: GoPro HERO9 Black</v>
      </c>
    </row>
    <row r="173" spans="1:26" x14ac:dyDescent="0.3">
      <c r="A173" t="s">
        <v>1408</v>
      </c>
      <c r="B173">
        <f t="shared" si="25"/>
        <v>71</v>
      </c>
      <c r="C173">
        <f>VLOOKUP($B173,image_data!$A:$P,16,FALSE)</f>
        <v>5184</v>
      </c>
      <c r="D173">
        <f>VLOOKUP($B173,image_data!$A:$P,15,FALSE)</f>
        <v>3888</v>
      </c>
      <c r="E173">
        <f t="shared" si="26"/>
        <v>282.89000000000033</v>
      </c>
      <c r="F173">
        <f t="shared" si="27"/>
        <v>1436.8000000000002</v>
      </c>
      <c r="G173">
        <f t="shared" si="28"/>
        <v>1464.3841682086027</v>
      </c>
      <c r="H173">
        <f>VLOOKUP(_xlfn.CONCAT($A173,"1"),ref_coordinates!$A:$C,2,FALSE)</f>
        <v>4262.9799999999996</v>
      </c>
      <c r="I173">
        <f>VLOOKUP(_xlfn.CONCAT($A173,"1"),ref_coordinates!$A:$C,3,FALSE)</f>
        <v>649.42999999999995</v>
      </c>
      <c r="J173">
        <f>VLOOKUP(_xlfn.CONCAT($A173,"2"),ref_coordinates!$A:$C,2,FALSE)</f>
        <v>4545.87</v>
      </c>
      <c r="K173">
        <f>VLOOKUP(_xlfn.CONCAT($A173,"2"),ref_coordinates!$A:$C,3,FALSE)</f>
        <v>2086.23</v>
      </c>
      <c r="L173">
        <f>VLOOKUP($A173,lines!W:AC,7)</f>
        <v>16.399060621515691</v>
      </c>
      <c r="M173">
        <f>RADIANS(VLOOKUP($B173, image_data!A:G,7,FALSE))</f>
        <v>1.6963497475800606</v>
      </c>
      <c r="N173">
        <f>VLOOKUP($A173,lines!W:AD,8,FALSE)</f>
        <v>2.718861919784807</v>
      </c>
      <c r="O173">
        <f t="shared" si="29"/>
        <v>1.0225121722047463</v>
      </c>
      <c r="P173">
        <f>VLOOKUP($B173,image_data!A:F,6,FALSE)</f>
        <v>2.0141636105253999</v>
      </c>
      <c r="Q173">
        <f>VLOOKUP($B173,image_data!$A:$Q,12,FALSE)</f>
        <v>0.49309335454504</v>
      </c>
      <c r="R173">
        <f>VLOOKUP($B173,image_data!$A:$Q,13,FALSE)</f>
        <v>-0.1971767969456</v>
      </c>
      <c r="S173">
        <f>VLOOKUP($B173,image_data!$A:$Q,14,FALSE)</f>
        <v>2.6823308306838999E-2</v>
      </c>
      <c r="T173">
        <f>VLOOKUP($B173,image_data!$A:$K,9,FALSE)</f>
        <v>1.083591314507</v>
      </c>
      <c r="U173">
        <f>VLOOKUP($B173,image_data!$A:$K,10,FALSE)</f>
        <v>-1.2552909039532001</v>
      </c>
      <c r="V173">
        <f>VLOOKUP($B173,image_data!$A:$K,11,FALSE)</f>
        <v>1.3198071475001001</v>
      </c>
      <c r="W173">
        <f>VLOOKUP(B173,image_data!A:R,18,FALSE)</f>
        <v>1.0006071780654</v>
      </c>
      <c r="X173">
        <f>VLOOKUP(_xlfn.CONCAT(A173,1),ref_coordinates!A:D,4,FALSE)</f>
        <v>9</v>
      </c>
      <c r="Y173" t="str">
        <f>VLOOKUP(INT(LEFT(A173,3)),image_data!A:H,8,FALSE)</f>
        <v>perspective</v>
      </c>
      <c r="Z173" t="str">
        <f>VLOOKUP(B173,image_data!A:V,22,TRUE)</f>
        <v>stefanhrt: GoPro HERO9 Black</v>
      </c>
    </row>
    <row r="174" spans="1:26" x14ac:dyDescent="0.3">
      <c r="A174" t="s">
        <v>1411</v>
      </c>
      <c r="B174">
        <f t="shared" si="25"/>
        <v>72</v>
      </c>
      <c r="C174">
        <f>VLOOKUP($B174,image_data!$A:$P,16,FALSE)</f>
        <v>5184</v>
      </c>
      <c r="D174">
        <f>VLOOKUP($B174,image_data!$A:$P,15,FALSE)</f>
        <v>3888</v>
      </c>
      <c r="E174">
        <f t="shared" si="26"/>
        <v>-75</v>
      </c>
      <c r="F174">
        <f t="shared" si="27"/>
        <v>828.75</v>
      </c>
      <c r="G174">
        <f t="shared" si="28"/>
        <v>832.13674507258725</v>
      </c>
      <c r="H174">
        <f>VLOOKUP(_xlfn.CONCAT($A174,"1"),ref_coordinates!$A:$C,2,FALSE)</f>
        <v>179.34</v>
      </c>
      <c r="I174">
        <f>VLOOKUP(_xlfn.CONCAT($A174,"1"),ref_coordinates!$A:$C,3,FALSE)</f>
        <v>1409.02</v>
      </c>
      <c r="J174">
        <f>VLOOKUP(_xlfn.CONCAT($A174,"2"),ref_coordinates!$A:$C,2,FALSE)</f>
        <v>104.34</v>
      </c>
      <c r="K174">
        <f>VLOOKUP(_xlfn.CONCAT($A174,"2"),ref_coordinates!$A:$C,3,FALSE)</f>
        <v>2237.77</v>
      </c>
      <c r="L174">
        <f>VLOOKUP($A174,lines!W:AC,7)</f>
        <v>37.863147983240253</v>
      </c>
      <c r="M174">
        <f>RADIANS(VLOOKUP($B174, image_data!A:G,7,FALSE))</f>
        <v>0.28606832131872056</v>
      </c>
      <c r="N174">
        <f>VLOOKUP($A174,lines!W:AD,8,FALSE)</f>
        <v>5.8163795338139304</v>
      </c>
      <c r="O174">
        <f t="shared" si="29"/>
        <v>5.5303112124952101</v>
      </c>
      <c r="P174">
        <f>VLOOKUP($B174,image_data!A:F,6,FALSE)</f>
        <v>1.94131218642</v>
      </c>
      <c r="Q174">
        <f>VLOOKUP($B174,image_data!$A:$Q,12,FALSE)</f>
        <v>0.48643099726062999</v>
      </c>
      <c r="R174">
        <f>VLOOKUP($B174,image_data!$A:$Q,13,FALSE)</f>
        <v>-0.19495966705198001</v>
      </c>
      <c r="S174">
        <f>VLOOKUP($B174,image_data!$A:$Q,14,FALSE)</f>
        <v>3.0540937638210999E-2</v>
      </c>
      <c r="T174">
        <f>VLOOKUP($B174,image_data!$A:$K,9,FALSE)</f>
        <v>1.4644624676657001</v>
      </c>
      <c r="U174">
        <f>VLOOKUP($B174,image_data!$A:$K,10,FALSE)</f>
        <v>-0.21461360374443</v>
      </c>
      <c r="V174">
        <f>VLOOKUP($B174,image_data!$A:$K,11,FALSE)</f>
        <v>0.22800390258611</v>
      </c>
      <c r="W174">
        <f>VLOOKUP(B174,image_data!A:R,18,FALSE)</f>
        <v>0.99479889343034</v>
      </c>
      <c r="X174">
        <f>VLOOKUP(_xlfn.CONCAT(A174,1),ref_coordinates!A:D,4,FALSE)</f>
        <v>9</v>
      </c>
      <c r="Y174" t="str">
        <f>VLOOKUP(INT(LEFT(A174,3)),image_data!A:H,8,FALSE)</f>
        <v>perspective</v>
      </c>
      <c r="Z174" t="str">
        <f>VLOOKUP(B174,image_data!A:V,22,TRUE)</f>
        <v>stefanhrt: GoPro HERO9 Black</v>
      </c>
    </row>
    <row r="175" spans="1:26" x14ac:dyDescent="0.3">
      <c r="A175" t="s">
        <v>1412</v>
      </c>
      <c r="B175">
        <f t="shared" si="25"/>
        <v>72</v>
      </c>
      <c r="C175">
        <f>VLOOKUP($B175,image_data!$A:$P,16,FALSE)</f>
        <v>5184</v>
      </c>
      <c r="D175">
        <f>VLOOKUP($B175,image_data!$A:$P,15,FALSE)</f>
        <v>3888</v>
      </c>
      <c r="E175">
        <f t="shared" si="26"/>
        <v>-138.21999999999997</v>
      </c>
      <c r="F175">
        <f t="shared" si="27"/>
        <v>997.45</v>
      </c>
      <c r="G175">
        <f t="shared" si="28"/>
        <v>1006.9812664096587</v>
      </c>
      <c r="H175">
        <f>VLOOKUP(_xlfn.CONCAT($A175,"1"),ref_coordinates!$A:$C,2,FALSE)</f>
        <v>476.94</v>
      </c>
      <c r="I175">
        <f>VLOOKUP(_xlfn.CONCAT($A175,"1"),ref_coordinates!$A:$C,3,FALSE)</f>
        <v>1237.3399999999999</v>
      </c>
      <c r="J175">
        <f>VLOOKUP(_xlfn.CONCAT($A175,"2"),ref_coordinates!$A:$C,2,FALSE)</f>
        <v>338.72</v>
      </c>
      <c r="K175">
        <f>VLOOKUP(_xlfn.CONCAT($A175,"2"),ref_coordinates!$A:$C,3,FALSE)</f>
        <v>2234.79</v>
      </c>
      <c r="L175">
        <f>VLOOKUP($A175,lines!W:AC,7)</f>
        <v>39.969091900185973</v>
      </c>
      <c r="M175">
        <f>RADIANS(VLOOKUP($B175, image_data!A:G,7,FALSE))</f>
        <v>0.28606832131872056</v>
      </c>
      <c r="N175">
        <f>VLOOKUP($A175,lines!W:AD,8,FALSE)</f>
        <v>5.8588073637588236</v>
      </c>
      <c r="O175">
        <f t="shared" si="29"/>
        <v>5.5727390424401033</v>
      </c>
      <c r="P175">
        <f>VLOOKUP($B175,image_data!A:F,6,FALSE)</f>
        <v>1.94131218642</v>
      </c>
      <c r="Q175">
        <f>VLOOKUP($B175,image_data!$A:$Q,12,FALSE)</f>
        <v>0.48643099726062999</v>
      </c>
      <c r="R175">
        <f>VLOOKUP($B175,image_data!$A:$Q,13,FALSE)</f>
        <v>-0.19495966705198001</v>
      </c>
      <c r="S175">
        <f>VLOOKUP($B175,image_data!$A:$Q,14,FALSE)</f>
        <v>3.0540937638210999E-2</v>
      </c>
      <c r="T175">
        <f>VLOOKUP($B175,image_data!$A:$K,9,FALSE)</f>
        <v>1.4644624676657001</v>
      </c>
      <c r="U175">
        <f>VLOOKUP($B175,image_data!$A:$K,10,FALSE)</f>
        <v>-0.21461360374443</v>
      </c>
      <c r="V175">
        <f>VLOOKUP($B175,image_data!$A:$K,11,FALSE)</f>
        <v>0.22800390258611</v>
      </c>
      <c r="W175">
        <f>VLOOKUP(B175,image_data!A:R,18,FALSE)</f>
        <v>0.99479889343034</v>
      </c>
      <c r="X175">
        <f>VLOOKUP(_xlfn.CONCAT(A175,1),ref_coordinates!A:D,4,FALSE)</f>
        <v>11.2</v>
      </c>
      <c r="Y175" t="str">
        <f>VLOOKUP(INT(LEFT(A175,3)),image_data!A:H,8,FALSE)</f>
        <v>perspective</v>
      </c>
      <c r="Z175" t="str">
        <f>VLOOKUP(B175,image_data!A:V,22,TRUE)</f>
        <v>stefanhrt: GoPro HERO9 Black</v>
      </c>
    </row>
    <row r="176" spans="1:26" x14ac:dyDescent="0.3">
      <c r="A176" t="s">
        <v>1413</v>
      </c>
      <c r="B176">
        <f t="shared" si="25"/>
        <v>72</v>
      </c>
      <c r="C176">
        <f>VLOOKUP($B176,image_data!$A:$P,16,FALSE)</f>
        <v>5184</v>
      </c>
      <c r="D176">
        <f>VLOOKUP($B176,image_data!$A:$P,15,FALSE)</f>
        <v>3888</v>
      </c>
      <c r="E176">
        <f t="shared" si="26"/>
        <v>-60.849999999999909</v>
      </c>
      <c r="F176">
        <f t="shared" si="27"/>
        <v>714.58999999999992</v>
      </c>
      <c r="G176">
        <f t="shared" si="28"/>
        <v>717.17612244134273</v>
      </c>
      <c r="H176">
        <f>VLOOKUP(_xlfn.CONCAT($A176,"1"),ref_coordinates!$A:$C,2,FALSE)</f>
        <v>579.05999999999995</v>
      </c>
      <c r="I176">
        <f>VLOOKUP(_xlfn.CONCAT($A176,"1"),ref_coordinates!$A:$C,3,FALSE)</f>
        <v>1523.3</v>
      </c>
      <c r="J176">
        <f>VLOOKUP(_xlfn.CONCAT($A176,"2"),ref_coordinates!$A:$C,2,FALSE)</f>
        <v>518.21</v>
      </c>
      <c r="K176">
        <f>VLOOKUP(_xlfn.CONCAT($A176,"2"),ref_coordinates!$A:$C,3,FALSE)</f>
        <v>2237.89</v>
      </c>
      <c r="L176">
        <f>VLOOKUP($A176,lines!W:AC,7)</f>
        <v>42.796807052804851</v>
      </c>
      <c r="M176">
        <f>RADIANS(VLOOKUP($B176, image_data!A:G,7,FALSE))</f>
        <v>0.28606832131872056</v>
      </c>
      <c r="N176">
        <f>VLOOKUP($A176,lines!W:AD,8,FALSE)</f>
        <v>5.9060835009268651</v>
      </c>
      <c r="O176">
        <f t="shared" si="29"/>
        <v>5.6200151796081448</v>
      </c>
      <c r="P176">
        <f>VLOOKUP($B176,image_data!A:F,6,FALSE)</f>
        <v>1.94131218642</v>
      </c>
      <c r="Q176">
        <f>VLOOKUP($B176,image_data!$A:$Q,12,FALSE)</f>
        <v>0.48643099726062999</v>
      </c>
      <c r="R176">
        <f>VLOOKUP($B176,image_data!$A:$Q,13,FALSE)</f>
        <v>-0.19495966705198001</v>
      </c>
      <c r="S176">
        <f>VLOOKUP($B176,image_data!$A:$Q,14,FALSE)</f>
        <v>3.0540937638210999E-2</v>
      </c>
      <c r="T176">
        <f>VLOOKUP($B176,image_data!$A:$K,9,FALSE)</f>
        <v>1.4644624676657001</v>
      </c>
      <c r="U176">
        <f>VLOOKUP($B176,image_data!$A:$K,10,FALSE)</f>
        <v>-0.21461360374443</v>
      </c>
      <c r="V176">
        <f>VLOOKUP($B176,image_data!$A:$K,11,FALSE)</f>
        <v>0.22800390258611</v>
      </c>
      <c r="W176">
        <f>VLOOKUP(B176,image_data!A:R,18,FALSE)</f>
        <v>0.99479889343034</v>
      </c>
      <c r="X176">
        <f>VLOOKUP(_xlfn.CONCAT(A176,1),ref_coordinates!A:D,4,FALSE)</f>
        <v>9</v>
      </c>
      <c r="Y176" t="str">
        <f>VLOOKUP(INT(LEFT(A176,3)),image_data!A:H,8,FALSE)</f>
        <v>perspective</v>
      </c>
      <c r="Z176" t="str">
        <f>VLOOKUP(B176,image_data!A:V,22,TRUE)</f>
        <v>stefanhrt: GoPro HERO9 Black</v>
      </c>
    </row>
    <row r="177" spans="1:26" x14ac:dyDescent="0.3">
      <c r="A177" t="s">
        <v>1414</v>
      </c>
      <c r="B177">
        <f t="shared" si="25"/>
        <v>72</v>
      </c>
      <c r="C177">
        <f>VLOOKUP($B177,image_data!$A:$P,16,FALSE)</f>
        <v>5184</v>
      </c>
      <c r="D177">
        <f>VLOOKUP($B177,image_data!$A:$P,15,FALSE)</f>
        <v>3888</v>
      </c>
      <c r="E177">
        <f t="shared" si="26"/>
        <v>-15.069999999999936</v>
      </c>
      <c r="F177">
        <f t="shared" si="27"/>
        <v>449.3599999999999</v>
      </c>
      <c r="G177">
        <f t="shared" si="28"/>
        <v>449.61262715809028</v>
      </c>
      <c r="H177">
        <f>VLOOKUP(_xlfn.CONCAT($A177,"1"),ref_coordinates!$A:$C,2,FALSE)</f>
        <v>1129.45</v>
      </c>
      <c r="I177">
        <f>VLOOKUP(_xlfn.CONCAT($A177,"1"),ref_coordinates!$A:$C,3,FALSE)</f>
        <v>1767.34</v>
      </c>
      <c r="J177">
        <f>VLOOKUP(_xlfn.CONCAT($A177,"2"),ref_coordinates!$A:$C,2,FALSE)</f>
        <v>1114.3800000000001</v>
      </c>
      <c r="K177">
        <f>VLOOKUP(_xlfn.CONCAT($A177,"2"),ref_coordinates!$A:$C,3,FALSE)</f>
        <v>2216.6999999999998</v>
      </c>
      <c r="L177">
        <f>VLOOKUP($A177,lines!W:AC,7)</f>
        <v>55.319781845315482</v>
      </c>
      <c r="M177">
        <f>RADIANS(VLOOKUP($B177, image_data!A:G,7,FALSE))</f>
        <v>0.28606832131872056</v>
      </c>
      <c r="N177">
        <f>VLOOKUP($A177,lines!W:AD,8,FALSE)</f>
        <v>6.0568134871107162</v>
      </c>
      <c r="O177">
        <f t="shared" si="29"/>
        <v>5.7707451657919959</v>
      </c>
      <c r="P177">
        <f>VLOOKUP($B177,image_data!A:F,6,FALSE)</f>
        <v>1.94131218642</v>
      </c>
      <c r="Q177">
        <f>VLOOKUP($B177,image_data!$A:$Q,12,FALSE)</f>
        <v>0.48643099726062999</v>
      </c>
      <c r="R177">
        <f>VLOOKUP($B177,image_data!$A:$Q,13,FALSE)</f>
        <v>-0.19495966705198001</v>
      </c>
      <c r="S177">
        <f>VLOOKUP($B177,image_data!$A:$Q,14,FALSE)</f>
        <v>3.0540937638210999E-2</v>
      </c>
      <c r="T177">
        <f>VLOOKUP($B177,image_data!$A:$K,9,FALSE)</f>
        <v>1.4644624676657001</v>
      </c>
      <c r="U177">
        <f>VLOOKUP($B177,image_data!$A:$K,10,FALSE)</f>
        <v>-0.21461360374443</v>
      </c>
      <c r="V177">
        <f>VLOOKUP($B177,image_data!$A:$K,11,FALSE)</f>
        <v>0.22800390258611</v>
      </c>
      <c r="W177">
        <f>VLOOKUP(B177,image_data!A:R,18,FALSE)</f>
        <v>0.99479889343034</v>
      </c>
      <c r="X177">
        <f>VLOOKUP(_xlfn.CONCAT(A177,1),ref_coordinates!A:D,4,FALSE)</f>
        <v>9</v>
      </c>
      <c r="Y177" t="str">
        <f>VLOOKUP(INT(LEFT(A177,3)),image_data!A:H,8,FALSE)</f>
        <v>perspective</v>
      </c>
      <c r="Z177" t="str">
        <f>VLOOKUP(B177,image_data!A:V,22,TRUE)</f>
        <v>stefanhrt: GoPro HERO9 Black</v>
      </c>
    </row>
    <row r="178" spans="1:26" x14ac:dyDescent="0.3">
      <c r="A178" t="s">
        <v>1415</v>
      </c>
      <c r="B178">
        <f t="shared" si="25"/>
        <v>72</v>
      </c>
      <c r="C178">
        <f>VLOOKUP($B178,image_data!$A:$P,16,FALSE)</f>
        <v>5184</v>
      </c>
      <c r="D178">
        <f>VLOOKUP($B178,image_data!$A:$P,15,FALSE)</f>
        <v>3888</v>
      </c>
      <c r="E178">
        <f t="shared" si="26"/>
        <v>-45.789999999999964</v>
      </c>
      <c r="F178">
        <f t="shared" si="27"/>
        <v>590.13000000000011</v>
      </c>
      <c r="G178">
        <f t="shared" si="28"/>
        <v>591.90382749227103</v>
      </c>
      <c r="H178">
        <f>VLOOKUP(_xlfn.CONCAT($A178,"1"),ref_coordinates!$A:$C,2,FALSE)</f>
        <v>1257.7</v>
      </c>
      <c r="I178">
        <f>VLOOKUP(_xlfn.CONCAT($A178,"1"),ref_coordinates!$A:$C,3,FALSE)</f>
        <v>1632.15</v>
      </c>
      <c r="J178">
        <f>VLOOKUP(_xlfn.CONCAT($A178,"2"),ref_coordinates!$A:$C,2,FALSE)</f>
        <v>1211.9100000000001</v>
      </c>
      <c r="K178">
        <f>VLOOKUP(_xlfn.CONCAT($A178,"2"),ref_coordinates!$A:$C,3,FALSE)</f>
        <v>2222.2800000000002</v>
      </c>
      <c r="L178">
        <f>VLOOKUP($A178,lines!W:AC,7)</f>
        <v>57.805620726669723</v>
      </c>
      <c r="M178">
        <f>RADIANS(VLOOKUP($B178, image_data!A:G,7,FALSE))</f>
        <v>0.28606832131872056</v>
      </c>
      <c r="N178">
        <f>VLOOKUP($A178,lines!W:AD,8,FALSE)</f>
        <v>6.078013503701281</v>
      </c>
      <c r="O178">
        <f t="shared" si="29"/>
        <v>5.7919451823825607</v>
      </c>
      <c r="P178">
        <f>VLOOKUP($B178,image_data!A:F,6,FALSE)</f>
        <v>1.94131218642</v>
      </c>
      <c r="Q178">
        <f>VLOOKUP($B178,image_data!$A:$Q,12,FALSE)</f>
        <v>0.48643099726062999</v>
      </c>
      <c r="R178">
        <f>VLOOKUP($B178,image_data!$A:$Q,13,FALSE)</f>
        <v>-0.19495966705198001</v>
      </c>
      <c r="S178">
        <f>VLOOKUP($B178,image_data!$A:$Q,14,FALSE)</f>
        <v>3.0540937638210999E-2</v>
      </c>
      <c r="T178">
        <f>VLOOKUP($B178,image_data!$A:$K,9,FALSE)</f>
        <v>1.4644624676657001</v>
      </c>
      <c r="U178">
        <f>VLOOKUP($B178,image_data!$A:$K,10,FALSE)</f>
        <v>-0.21461360374443</v>
      </c>
      <c r="V178">
        <f>VLOOKUP($B178,image_data!$A:$K,11,FALSE)</f>
        <v>0.22800390258611</v>
      </c>
      <c r="W178">
        <f>VLOOKUP(B178,image_data!A:R,18,FALSE)</f>
        <v>0.99479889343034</v>
      </c>
      <c r="X178">
        <f>VLOOKUP(_xlfn.CONCAT(A178,1),ref_coordinates!A:D,4,FALSE)</f>
        <v>11.2</v>
      </c>
      <c r="Y178" t="str">
        <f>VLOOKUP(INT(LEFT(A178,3)),image_data!A:H,8,FALSE)</f>
        <v>perspective</v>
      </c>
      <c r="Z178" t="str">
        <f>VLOOKUP(B178,image_data!A:V,22,TRUE)</f>
        <v>stefanhrt: GoPro HERO9 Black</v>
      </c>
    </row>
    <row r="179" spans="1:26" x14ac:dyDescent="0.3">
      <c r="A179" t="s">
        <v>1416</v>
      </c>
      <c r="B179">
        <f t="shared" si="25"/>
        <v>72</v>
      </c>
      <c r="C179">
        <f>VLOOKUP($B179,image_data!$A:$P,16,FALSE)</f>
        <v>5184</v>
      </c>
      <c r="D179">
        <f>VLOOKUP($B179,image_data!$A:$P,15,FALSE)</f>
        <v>3888</v>
      </c>
      <c r="E179">
        <f t="shared" si="26"/>
        <v>-11.909999999999854</v>
      </c>
      <c r="F179">
        <f t="shared" si="27"/>
        <v>426.22</v>
      </c>
      <c r="G179">
        <f t="shared" si="28"/>
        <v>426.38636997446343</v>
      </c>
      <c r="H179">
        <f>VLOOKUP(_xlfn.CONCAT($A179,"1"),ref_coordinates!$A:$C,2,FALSE)</f>
        <v>1297.3599999999999</v>
      </c>
      <c r="I179">
        <f>VLOOKUP(_xlfn.CONCAT($A179,"1"),ref_coordinates!$A:$C,3,FALSE)</f>
        <v>1792.91</v>
      </c>
      <c r="J179">
        <f>VLOOKUP(_xlfn.CONCAT($A179,"2"),ref_coordinates!$A:$C,2,FALSE)</f>
        <v>1285.45</v>
      </c>
      <c r="K179">
        <f>VLOOKUP(_xlfn.CONCAT($A179,"2"),ref_coordinates!$A:$C,3,FALSE)</f>
        <v>2219.13</v>
      </c>
      <c r="L179">
        <f>VLOOKUP($A179,lines!W:AC,7)</f>
        <v>60.897204162200246</v>
      </c>
      <c r="M179">
        <f>RADIANS(VLOOKUP($B179, image_data!A:G,7,FALSE))</f>
        <v>0.28606832131872056</v>
      </c>
      <c r="N179">
        <f>VLOOKUP($A179,lines!W:AD,8,FALSE)</f>
        <v>6.1021614522241103</v>
      </c>
      <c r="O179">
        <f t="shared" si="29"/>
        <v>5.81609313090539</v>
      </c>
      <c r="P179">
        <f>VLOOKUP($B179,image_data!A:F,6,FALSE)</f>
        <v>1.94131218642</v>
      </c>
      <c r="Q179">
        <f>VLOOKUP($B179,image_data!$A:$Q,12,FALSE)</f>
        <v>0.48643099726062999</v>
      </c>
      <c r="R179">
        <f>VLOOKUP($B179,image_data!$A:$Q,13,FALSE)</f>
        <v>-0.19495966705198001</v>
      </c>
      <c r="S179">
        <f>VLOOKUP($B179,image_data!$A:$Q,14,FALSE)</f>
        <v>3.0540937638210999E-2</v>
      </c>
      <c r="T179">
        <f>VLOOKUP($B179,image_data!$A:$K,9,FALSE)</f>
        <v>1.4644624676657001</v>
      </c>
      <c r="U179">
        <f>VLOOKUP($B179,image_data!$A:$K,10,FALSE)</f>
        <v>-0.21461360374443</v>
      </c>
      <c r="V179">
        <f>VLOOKUP($B179,image_data!$A:$K,11,FALSE)</f>
        <v>0.22800390258611</v>
      </c>
      <c r="W179">
        <f>VLOOKUP(B179,image_data!A:R,18,FALSE)</f>
        <v>0.99479889343034</v>
      </c>
      <c r="X179">
        <f>VLOOKUP(_xlfn.CONCAT(A179,1),ref_coordinates!A:D,4,FALSE)</f>
        <v>9</v>
      </c>
      <c r="Y179" t="str">
        <f>VLOOKUP(INT(LEFT(A179,3)),image_data!A:H,8,FALSE)</f>
        <v>perspective</v>
      </c>
      <c r="Z179" t="str">
        <f>VLOOKUP(B179,image_data!A:V,22,TRUE)</f>
        <v>stefanhrt: GoPro HERO9 Black</v>
      </c>
    </row>
    <row r="180" spans="1:26" x14ac:dyDescent="0.3">
      <c r="A180" t="s">
        <v>1417</v>
      </c>
      <c r="B180">
        <f t="shared" si="25"/>
        <v>72</v>
      </c>
      <c r="C180">
        <f>VLOOKUP($B180,image_data!$A:$P,16,FALSE)</f>
        <v>5184</v>
      </c>
      <c r="D180">
        <f>VLOOKUP($B180,image_data!$A:$P,15,FALSE)</f>
        <v>3888</v>
      </c>
      <c r="E180">
        <f t="shared" si="26"/>
        <v>-2.5499999999997272</v>
      </c>
      <c r="F180">
        <f t="shared" si="27"/>
        <v>95.489999999999782</v>
      </c>
      <c r="G180">
        <f t="shared" si="28"/>
        <v>95.524041999906785</v>
      </c>
      <c r="H180">
        <f>VLOOKUP(_xlfn.CONCAT($A180,"1"),ref_coordinates!$A:$C,2,FALSE)</f>
        <v>2648.85</v>
      </c>
      <c r="I180">
        <f>VLOOKUP(_xlfn.CONCAT($A180,"1"),ref_coordinates!$A:$C,3,FALSE)</f>
        <v>2093.13</v>
      </c>
      <c r="J180">
        <f>VLOOKUP(_xlfn.CONCAT($A180,"2"),ref_coordinates!$A:$C,2,FALSE)</f>
        <v>2646.3</v>
      </c>
      <c r="K180">
        <f>VLOOKUP(_xlfn.CONCAT($A180,"2"),ref_coordinates!$A:$C,3,FALSE)</f>
        <v>2188.62</v>
      </c>
      <c r="L180">
        <f>VLOOKUP($A180,lines!W:AC,7)</f>
        <v>219.5692134654501</v>
      </c>
      <c r="M180">
        <f>RADIANS(VLOOKUP($B180, image_data!A:G,7,FALSE))</f>
        <v>0.28606832131872056</v>
      </c>
      <c r="N180">
        <f>VLOOKUP($A180,lines!W:AD,8,FALSE)</f>
        <v>0.30534692898090132</v>
      </c>
      <c r="O180">
        <f t="shared" si="29"/>
        <v>1.9278607662180758E-2</v>
      </c>
      <c r="P180">
        <f>VLOOKUP($B180,image_data!A:F,6,FALSE)</f>
        <v>1.94131218642</v>
      </c>
      <c r="Q180">
        <f>VLOOKUP($B180,image_data!$A:$Q,12,FALSE)</f>
        <v>0.48643099726062999</v>
      </c>
      <c r="R180">
        <f>VLOOKUP($B180,image_data!$A:$Q,13,FALSE)</f>
        <v>-0.19495966705198001</v>
      </c>
      <c r="S180">
        <f>VLOOKUP($B180,image_data!$A:$Q,14,FALSE)</f>
        <v>3.0540937638210999E-2</v>
      </c>
      <c r="T180">
        <f>VLOOKUP($B180,image_data!$A:$K,9,FALSE)</f>
        <v>1.4644624676657001</v>
      </c>
      <c r="U180">
        <f>VLOOKUP($B180,image_data!$A:$K,10,FALSE)</f>
        <v>-0.21461360374443</v>
      </c>
      <c r="V180">
        <f>VLOOKUP($B180,image_data!$A:$K,11,FALSE)</f>
        <v>0.22800390258611</v>
      </c>
      <c r="W180">
        <f>VLOOKUP(B180,image_data!A:R,18,FALSE)</f>
        <v>0.99479889343034</v>
      </c>
      <c r="X180">
        <f>VLOOKUP(_xlfn.CONCAT(A180,1),ref_coordinates!A:D,4,FALSE)</f>
        <v>9</v>
      </c>
      <c r="Y180" t="str">
        <f>VLOOKUP(INT(LEFT(A180,3)),image_data!A:H,8,FALSE)</f>
        <v>perspective</v>
      </c>
      <c r="Z180" t="str">
        <f>VLOOKUP(B180,image_data!A:V,22,TRUE)</f>
        <v>stefanhrt: GoPro HERO9 Black</v>
      </c>
    </row>
    <row r="181" spans="1:26" x14ac:dyDescent="0.3">
      <c r="A181" t="s">
        <v>1418</v>
      </c>
      <c r="B181">
        <f t="shared" si="25"/>
        <v>72</v>
      </c>
      <c r="C181">
        <f>VLOOKUP($B181,image_data!$A:$P,16,FALSE)</f>
        <v>5184</v>
      </c>
      <c r="D181">
        <f>VLOOKUP($B181,image_data!$A:$P,15,FALSE)</f>
        <v>3888</v>
      </c>
      <c r="E181">
        <f t="shared" si="26"/>
        <v>4.0899999999996908</v>
      </c>
      <c r="F181">
        <f t="shared" si="27"/>
        <v>98.820000000000164</v>
      </c>
      <c r="G181">
        <f t="shared" si="28"/>
        <v>98.904603027361816</v>
      </c>
      <c r="H181">
        <f>VLOOKUP(_xlfn.CONCAT($A181,"1"),ref_coordinates!$A:$C,2,FALSE)</f>
        <v>2778.55</v>
      </c>
      <c r="I181">
        <f>VLOOKUP(_xlfn.CONCAT($A181,"1"),ref_coordinates!$A:$C,3,FALSE)</f>
        <v>2089</v>
      </c>
      <c r="J181">
        <f>VLOOKUP(_xlfn.CONCAT($A181,"2"),ref_coordinates!$A:$C,2,FALSE)</f>
        <v>2782.64</v>
      </c>
      <c r="K181">
        <f>VLOOKUP(_xlfn.CONCAT($A181,"2"),ref_coordinates!$A:$C,3,FALSE)</f>
        <v>2187.8200000000002</v>
      </c>
      <c r="L181">
        <f>VLOOKUP($A181,lines!W:AC,7)</f>
        <v>221.22474692228619</v>
      </c>
      <c r="M181">
        <f>RADIANS(VLOOKUP($B181, image_data!A:G,7,FALSE))</f>
        <v>0.28606832131872056</v>
      </c>
      <c r="N181">
        <f>VLOOKUP($A181,lines!W:AD,8,FALSE)</f>
        <v>0.36086112777717938</v>
      </c>
      <c r="O181">
        <f t="shared" si="29"/>
        <v>7.4792806458458816E-2</v>
      </c>
      <c r="P181">
        <f>VLOOKUP($B181,image_data!A:F,6,FALSE)</f>
        <v>1.94131218642</v>
      </c>
      <c r="Q181">
        <f>VLOOKUP($B181,image_data!$A:$Q,12,FALSE)</f>
        <v>0.48643099726062999</v>
      </c>
      <c r="R181">
        <f>VLOOKUP($B181,image_data!$A:$Q,13,FALSE)</f>
        <v>-0.19495966705198001</v>
      </c>
      <c r="S181">
        <f>VLOOKUP($B181,image_data!$A:$Q,14,FALSE)</f>
        <v>3.0540937638210999E-2</v>
      </c>
      <c r="T181">
        <f>VLOOKUP($B181,image_data!$A:$K,9,FALSE)</f>
        <v>1.4644624676657001</v>
      </c>
      <c r="U181">
        <f>VLOOKUP($B181,image_data!$A:$K,10,FALSE)</f>
        <v>-0.21461360374443</v>
      </c>
      <c r="V181">
        <f>VLOOKUP($B181,image_data!$A:$K,11,FALSE)</f>
        <v>0.22800390258611</v>
      </c>
      <c r="W181">
        <f>VLOOKUP(B181,image_data!A:R,18,FALSE)</f>
        <v>0.99479889343034</v>
      </c>
      <c r="X181">
        <f>VLOOKUP(_xlfn.CONCAT(A181,1),ref_coordinates!A:D,4,FALSE)</f>
        <v>9</v>
      </c>
      <c r="Y181" t="str">
        <f>VLOOKUP(INT(LEFT(A181,3)),image_data!A:H,8,FALSE)</f>
        <v>perspective</v>
      </c>
      <c r="Z181" t="str">
        <f>VLOOKUP(B181,image_data!A:V,22,TRUE)</f>
        <v>stefanhrt: GoPro HERO9 Black</v>
      </c>
    </row>
    <row r="182" spans="1:26" x14ac:dyDescent="0.3">
      <c r="A182" t="s">
        <v>1421</v>
      </c>
      <c r="B182">
        <f t="shared" si="25"/>
        <v>74</v>
      </c>
      <c r="C182">
        <f>VLOOKUP($B182,image_data!$A:$P,16,FALSE)</f>
        <v>5184</v>
      </c>
      <c r="D182">
        <f>VLOOKUP($B182,image_data!$A:$P,15,FALSE)</f>
        <v>3888</v>
      </c>
      <c r="E182">
        <f t="shared" si="26"/>
        <v>470.18999999999983</v>
      </c>
      <c r="F182">
        <f t="shared" si="27"/>
        <v>2275.48</v>
      </c>
      <c r="G182">
        <f t="shared" si="28"/>
        <v>2323.5507023734172</v>
      </c>
      <c r="H182">
        <f>VLOOKUP(_xlfn.CONCAT($A182,"1"),ref_coordinates!$A:$C,2,FALSE)</f>
        <v>1708.53</v>
      </c>
      <c r="I182">
        <f>VLOOKUP(_xlfn.CONCAT($A182,"1"),ref_coordinates!$A:$C,3,FALSE)</f>
        <v>83.65</v>
      </c>
      <c r="J182">
        <f>VLOOKUP(_xlfn.CONCAT($A182,"2"),ref_coordinates!$A:$C,2,FALSE)</f>
        <v>2178.7199999999998</v>
      </c>
      <c r="K182">
        <f>VLOOKUP(_xlfn.CONCAT($A182,"2"),ref_coordinates!$A:$C,3,FALSE)</f>
        <v>2359.13</v>
      </c>
      <c r="L182">
        <f>VLOOKUP($A182,lines!W:AC,7)</f>
        <v>28.8989643700709</v>
      </c>
      <c r="M182">
        <f>RADIANS(VLOOKUP($B182, image_data!A:G,7,FALSE))</f>
        <v>1.5505890991466604</v>
      </c>
      <c r="N182">
        <f>VLOOKUP($A182,lines!W:AD,8,FALSE)</f>
        <v>1.3202641926209351</v>
      </c>
      <c r="O182">
        <f t="shared" si="29"/>
        <v>-0.23032490652572535</v>
      </c>
      <c r="P182">
        <f>VLOOKUP($B182,image_data!A:F,6,FALSE)</f>
        <v>3.7391078341752002</v>
      </c>
      <c r="Q182">
        <f>VLOOKUP($B182,image_data!$A:$Q,12,FALSE)</f>
        <v>0.48156030077127998</v>
      </c>
      <c r="R182">
        <f>VLOOKUP($B182,image_data!$A:$Q,13,FALSE)</f>
        <v>-0.20168801101712</v>
      </c>
      <c r="S182">
        <f>VLOOKUP($B182,image_data!$A:$Q,14,FALSE)</f>
        <v>3.3729106483573003E-2</v>
      </c>
      <c r="T182">
        <f>VLOOKUP($B182,image_data!$A:$K,9,FALSE)</f>
        <v>0.85884206784401995</v>
      </c>
      <c r="U182">
        <f>VLOOKUP($B182,image_data!$A:$K,10,FALSE)</f>
        <v>-1.2473722812262</v>
      </c>
      <c r="V182">
        <f>VLOOKUP($B182,image_data!$A:$K,11,FALSE)</f>
        <v>0.94750476749333001</v>
      </c>
      <c r="W182">
        <f>VLOOKUP(B182,image_data!A:R,18,FALSE)</f>
        <v>1.0038862953904999</v>
      </c>
      <c r="X182">
        <f>VLOOKUP(_xlfn.CONCAT(A182,1),ref_coordinates!A:D,4,FALSE)</f>
        <v>46.3</v>
      </c>
      <c r="Y182" t="str">
        <f>VLOOKUP(INT(LEFT(A182,3)),image_data!A:H,8,FALSE)</f>
        <v>perspective</v>
      </c>
      <c r="Z182" t="str">
        <f>VLOOKUP(B182,image_data!A:V,22,TRUE)</f>
        <v>stefanhrt: GoPro HERO9 Black</v>
      </c>
    </row>
    <row r="183" spans="1:26" x14ac:dyDescent="0.3">
      <c r="A183" t="s">
        <v>1422</v>
      </c>
      <c r="B183">
        <f t="shared" si="25"/>
        <v>74</v>
      </c>
      <c r="C183">
        <f>VLOOKUP($B183,image_data!$A:$P,16,FALSE)</f>
        <v>5184</v>
      </c>
      <c r="D183">
        <f>VLOOKUP($B183,image_data!$A:$P,15,FALSE)</f>
        <v>3888</v>
      </c>
      <c r="E183">
        <f t="shared" si="26"/>
        <v>525.44999999999982</v>
      </c>
      <c r="F183">
        <f t="shared" si="27"/>
        <v>2124</v>
      </c>
      <c r="G183">
        <f t="shared" si="28"/>
        <v>2188.0296393102171</v>
      </c>
      <c r="H183">
        <f>VLOOKUP(_xlfn.CONCAT($A183,"1"),ref_coordinates!$A:$C,2,FALSE)</f>
        <v>1923.23</v>
      </c>
      <c r="I183">
        <f>VLOOKUP(_xlfn.CONCAT($A183,"1"),ref_coordinates!$A:$C,3,FALSE)</f>
        <v>154.49</v>
      </c>
      <c r="J183">
        <f>VLOOKUP(_xlfn.CONCAT($A183,"2"),ref_coordinates!$A:$C,2,FALSE)</f>
        <v>2448.6799999999998</v>
      </c>
      <c r="K183">
        <f>VLOOKUP(_xlfn.CONCAT($A183,"2"),ref_coordinates!$A:$C,3,FALSE)</f>
        <v>2278.4899999999998</v>
      </c>
      <c r="L183">
        <f>VLOOKUP($A183,lines!W:AC,7)</f>
        <v>39.172566002856748</v>
      </c>
      <c r="M183">
        <f>RADIANS(VLOOKUP($B183, image_data!A:G,7,FALSE))</f>
        <v>1.5505890991466604</v>
      </c>
      <c r="N183">
        <f>VLOOKUP($A183,lines!W:AD,8,FALSE)</f>
        <v>1.4327728040183421</v>
      </c>
      <c r="O183">
        <f t="shared" si="29"/>
        <v>-0.11781629512831837</v>
      </c>
      <c r="P183">
        <f>VLOOKUP($B183,image_data!A:F,6,FALSE)</f>
        <v>3.7391078341752002</v>
      </c>
      <c r="Q183">
        <f>VLOOKUP($B183,image_data!$A:$Q,12,FALSE)</f>
        <v>0.48156030077127998</v>
      </c>
      <c r="R183">
        <f>VLOOKUP($B183,image_data!$A:$Q,13,FALSE)</f>
        <v>-0.20168801101712</v>
      </c>
      <c r="S183">
        <f>VLOOKUP($B183,image_data!$A:$Q,14,FALSE)</f>
        <v>3.3729106483573003E-2</v>
      </c>
      <c r="T183">
        <f>VLOOKUP($B183,image_data!$A:$K,9,FALSE)</f>
        <v>0.85884206784401995</v>
      </c>
      <c r="U183">
        <f>VLOOKUP($B183,image_data!$A:$K,10,FALSE)</f>
        <v>-1.2473722812262</v>
      </c>
      <c r="V183">
        <f>VLOOKUP($B183,image_data!$A:$K,11,FALSE)</f>
        <v>0.94750476749333001</v>
      </c>
      <c r="W183">
        <f>VLOOKUP(B183,image_data!A:R,18,FALSE)</f>
        <v>1.0038862953904999</v>
      </c>
      <c r="X183">
        <f>VLOOKUP(_xlfn.CONCAT(A183,1),ref_coordinates!A:D,4,FALSE)</f>
        <v>46.3</v>
      </c>
      <c r="Y183" t="str">
        <f>VLOOKUP(INT(LEFT(A183,3)),image_data!A:H,8,FALSE)</f>
        <v>perspective</v>
      </c>
      <c r="Z183" t="str">
        <f>VLOOKUP(B183,image_data!A:V,22,TRUE)</f>
        <v>stefanhrt: GoPro HERO9 Black</v>
      </c>
    </row>
    <row r="184" spans="1:26" x14ac:dyDescent="0.3">
      <c r="A184" t="s">
        <v>1424</v>
      </c>
      <c r="B184">
        <f t="shared" si="25"/>
        <v>75</v>
      </c>
      <c r="C184">
        <f>VLOOKUP($B184,image_data!$A:$P,16,FALSE)</f>
        <v>5184</v>
      </c>
      <c r="D184">
        <f>VLOOKUP($B184,image_data!$A:$P,15,FALSE)</f>
        <v>3888</v>
      </c>
      <c r="E184">
        <f t="shared" si="26"/>
        <v>-107.47000000000003</v>
      </c>
      <c r="F184">
        <f t="shared" si="27"/>
        <v>711.3</v>
      </c>
      <c r="G184">
        <f t="shared" si="28"/>
        <v>719.37298454973961</v>
      </c>
      <c r="H184">
        <f>VLOOKUP(_xlfn.CONCAT($A184,"1"),ref_coordinates!$A:$C,2,FALSE)</f>
        <v>535.59</v>
      </c>
      <c r="I184">
        <f>VLOOKUP(_xlfn.CONCAT($A184,"1"),ref_coordinates!$A:$C,3,FALSE)</f>
        <v>1474.89</v>
      </c>
      <c r="J184">
        <f>VLOOKUP(_xlfn.CONCAT($A184,"2"),ref_coordinates!$A:$C,2,FALSE)</f>
        <v>428.12</v>
      </c>
      <c r="K184">
        <f>VLOOKUP(_xlfn.CONCAT($A184,"2"),ref_coordinates!$A:$C,3,FALSE)</f>
        <v>2186.19</v>
      </c>
      <c r="L184">
        <f>VLOOKUP($A184,lines!W:AC,7)</f>
        <v>19.108864637872792</v>
      </c>
      <c r="M184">
        <f>RADIANS(VLOOKUP($B184, image_data!A:G,7,FALSE))</f>
        <v>1.2927167848216337</v>
      </c>
      <c r="N184">
        <f>VLOOKUP($A184,lines!W:AD,8,FALSE)</f>
        <v>0.2402298798892312</v>
      </c>
      <c r="O184">
        <f t="shared" si="29"/>
        <v>-1.0524869049324024</v>
      </c>
      <c r="P184">
        <f>VLOOKUP($B184,image_data!A:F,6,FALSE)</f>
        <v>2.5243627671151998</v>
      </c>
      <c r="Q184">
        <f>VLOOKUP($B184,image_data!$A:$Q,12,FALSE)</f>
        <v>0.51315180626896995</v>
      </c>
      <c r="R184">
        <f>VLOOKUP($B184,image_data!$A:$Q,13,FALSE)</f>
        <v>-0.21616410644136</v>
      </c>
      <c r="S184">
        <f>VLOOKUP($B184,image_data!$A:$Q,14,FALSE)</f>
        <v>3.5976829996386003E-2</v>
      </c>
      <c r="T184">
        <f>VLOOKUP($B184,image_data!$A:$K,9,FALSE)</f>
        <v>1.2273230485586999</v>
      </c>
      <c r="U184">
        <f>VLOOKUP($B184,image_data!$A:$K,10,FALSE)</f>
        <v>-0.92122637192871004</v>
      </c>
      <c r="V184">
        <f>VLOOKUP($B184,image_data!$A:$K,11,FALSE)</f>
        <v>1.0517473312000001</v>
      </c>
      <c r="W184">
        <f>VLOOKUP(B184,image_data!A:R,18,FALSE)</f>
        <v>0.96095442251264995</v>
      </c>
      <c r="X184">
        <f>VLOOKUP(_xlfn.CONCAT(A184,1),ref_coordinates!A:D,4,FALSE)</f>
        <v>6.9</v>
      </c>
      <c r="Y184" t="str">
        <f>VLOOKUP(INT(LEFT(A184,3)),image_data!A:H,8,FALSE)</f>
        <v>perspective</v>
      </c>
      <c r="Z184" t="str">
        <f>VLOOKUP(B184,image_data!A:V,22,TRUE)</f>
        <v>stefanhrt: GoPro HERO9 Black</v>
      </c>
    </row>
    <row r="185" spans="1:26" x14ac:dyDescent="0.3">
      <c r="A185" t="s">
        <v>1425</v>
      </c>
      <c r="B185">
        <f t="shared" si="25"/>
        <v>75</v>
      </c>
      <c r="C185">
        <f>VLOOKUP($B185,image_data!$A:$P,16,FALSE)</f>
        <v>5184</v>
      </c>
      <c r="D185">
        <f>VLOOKUP($B185,image_data!$A:$P,15,FALSE)</f>
        <v>3888</v>
      </c>
      <c r="E185">
        <f t="shared" si="26"/>
        <v>-37.539999999999964</v>
      </c>
      <c r="F185">
        <f t="shared" si="27"/>
        <v>416.25999999999976</v>
      </c>
      <c r="G185">
        <f t="shared" si="28"/>
        <v>417.94932611502054</v>
      </c>
      <c r="H185">
        <f>VLOOKUP(_xlfn.CONCAT($A185,"1"),ref_coordinates!$A:$C,2,FALSE)</f>
        <v>1049.28</v>
      </c>
      <c r="I185">
        <f>VLOOKUP(_xlfn.CONCAT($A185,"1"),ref_coordinates!$A:$C,3,FALSE)</f>
        <v>1806.44</v>
      </c>
      <c r="J185">
        <f>VLOOKUP(_xlfn.CONCAT($A185,"2"),ref_coordinates!$A:$C,2,FALSE)</f>
        <v>1011.74</v>
      </c>
      <c r="K185">
        <f>VLOOKUP(_xlfn.CONCAT($A185,"2"),ref_coordinates!$A:$C,3,FALSE)</f>
        <v>2222.6999999999998</v>
      </c>
      <c r="L185">
        <f>VLOOKUP($A185,lines!W:AC,7)</f>
        <v>29.266327026492071</v>
      </c>
      <c r="M185">
        <f>RADIANS(VLOOKUP($B185, image_data!A:G,7,FALSE))</f>
        <v>1.2927167848216337</v>
      </c>
      <c r="N185">
        <f>VLOOKUP($A185,lines!W:AD,8,FALSE)</f>
        <v>0.56417118758351581</v>
      </c>
      <c r="O185">
        <f t="shared" si="29"/>
        <v>-0.72854559723811785</v>
      </c>
      <c r="P185">
        <f>VLOOKUP($B185,image_data!A:F,6,FALSE)</f>
        <v>2.5243627671151998</v>
      </c>
      <c r="Q185">
        <f>VLOOKUP($B185,image_data!$A:$Q,12,FALSE)</f>
        <v>0.51315180626896995</v>
      </c>
      <c r="R185">
        <f>VLOOKUP($B185,image_data!$A:$Q,13,FALSE)</f>
        <v>-0.21616410644136</v>
      </c>
      <c r="S185">
        <f>VLOOKUP($B185,image_data!$A:$Q,14,FALSE)</f>
        <v>3.5976829996386003E-2</v>
      </c>
      <c r="T185">
        <f>VLOOKUP($B185,image_data!$A:$K,9,FALSE)</f>
        <v>1.2273230485586999</v>
      </c>
      <c r="U185">
        <f>VLOOKUP($B185,image_data!$A:$K,10,FALSE)</f>
        <v>-0.92122637192871004</v>
      </c>
      <c r="V185">
        <f>VLOOKUP($B185,image_data!$A:$K,11,FALSE)</f>
        <v>1.0517473312000001</v>
      </c>
      <c r="W185">
        <f>VLOOKUP(B185,image_data!A:R,18,FALSE)</f>
        <v>0.96095442251264995</v>
      </c>
      <c r="X185">
        <f>VLOOKUP(_xlfn.CONCAT(A185,1),ref_coordinates!A:D,4,FALSE)</f>
        <v>7.2</v>
      </c>
      <c r="Y185" t="str">
        <f>VLOOKUP(INT(LEFT(A185,3)),image_data!A:H,8,FALSE)</f>
        <v>perspective</v>
      </c>
      <c r="Z185" t="str">
        <f>VLOOKUP(B185,image_data!A:V,22,TRUE)</f>
        <v>stefanhrt: GoPro HERO9 Black</v>
      </c>
    </row>
    <row r="186" spans="1:26" x14ac:dyDescent="0.3">
      <c r="A186" t="s">
        <v>1426</v>
      </c>
      <c r="B186">
        <f t="shared" si="25"/>
        <v>75</v>
      </c>
      <c r="C186">
        <f>VLOOKUP($B186,image_data!$A:$P,16,FALSE)</f>
        <v>5184</v>
      </c>
      <c r="D186">
        <f>VLOOKUP($B186,image_data!$A:$P,15,FALSE)</f>
        <v>3888</v>
      </c>
      <c r="E186">
        <f t="shared" si="26"/>
        <v>-9.5299999999999727</v>
      </c>
      <c r="F186">
        <f t="shared" si="27"/>
        <v>314.46000000000026</v>
      </c>
      <c r="G186">
        <f t="shared" si="28"/>
        <v>314.60437457225572</v>
      </c>
      <c r="H186">
        <f>VLOOKUP(_xlfn.CONCAT($A186,"1"),ref_coordinates!$A:$C,2,FALSE)</f>
        <v>1478.81</v>
      </c>
      <c r="I186">
        <f>VLOOKUP(_xlfn.CONCAT($A186,"1"),ref_coordinates!$A:$C,3,FALSE)</f>
        <v>1926.11</v>
      </c>
      <c r="J186">
        <f>VLOOKUP(_xlfn.CONCAT($A186,"2"),ref_coordinates!$A:$C,2,FALSE)</f>
        <v>1469.28</v>
      </c>
      <c r="K186">
        <f>VLOOKUP(_xlfn.CONCAT($A186,"2"),ref_coordinates!$A:$C,3,FALSE)</f>
        <v>2240.5700000000002</v>
      </c>
      <c r="L186">
        <f>VLOOKUP($A186,lines!W:AC,7)</f>
        <v>37.039533971105783</v>
      </c>
      <c r="M186">
        <f>RADIANS(VLOOKUP($B186, image_data!A:G,7,FALSE))</f>
        <v>1.2927167848216337</v>
      </c>
      <c r="N186">
        <f>VLOOKUP($A186,lines!W:AD,8,FALSE)</f>
        <v>0.77399594919488035</v>
      </c>
      <c r="O186">
        <f t="shared" si="29"/>
        <v>-0.51872083562675331</v>
      </c>
      <c r="P186">
        <f>VLOOKUP($B186,image_data!A:F,6,FALSE)</f>
        <v>2.5243627671151998</v>
      </c>
      <c r="Q186">
        <f>VLOOKUP($B186,image_data!$A:$Q,12,FALSE)</f>
        <v>0.51315180626896995</v>
      </c>
      <c r="R186">
        <f>VLOOKUP($B186,image_data!$A:$Q,13,FALSE)</f>
        <v>-0.21616410644136</v>
      </c>
      <c r="S186">
        <f>VLOOKUP($B186,image_data!$A:$Q,14,FALSE)</f>
        <v>3.5976829996386003E-2</v>
      </c>
      <c r="T186">
        <f>VLOOKUP($B186,image_data!$A:$K,9,FALSE)</f>
        <v>1.2273230485586999</v>
      </c>
      <c r="U186">
        <f>VLOOKUP($B186,image_data!$A:$K,10,FALSE)</f>
        <v>-0.92122637192871004</v>
      </c>
      <c r="V186">
        <f>VLOOKUP($B186,image_data!$A:$K,11,FALSE)</f>
        <v>1.0517473312000001</v>
      </c>
      <c r="W186">
        <f>VLOOKUP(B186,image_data!A:R,18,FALSE)</f>
        <v>0.96095442251264995</v>
      </c>
      <c r="X186">
        <f>VLOOKUP(_xlfn.CONCAT(A186,1),ref_coordinates!A:D,4,FALSE)</f>
        <v>7.2</v>
      </c>
      <c r="Y186" t="str">
        <f>VLOOKUP(INT(LEFT(A186,3)),image_data!A:H,8,FALSE)</f>
        <v>perspective</v>
      </c>
      <c r="Z186" t="str">
        <f>VLOOKUP(B186,image_data!A:V,22,TRUE)</f>
        <v>stefanhrt: GoPro HERO9 Black</v>
      </c>
    </row>
    <row r="187" spans="1:26" x14ac:dyDescent="0.3">
      <c r="A187" t="s">
        <v>1427</v>
      </c>
      <c r="B187">
        <f t="shared" si="25"/>
        <v>75</v>
      </c>
      <c r="C187">
        <f>VLOOKUP($B187,image_data!$A:$P,16,FALSE)</f>
        <v>5184</v>
      </c>
      <c r="D187">
        <f>VLOOKUP($B187,image_data!$A:$P,15,FALSE)</f>
        <v>3888</v>
      </c>
      <c r="E187">
        <f t="shared" si="26"/>
        <v>-10.799999999999955</v>
      </c>
      <c r="F187">
        <f t="shared" si="27"/>
        <v>311.79000000000019</v>
      </c>
      <c r="G187">
        <f t="shared" si="28"/>
        <v>311.97699290172045</v>
      </c>
      <c r="H187">
        <f>VLOOKUP(_xlfn.CONCAT($A187,"1"),ref_coordinates!$A:$C,2,FALSE)</f>
        <v>1796.6</v>
      </c>
      <c r="I187">
        <f>VLOOKUP(_xlfn.CONCAT($A187,"1"),ref_coordinates!$A:$C,3,FALSE)</f>
        <v>1946.57</v>
      </c>
      <c r="J187">
        <f>VLOOKUP(_xlfn.CONCAT($A187,"2"),ref_coordinates!$A:$C,2,FALSE)</f>
        <v>1785.8</v>
      </c>
      <c r="K187">
        <f>VLOOKUP(_xlfn.CONCAT($A187,"2"),ref_coordinates!$A:$C,3,FALSE)</f>
        <v>2258.36</v>
      </c>
      <c r="L187">
        <f>VLOOKUP($A187,lines!W:AC,7)</f>
        <v>44.624882501306622</v>
      </c>
      <c r="M187">
        <f>RADIANS(VLOOKUP($B187, image_data!A:G,7,FALSE))</f>
        <v>1.2927167848216337</v>
      </c>
      <c r="N187">
        <f>VLOOKUP($A187,lines!W:AD,8,FALSE)</f>
        <v>0.93502128408158025</v>
      </c>
      <c r="O187">
        <f t="shared" si="29"/>
        <v>-0.35769550074005341</v>
      </c>
      <c r="P187">
        <f>VLOOKUP($B187,image_data!A:F,6,FALSE)</f>
        <v>2.5243627671151998</v>
      </c>
      <c r="Q187">
        <f>VLOOKUP($B187,image_data!$A:$Q,12,FALSE)</f>
        <v>0.51315180626896995</v>
      </c>
      <c r="R187">
        <f>VLOOKUP($B187,image_data!$A:$Q,13,FALSE)</f>
        <v>-0.21616410644136</v>
      </c>
      <c r="S187">
        <f>VLOOKUP($B187,image_data!$A:$Q,14,FALSE)</f>
        <v>3.5976829996386003E-2</v>
      </c>
      <c r="T187">
        <f>VLOOKUP($B187,image_data!$A:$K,9,FALSE)</f>
        <v>1.2273230485586999</v>
      </c>
      <c r="U187">
        <f>VLOOKUP($B187,image_data!$A:$K,10,FALSE)</f>
        <v>-0.92122637192871004</v>
      </c>
      <c r="V187">
        <f>VLOOKUP($B187,image_data!$A:$K,11,FALSE)</f>
        <v>1.0517473312000001</v>
      </c>
      <c r="W187">
        <f>VLOOKUP(B187,image_data!A:R,18,FALSE)</f>
        <v>0.96095442251264995</v>
      </c>
      <c r="X187">
        <f>VLOOKUP(_xlfn.CONCAT(A187,1),ref_coordinates!A:D,4,FALSE)</f>
        <v>7.1</v>
      </c>
      <c r="Y187" t="str">
        <f>VLOOKUP(INT(LEFT(A187,3)),image_data!A:H,8,FALSE)</f>
        <v>perspective</v>
      </c>
      <c r="Z187" t="str">
        <f>VLOOKUP(B187,image_data!A:V,22,TRUE)</f>
        <v>stefanhrt: GoPro HERO9 Black</v>
      </c>
    </row>
    <row r="188" spans="1:26" x14ac:dyDescent="0.3">
      <c r="A188" t="s">
        <v>1428</v>
      </c>
      <c r="B188">
        <f t="shared" si="25"/>
        <v>75</v>
      </c>
      <c r="C188">
        <f>VLOOKUP($B188,image_data!$A:$P,16,FALSE)</f>
        <v>5184</v>
      </c>
      <c r="D188">
        <f>VLOOKUP($B188,image_data!$A:$P,15,FALSE)</f>
        <v>3888</v>
      </c>
      <c r="E188">
        <f t="shared" si="26"/>
        <v>24.430000000000291</v>
      </c>
      <c r="F188">
        <f t="shared" si="27"/>
        <v>406.17000000000007</v>
      </c>
      <c r="G188">
        <f t="shared" si="28"/>
        <v>406.90403512376241</v>
      </c>
      <c r="H188">
        <f>VLOOKUP(_xlfn.CONCAT($A188,"1"),ref_coordinates!$A:$C,2,FALSE)</f>
        <v>3524.85</v>
      </c>
      <c r="I188">
        <f>VLOOKUP(_xlfn.CONCAT($A188,"1"),ref_coordinates!$A:$C,3,FALSE)</f>
        <v>1862.06</v>
      </c>
      <c r="J188">
        <f>VLOOKUP(_xlfn.CONCAT($A188,"2"),ref_coordinates!$A:$C,2,FALSE)</f>
        <v>3549.28</v>
      </c>
      <c r="K188">
        <f>VLOOKUP(_xlfn.CONCAT($A188,"2"),ref_coordinates!$A:$C,3,FALSE)</f>
        <v>2268.23</v>
      </c>
      <c r="L188">
        <f>VLOOKUP($A188,lines!W:AC,7)</f>
        <v>68.942865056304313</v>
      </c>
      <c r="M188">
        <f>RADIANS(VLOOKUP($B188, image_data!A:G,7,FALSE))</f>
        <v>1.2927167848216337</v>
      </c>
      <c r="N188">
        <f>VLOOKUP($A188,lines!W:AD,8,FALSE)</f>
        <v>1.740447124468816</v>
      </c>
      <c r="O188">
        <f t="shared" si="29"/>
        <v>0.44773033964718234</v>
      </c>
      <c r="P188">
        <f>VLOOKUP($B188,image_data!A:F,6,FALSE)</f>
        <v>2.5243627671151998</v>
      </c>
      <c r="Q188">
        <f>VLOOKUP($B188,image_data!$A:$Q,12,FALSE)</f>
        <v>0.51315180626896995</v>
      </c>
      <c r="R188">
        <f>VLOOKUP($B188,image_data!$A:$Q,13,FALSE)</f>
        <v>-0.21616410644136</v>
      </c>
      <c r="S188">
        <f>VLOOKUP($B188,image_data!$A:$Q,14,FALSE)</f>
        <v>3.5976829996386003E-2</v>
      </c>
      <c r="T188">
        <f>VLOOKUP($B188,image_data!$A:$K,9,FALSE)</f>
        <v>1.2273230485586999</v>
      </c>
      <c r="U188">
        <f>VLOOKUP($B188,image_data!$A:$K,10,FALSE)</f>
        <v>-0.92122637192871004</v>
      </c>
      <c r="V188">
        <f>VLOOKUP($B188,image_data!$A:$K,11,FALSE)</f>
        <v>1.0517473312000001</v>
      </c>
      <c r="W188">
        <f>VLOOKUP(B188,image_data!A:R,18,FALSE)</f>
        <v>0.96095442251264995</v>
      </c>
      <c r="X188">
        <f>VLOOKUP(_xlfn.CONCAT(A188,1),ref_coordinates!A:D,4,FALSE)</f>
        <v>13.2</v>
      </c>
      <c r="Y188" t="str">
        <f>VLOOKUP(INT(LEFT(A188,3)),image_data!A:H,8,FALSE)</f>
        <v>perspective</v>
      </c>
      <c r="Z188" t="str">
        <f>VLOOKUP(B188,image_data!A:V,22,TRUE)</f>
        <v>stefanhrt: GoPro HERO9 Black</v>
      </c>
    </row>
    <row r="189" spans="1:26" x14ac:dyDescent="0.3">
      <c r="A189" t="s">
        <v>1429</v>
      </c>
      <c r="B189">
        <f t="shared" si="25"/>
        <v>75</v>
      </c>
      <c r="C189">
        <f>VLOOKUP($B189,image_data!$A:$P,16,FALSE)</f>
        <v>5184</v>
      </c>
      <c r="D189">
        <f>VLOOKUP($B189,image_data!$A:$P,15,FALSE)</f>
        <v>3888</v>
      </c>
      <c r="E189">
        <f t="shared" si="26"/>
        <v>54.549999999999727</v>
      </c>
      <c r="F189">
        <f t="shared" si="27"/>
        <v>560.51</v>
      </c>
      <c r="G189">
        <f t="shared" si="28"/>
        <v>563.15820388235477</v>
      </c>
      <c r="H189">
        <f>VLOOKUP(_xlfn.CONCAT($A189,"1"),ref_coordinates!$A:$C,2,FALSE)</f>
        <v>3848.51</v>
      </c>
      <c r="I189">
        <f>VLOOKUP(_xlfn.CONCAT($A189,"1"),ref_coordinates!$A:$C,3,FALSE)</f>
        <v>1647.64</v>
      </c>
      <c r="J189">
        <f>VLOOKUP(_xlfn.CONCAT($A189,"2"),ref_coordinates!$A:$C,2,FALSE)</f>
        <v>3903.06</v>
      </c>
      <c r="K189">
        <f>VLOOKUP(_xlfn.CONCAT($A189,"2"),ref_coordinates!$A:$C,3,FALSE)</f>
        <v>2208.15</v>
      </c>
      <c r="L189">
        <f>VLOOKUP($A189,lines!W:AC,7)</f>
        <v>27.547908577278541</v>
      </c>
      <c r="M189">
        <f>RADIANS(VLOOKUP($B189, image_data!A:G,7,FALSE))</f>
        <v>1.2927167848216337</v>
      </c>
      <c r="N189">
        <f>VLOOKUP($A189,lines!W:AD,8,FALSE)</f>
        <v>2.0033823244679998</v>
      </c>
      <c r="O189">
        <f t="shared" si="29"/>
        <v>0.71066553964636614</v>
      </c>
      <c r="P189">
        <f>VLOOKUP($B189,image_data!A:F,6,FALSE)</f>
        <v>2.5243627671151998</v>
      </c>
      <c r="Q189">
        <f>VLOOKUP($B189,image_data!$A:$Q,12,FALSE)</f>
        <v>0.51315180626896995</v>
      </c>
      <c r="R189">
        <f>VLOOKUP($B189,image_data!$A:$Q,13,FALSE)</f>
        <v>-0.21616410644136</v>
      </c>
      <c r="S189">
        <f>VLOOKUP($B189,image_data!$A:$Q,14,FALSE)</f>
        <v>3.5976829996386003E-2</v>
      </c>
      <c r="T189">
        <f>VLOOKUP($B189,image_data!$A:$K,9,FALSE)</f>
        <v>1.2273230485586999</v>
      </c>
      <c r="U189">
        <f>VLOOKUP($B189,image_data!$A:$K,10,FALSE)</f>
        <v>-0.92122637192871004</v>
      </c>
      <c r="V189">
        <f>VLOOKUP($B189,image_data!$A:$K,11,FALSE)</f>
        <v>1.0517473312000001</v>
      </c>
      <c r="W189">
        <f>VLOOKUP(B189,image_data!A:R,18,FALSE)</f>
        <v>0.96095442251264995</v>
      </c>
      <c r="X189">
        <f>VLOOKUP(_xlfn.CONCAT(A189,1),ref_coordinates!A:D,4,FALSE)</f>
        <v>7.3</v>
      </c>
      <c r="Y189" t="str">
        <f>VLOOKUP(INT(LEFT(A189,3)),image_data!A:H,8,FALSE)</f>
        <v>perspective</v>
      </c>
      <c r="Z189" t="str">
        <f>VLOOKUP(B189,image_data!A:V,22,TRUE)</f>
        <v>stefanhrt: GoPro HERO9 Black</v>
      </c>
    </row>
    <row r="190" spans="1:26" x14ac:dyDescent="0.3">
      <c r="A190" t="s">
        <v>1430</v>
      </c>
      <c r="B190">
        <f t="shared" si="25"/>
        <v>75</v>
      </c>
      <c r="C190">
        <f>VLOOKUP($B190,image_data!$A:$P,16,FALSE)</f>
        <v>5184</v>
      </c>
      <c r="D190">
        <f>VLOOKUP($B190,image_data!$A:$P,15,FALSE)</f>
        <v>3888</v>
      </c>
      <c r="E190">
        <f t="shared" si="26"/>
        <v>91.660000000000309</v>
      </c>
      <c r="F190">
        <f t="shared" si="27"/>
        <v>768.21000000000026</v>
      </c>
      <c r="G190">
        <f t="shared" si="28"/>
        <v>773.65894275190828</v>
      </c>
      <c r="H190">
        <f>VLOOKUP(_xlfn.CONCAT($A190,"1"),ref_coordinates!$A:$C,2,FALSE)</f>
        <v>3927.49</v>
      </c>
      <c r="I190">
        <f>VLOOKUP(_xlfn.CONCAT($A190,"1"),ref_coordinates!$A:$C,3,FALSE)</f>
        <v>1441.34</v>
      </c>
      <c r="J190">
        <f>VLOOKUP(_xlfn.CONCAT($A190,"2"),ref_coordinates!$A:$C,2,FALSE)</f>
        <v>4019.15</v>
      </c>
      <c r="K190">
        <f>VLOOKUP(_xlfn.CONCAT($A190,"2"),ref_coordinates!$A:$C,3,FALSE)</f>
        <v>2209.5500000000002</v>
      </c>
      <c r="L190">
        <f>VLOOKUP($A190,lines!W:AC,7)</f>
        <v>18.155982883134332</v>
      </c>
      <c r="M190">
        <f>RADIANS(VLOOKUP($B190, image_data!A:G,7,FALSE))</f>
        <v>1.2927167848216337</v>
      </c>
      <c r="N190">
        <f>VLOOKUP($A190,lines!W:AD,8,FALSE)</f>
        <v>2.152401024226239</v>
      </c>
      <c r="O190">
        <f t="shared" si="29"/>
        <v>0.85968423940460537</v>
      </c>
      <c r="P190">
        <f>VLOOKUP($B190,image_data!A:F,6,FALSE)</f>
        <v>2.5243627671151998</v>
      </c>
      <c r="Q190">
        <f>VLOOKUP($B190,image_data!$A:$Q,12,FALSE)</f>
        <v>0.51315180626896995</v>
      </c>
      <c r="R190">
        <f>VLOOKUP($B190,image_data!$A:$Q,13,FALSE)</f>
        <v>-0.21616410644136</v>
      </c>
      <c r="S190">
        <f>VLOOKUP($B190,image_data!$A:$Q,14,FALSE)</f>
        <v>3.5976829996386003E-2</v>
      </c>
      <c r="T190">
        <f>VLOOKUP($B190,image_data!$A:$K,9,FALSE)</f>
        <v>1.2273230485586999</v>
      </c>
      <c r="U190">
        <f>VLOOKUP($B190,image_data!$A:$K,10,FALSE)</f>
        <v>-0.92122637192871004</v>
      </c>
      <c r="V190">
        <f>VLOOKUP($B190,image_data!$A:$K,11,FALSE)</f>
        <v>1.0517473312000001</v>
      </c>
      <c r="W190">
        <f>VLOOKUP(B190,image_data!A:R,18,FALSE)</f>
        <v>0.96095442251264995</v>
      </c>
      <c r="X190">
        <f>VLOOKUP(_xlfn.CONCAT(A190,1),ref_coordinates!A:D,4,FALSE)</f>
        <v>7.3</v>
      </c>
      <c r="Y190" t="str">
        <f>VLOOKUP(INT(LEFT(A190,3)),image_data!A:H,8,FALSE)</f>
        <v>perspective</v>
      </c>
      <c r="Z190" t="str">
        <f>VLOOKUP(B190,image_data!A:V,22,TRUE)</f>
        <v>stefanhrt: GoPro HERO9 Black</v>
      </c>
    </row>
    <row r="191" spans="1:26" x14ac:dyDescent="0.3">
      <c r="A191" t="s">
        <v>951</v>
      </c>
      <c r="B191">
        <f t="shared" si="25"/>
        <v>59</v>
      </c>
      <c r="C191">
        <f>VLOOKUP($B191,image_data!$A:$P,16,FALSE)</f>
        <v>4000</v>
      </c>
      <c r="D191">
        <f>VLOOKUP($B191,image_data!$A:$P,15,FALSE)</f>
        <v>3000</v>
      </c>
      <c r="E191">
        <f t="shared" si="26"/>
        <v>-144.76</v>
      </c>
      <c r="F191">
        <f t="shared" si="27"/>
        <v>1201.02</v>
      </c>
      <c r="G191">
        <f t="shared" si="28"/>
        <v>1209.7125683400996</v>
      </c>
      <c r="H191">
        <f>VLOOKUP(_xlfn.CONCAT($A191,"1"),ref_coordinates!$A:$C,2,FALSE)</f>
        <v>297.19</v>
      </c>
      <c r="I191">
        <f>VLOOKUP(_xlfn.CONCAT($A191,"1"),ref_coordinates!$A:$C,3,FALSE)</f>
        <v>244.36</v>
      </c>
      <c r="J191">
        <f>VLOOKUP(_xlfn.CONCAT($A191,"2"),ref_coordinates!$A:$C,2,FALSE)</f>
        <v>152.43</v>
      </c>
      <c r="K191">
        <f>VLOOKUP(_xlfn.CONCAT($A191,"2"),ref_coordinates!$A:$C,3,FALSE)</f>
        <v>1445.38</v>
      </c>
      <c r="L191">
        <f>VLOOKUP($A191,lines!W:AC,7)</f>
        <v>62.069012174311737</v>
      </c>
      <c r="M191">
        <f>RADIANS(VLOOKUP($B191, image_data!A:G,7,FALSE))</f>
        <v>4.8743807466855698</v>
      </c>
      <c r="N191">
        <f>VLOOKUP($A191,lines!W:AD,8,FALSE)</f>
        <v>4.1442420296239542</v>
      </c>
      <c r="O191">
        <f t="shared" si="29"/>
        <v>-0.73013871706161559</v>
      </c>
      <c r="P191">
        <f>VLOOKUP($B191,image_data!A:F,6,FALSE)</f>
        <v>1.9180843178183</v>
      </c>
      <c r="Q191">
        <f>VLOOKUP($B191,image_data!$A:$Q,12,FALSE)</f>
        <v>0.38387887529467002</v>
      </c>
      <c r="R191">
        <f>VLOOKUP($B191,image_data!$A:$Q,13,FALSE)</f>
        <v>-6.7381144590027003E-3</v>
      </c>
      <c r="S191">
        <f>VLOOKUP($B191,image_data!$A:$Q,14,FALSE)</f>
        <v>-1.5787813050648001E-2</v>
      </c>
      <c r="T191">
        <f>VLOOKUP($B191,image_data!$A:$K,9,FALSE)</f>
        <v>1.301112767215</v>
      </c>
      <c r="U191">
        <f>VLOOKUP($B191,image_data!$A:$K,10,FALSE)</f>
        <v>1.1400359273117999</v>
      </c>
      <c r="V191">
        <f>VLOOKUP($B191,image_data!$A:$K,11,FALSE)</f>
        <v>-1.0449366732231999</v>
      </c>
      <c r="W191">
        <f>VLOOKUP(B191,image_data!A:R,18,FALSE)</f>
        <v>0.99567598647059996</v>
      </c>
      <c r="X191">
        <f>VLOOKUP(_xlfn.CONCAT(A191,1),ref_coordinates!A:D,4,FALSE)</f>
        <v>20.3</v>
      </c>
      <c r="Y191" t="str">
        <f>VLOOKUP(INT(LEFT(A191,3)),image_data!A:H,8,FALSE)</f>
        <v>perspective</v>
      </c>
      <c r="Z191" t="str">
        <f>VLOOKUP(B191,image_data!A:V,22,TRUE)</f>
        <v>stefanhrt: Garmin VIRB Ultra 30</v>
      </c>
    </row>
    <row r="192" spans="1:26" x14ac:dyDescent="0.3">
      <c r="A192" t="s">
        <v>952</v>
      </c>
      <c r="B192">
        <f t="shared" si="25"/>
        <v>59</v>
      </c>
      <c r="C192">
        <f>VLOOKUP($B192,image_data!$A:$P,16,FALSE)</f>
        <v>4000</v>
      </c>
      <c r="D192">
        <f>VLOOKUP($B192,image_data!$A:$P,15,FALSE)</f>
        <v>3000</v>
      </c>
      <c r="E192">
        <f t="shared" si="26"/>
        <v>-88.089999999999918</v>
      </c>
      <c r="F192">
        <f t="shared" si="27"/>
        <v>901.74</v>
      </c>
      <c r="G192">
        <f t="shared" si="28"/>
        <v>906.03249152555225</v>
      </c>
      <c r="H192">
        <f>VLOOKUP(_xlfn.CONCAT($A192,"1"),ref_coordinates!$A:$C,2,FALSE)</f>
        <v>719.66</v>
      </c>
      <c r="I192">
        <f>VLOOKUP(_xlfn.CONCAT($A192,"1"),ref_coordinates!$A:$C,3,FALSE)</f>
        <v>508.83</v>
      </c>
      <c r="J192">
        <f>VLOOKUP(_xlfn.CONCAT($A192,"2"),ref_coordinates!$A:$C,2,FALSE)</f>
        <v>631.57000000000005</v>
      </c>
      <c r="K192">
        <f>VLOOKUP(_xlfn.CONCAT($A192,"2"),ref_coordinates!$A:$C,3,FALSE)</f>
        <v>1410.57</v>
      </c>
      <c r="L192">
        <f>VLOOKUP($A192,lines!W:AC,7)</f>
        <v>71.096700100251638</v>
      </c>
      <c r="M192">
        <f>RADIANS(VLOOKUP($B192, image_data!A:G,7,FALSE))</f>
        <v>4.8743807466855698</v>
      </c>
      <c r="N192">
        <f>VLOOKUP($A192,lines!W:AD,8,FALSE)</f>
        <v>4.2597548835474051</v>
      </c>
      <c r="O192">
        <f t="shared" si="29"/>
        <v>-0.6146258631381647</v>
      </c>
      <c r="P192">
        <f>VLOOKUP($B192,image_data!A:F,6,FALSE)</f>
        <v>1.9180843178183</v>
      </c>
      <c r="Q192">
        <f>VLOOKUP($B192,image_data!$A:$Q,12,FALSE)</f>
        <v>0.38387887529467002</v>
      </c>
      <c r="R192">
        <f>VLOOKUP($B192,image_data!$A:$Q,13,FALSE)</f>
        <v>-6.7381144590027003E-3</v>
      </c>
      <c r="S192">
        <f>VLOOKUP($B192,image_data!$A:$Q,14,FALSE)</f>
        <v>-1.5787813050648001E-2</v>
      </c>
      <c r="T192">
        <f>VLOOKUP($B192,image_data!$A:$K,9,FALSE)</f>
        <v>1.301112767215</v>
      </c>
      <c r="U192">
        <f>VLOOKUP($B192,image_data!$A:$K,10,FALSE)</f>
        <v>1.1400359273117999</v>
      </c>
      <c r="V192">
        <f>VLOOKUP($B192,image_data!$A:$K,11,FALSE)</f>
        <v>-1.0449366732231999</v>
      </c>
      <c r="W192">
        <f>VLOOKUP(B192,image_data!A:R,18,FALSE)</f>
        <v>0.99567598647059996</v>
      </c>
      <c r="X192">
        <f>VLOOKUP(_xlfn.CONCAT(A192,1),ref_coordinates!A:D,4,FALSE)</f>
        <v>20.3</v>
      </c>
      <c r="Y192" t="str">
        <f>VLOOKUP(INT(LEFT(A192,3)),image_data!A:H,8,FALSE)</f>
        <v>perspective</v>
      </c>
      <c r="Z192" t="str">
        <f>VLOOKUP(B192,image_data!A:V,22,TRUE)</f>
        <v>stefanhrt: Garmin VIRB Ultra 30</v>
      </c>
    </row>
    <row r="193" spans="1:26" x14ac:dyDescent="0.3">
      <c r="A193" t="s">
        <v>953</v>
      </c>
      <c r="B193">
        <f t="shared" si="25"/>
        <v>59</v>
      </c>
      <c r="C193">
        <f>VLOOKUP($B193,image_data!$A:$P,16,FALSE)</f>
        <v>4000</v>
      </c>
      <c r="D193">
        <f>VLOOKUP($B193,image_data!$A:$P,15,FALSE)</f>
        <v>3000</v>
      </c>
      <c r="E193">
        <f t="shared" si="26"/>
        <v>-101.71000000000004</v>
      </c>
      <c r="F193">
        <f t="shared" si="27"/>
        <v>812.71999999999991</v>
      </c>
      <c r="G193">
        <f t="shared" si="28"/>
        <v>819.05965747312928</v>
      </c>
      <c r="H193">
        <f>VLOOKUP(_xlfn.CONCAT($A193,"1"),ref_coordinates!$A:$C,2,FALSE)</f>
        <v>856.09</v>
      </c>
      <c r="I193">
        <f>VLOOKUP(_xlfn.CONCAT($A193,"1"),ref_coordinates!$A:$C,3,FALSE)</f>
        <v>593.13</v>
      </c>
      <c r="J193">
        <f>VLOOKUP(_xlfn.CONCAT($A193,"2"),ref_coordinates!$A:$C,2,FALSE)</f>
        <v>754.38</v>
      </c>
      <c r="K193">
        <f>VLOOKUP(_xlfn.CONCAT($A193,"2"),ref_coordinates!$A:$C,3,FALSE)</f>
        <v>1405.85</v>
      </c>
      <c r="L193">
        <f>VLOOKUP($A193,lines!W:AC,7)</f>
        <v>74.555258849285309</v>
      </c>
      <c r="M193">
        <f>RADIANS(VLOOKUP($B193, image_data!A:G,7,FALSE))</f>
        <v>4.8743807466855698</v>
      </c>
      <c r="N193">
        <f>VLOOKUP($A193,lines!W:AD,8,FALSE)</f>
        <v>4.2956446054165216</v>
      </c>
      <c r="O193">
        <f t="shared" si="29"/>
        <v>-0.57873614126904815</v>
      </c>
      <c r="P193">
        <f>VLOOKUP($B193,image_data!A:F,6,FALSE)</f>
        <v>1.9180843178183</v>
      </c>
      <c r="Q193">
        <f>VLOOKUP($B193,image_data!$A:$Q,12,FALSE)</f>
        <v>0.38387887529467002</v>
      </c>
      <c r="R193">
        <f>VLOOKUP($B193,image_data!$A:$Q,13,FALSE)</f>
        <v>-6.7381144590027003E-3</v>
      </c>
      <c r="S193">
        <f>VLOOKUP($B193,image_data!$A:$Q,14,FALSE)</f>
        <v>-1.5787813050648001E-2</v>
      </c>
      <c r="T193">
        <f>VLOOKUP($B193,image_data!$A:$K,9,FALSE)</f>
        <v>1.301112767215</v>
      </c>
      <c r="U193">
        <f>VLOOKUP($B193,image_data!$A:$K,10,FALSE)</f>
        <v>1.1400359273117999</v>
      </c>
      <c r="V193">
        <f>VLOOKUP($B193,image_data!$A:$K,11,FALSE)</f>
        <v>-1.0449366732231999</v>
      </c>
      <c r="W193">
        <f>VLOOKUP(B193,image_data!A:R,18,FALSE)</f>
        <v>0.99567598647059996</v>
      </c>
      <c r="X193">
        <f>VLOOKUP(_xlfn.CONCAT(A193,1),ref_coordinates!A:D,4,FALSE)</f>
        <v>20.3</v>
      </c>
      <c r="Y193" t="str">
        <f>VLOOKUP(INT(LEFT(A193,3)),image_data!A:H,8,FALSE)</f>
        <v>perspective</v>
      </c>
      <c r="Z193" t="str">
        <f>VLOOKUP(B193,image_data!A:V,22,TRUE)</f>
        <v>stefanhrt: Garmin VIRB Ultra 30</v>
      </c>
    </row>
    <row r="194" spans="1:26" x14ac:dyDescent="0.3">
      <c r="A194" t="s">
        <v>954</v>
      </c>
      <c r="B194">
        <f t="shared" ref="B194:B200" si="30">INT(LEFT(A194,3))</f>
        <v>59</v>
      </c>
      <c r="C194">
        <f>VLOOKUP($B194,image_data!$A:$P,16,FALSE)</f>
        <v>4000</v>
      </c>
      <c r="D194">
        <f>VLOOKUP($B194,image_data!$A:$P,15,FALSE)</f>
        <v>3000</v>
      </c>
      <c r="E194">
        <f t="shared" ref="E194:E200" si="31">J194-H194</f>
        <v>-109.29999999999995</v>
      </c>
      <c r="F194">
        <f t="shared" ref="F194:F200" si="32">K194-I194</f>
        <v>753.96</v>
      </c>
      <c r="G194">
        <f t="shared" ref="G194:G200" si="33">SQRT(POWER(E194,2)+POWER(F194,2))</f>
        <v>761.841303422176</v>
      </c>
      <c r="H194">
        <f>VLOOKUP(_xlfn.CONCAT($A194,"1"),ref_coordinates!$A:$C,2,FALSE)</f>
        <v>942.13</v>
      </c>
      <c r="I194">
        <f>VLOOKUP(_xlfn.CONCAT($A194,"1"),ref_coordinates!$A:$C,3,FALSE)</f>
        <v>649.04</v>
      </c>
      <c r="J194">
        <f>VLOOKUP(_xlfn.CONCAT($A194,"2"),ref_coordinates!$A:$C,2,FALSE)</f>
        <v>832.83</v>
      </c>
      <c r="K194">
        <f>VLOOKUP(_xlfn.CONCAT($A194,"2"),ref_coordinates!$A:$C,3,FALSE)</f>
        <v>1403</v>
      </c>
      <c r="L194">
        <f>VLOOKUP($A194,lines!W:AC,7)</f>
        <v>77.68109206407992</v>
      </c>
      <c r="M194">
        <f>RADIANS(VLOOKUP($B194, image_data!A:G,7,FALSE))</f>
        <v>4.8743807466855698</v>
      </c>
      <c r="N194">
        <f>VLOOKUP($A194,lines!W:AD,8,FALSE)</f>
        <v>4.3237093191943963</v>
      </c>
      <c r="O194">
        <f t="shared" ref="O194:O200" si="34">N194-M194</f>
        <v>-0.55067142749117348</v>
      </c>
      <c r="P194">
        <f>VLOOKUP($B194,image_data!A:F,6,FALSE)</f>
        <v>1.9180843178183</v>
      </c>
      <c r="Q194">
        <f>VLOOKUP($B194,image_data!$A:$Q,12,FALSE)</f>
        <v>0.38387887529467002</v>
      </c>
      <c r="R194">
        <f>VLOOKUP($B194,image_data!$A:$Q,13,FALSE)</f>
        <v>-6.7381144590027003E-3</v>
      </c>
      <c r="S194">
        <f>VLOOKUP($B194,image_data!$A:$Q,14,FALSE)</f>
        <v>-1.5787813050648001E-2</v>
      </c>
      <c r="T194">
        <f>VLOOKUP($B194,image_data!$A:$K,9,FALSE)</f>
        <v>1.301112767215</v>
      </c>
      <c r="U194">
        <f>VLOOKUP($B194,image_data!$A:$K,10,FALSE)</f>
        <v>1.1400359273117999</v>
      </c>
      <c r="V194">
        <f>VLOOKUP($B194,image_data!$A:$K,11,FALSE)</f>
        <v>-1.0449366732231999</v>
      </c>
      <c r="W194">
        <f>VLOOKUP(B194,image_data!A:R,18,FALSE)</f>
        <v>0.99567598647059996</v>
      </c>
      <c r="X194">
        <f>VLOOKUP(_xlfn.CONCAT(A194,1),ref_coordinates!A:D,4,FALSE)</f>
        <v>20.3</v>
      </c>
      <c r="Y194" t="str">
        <f>VLOOKUP(INT(LEFT(A194,3)),image_data!A:H,8,FALSE)</f>
        <v>perspective</v>
      </c>
      <c r="Z194" t="str">
        <f>VLOOKUP(B194,image_data!A:V,22,TRUE)</f>
        <v>stefanhrt: Garmin VIRB Ultra 30</v>
      </c>
    </row>
    <row r="195" spans="1:26" x14ac:dyDescent="0.3">
      <c r="A195" t="s">
        <v>955</v>
      </c>
      <c r="B195">
        <f t="shared" si="30"/>
        <v>59</v>
      </c>
      <c r="C195">
        <f>VLOOKUP($B195,image_data!$A:$P,16,FALSE)</f>
        <v>4000</v>
      </c>
      <c r="D195">
        <f>VLOOKUP($B195,image_data!$A:$P,15,FALSE)</f>
        <v>3000</v>
      </c>
      <c r="E195">
        <f t="shared" si="31"/>
        <v>1.7900000000004184</v>
      </c>
      <c r="F195">
        <f t="shared" si="32"/>
        <v>185.37000000000012</v>
      </c>
      <c r="G195">
        <f t="shared" si="33"/>
        <v>185.37864224338261</v>
      </c>
      <c r="H195">
        <f>VLOOKUP(_xlfn.CONCAT($A195,"1"),ref_coordinates!$A:$C,2,FALSE)</f>
        <v>2590.4699999999998</v>
      </c>
      <c r="I195">
        <f>VLOOKUP(_xlfn.CONCAT($A195,"1"),ref_coordinates!$A:$C,3,FALSE)</f>
        <v>1262.06</v>
      </c>
      <c r="J195">
        <f>VLOOKUP(_xlfn.CONCAT($A195,"2"),ref_coordinates!$A:$C,2,FALSE)</f>
        <v>2592.2600000000002</v>
      </c>
      <c r="K195">
        <f>VLOOKUP(_xlfn.CONCAT($A195,"2"),ref_coordinates!$A:$C,3,FALSE)</f>
        <v>1447.43</v>
      </c>
      <c r="L195">
        <f>VLOOKUP($A195,lines!W:AC,7)</f>
        <v>114.5957024100581</v>
      </c>
      <c r="M195">
        <f>RADIANS(VLOOKUP($B195, image_data!A:G,7,FALSE))</f>
        <v>4.8743807466855698</v>
      </c>
      <c r="N195">
        <f>VLOOKUP($A195,lines!W:AD,8,FALSE)</f>
        <v>5.0337608534878227</v>
      </c>
      <c r="O195">
        <f t="shared" si="34"/>
        <v>0.1593801068022529</v>
      </c>
      <c r="P195">
        <f>VLOOKUP($B195,image_data!A:F,6,FALSE)</f>
        <v>1.9180843178183</v>
      </c>
      <c r="Q195">
        <f>VLOOKUP($B195,image_data!$A:$Q,12,FALSE)</f>
        <v>0.38387887529467002</v>
      </c>
      <c r="R195">
        <f>VLOOKUP($B195,image_data!$A:$Q,13,FALSE)</f>
        <v>-6.7381144590027003E-3</v>
      </c>
      <c r="S195">
        <f>VLOOKUP($B195,image_data!$A:$Q,14,FALSE)</f>
        <v>-1.5787813050648001E-2</v>
      </c>
      <c r="T195">
        <f>VLOOKUP($B195,image_data!$A:$K,9,FALSE)</f>
        <v>1.301112767215</v>
      </c>
      <c r="U195">
        <f>VLOOKUP($B195,image_data!$A:$K,10,FALSE)</f>
        <v>1.1400359273117999</v>
      </c>
      <c r="V195">
        <f>VLOOKUP($B195,image_data!$A:$K,11,FALSE)</f>
        <v>-1.0449366732231999</v>
      </c>
      <c r="W195">
        <f>VLOOKUP(B195,image_data!A:R,18,FALSE)</f>
        <v>0.99567598647059996</v>
      </c>
      <c r="X195">
        <f>VLOOKUP(_xlfn.CONCAT(A195,1),ref_coordinates!A:D,4,FALSE)</f>
        <v>8.9</v>
      </c>
      <c r="Y195" t="str">
        <f>VLOOKUP(INT(LEFT(A195,3)),image_data!A:H,8,FALSE)</f>
        <v>perspective</v>
      </c>
      <c r="Z195" t="str">
        <f>VLOOKUP(B195,image_data!A:V,22,TRUE)</f>
        <v>stefanhrt: Garmin VIRB Ultra 30</v>
      </c>
    </row>
    <row r="196" spans="1:26" x14ac:dyDescent="0.3">
      <c r="A196" t="s">
        <v>956</v>
      </c>
      <c r="B196">
        <f t="shared" si="30"/>
        <v>59</v>
      </c>
      <c r="C196">
        <f>VLOOKUP($B196,image_data!$A:$P,16,FALSE)</f>
        <v>4000</v>
      </c>
      <c r="D196">
        <f>VLOOKUP($B196,image_data!$A:$P,15,FALSE)</f>
        <v>3000</v>
      </c>
      <c r="E196">
        <f t="shared" si="31"/>
        <v>0</v>
      </c>
      <c r="F196">
        <f t="shared" si="32"/>
        <v>172.09000000000015</v>
      </c>
      <c r="G196">
        <f t="shared" si="33"/>
        <v>172.09000000000015</v>
      </c>
      <c r="H196">
        <f>VLOOKUP(_xlfn.CONCAT($A196,"1"),ref_coordinates!$A:$C,2,FALSE)</f>
        <v>2959.91</v>
      </c>
      <c r="I196">
        <f>VLOOKUP(_xlfn.CONCAT($A196,"1"),ref_coordinates!$A:$C,3,FALSE)</f>
        <v>1288.3599999999999</v>
      </c>
      <c r="J196">
        <f>VLOOKUP(_xlfn.CONCAT($A196,"2"),ref_coordinates!$A:$C,2,FALSE)</f>
        <v>2959.91</v>
      </c>
      <c r="K196">
        <f>VLOOKUP(_xlfn.CONCAT($A196,"2"),ref_coordinates!$A:$C,3,FALSE)</f>
        <v>1460.45</v>
      </c>
      <c r="L196">
        <f>VLOOKUP($A196,lines!W:AC,7)</f>
        <v>117.19490497642261</v>
      </c>
      <c r="M196">
        <f>RADIANS(VLOOKUP($B196, image_data!A:G,7,FALSE))</f>
        <v>4.8743807466855698</v>
      </c>
      <c r="N196">
        <f>VLOOKUP($A196,lines!W:AD,8,FALSE)</f>
        <v>5.1490523674264619</v>
      </c>
      <c r="O196">
        <f t="shared" si="34"/>
        <v>0.27467162074089213</v>
      </c>
      <c r="P196">
        <f>VLOOKUP($B196,image_data!A:F,6,FALSE)</f>
        <v>1.9180843178183</v>
      </c>
      <c r="Q196">
        <f>VLOOKUP($B196,image_data!$A:$Q,12,FALSE)</f>
        <v>0.38387887529467002</v>
      </c>
      <c r="R196">
        <f>VLOOKUP($B196,image_data!$A:$Q,13,FALSE)</f>
        <v>-6.7381144590027003E-3</v>
      </c>
      <c r="S196">
        <f>VLOOKUP($B196,image_data!$A:$Q,14,FALSE)</f>
        <v>-1.5787813050648001E-2</v>
      </c>
      <c r="T196">
        <f>VLOOKUP($B196,image_data!$A:$K,9,FALSE)</f>
        <v>1.301112767215</v>
      </c>
      <c r="U196">
        <f>VLOOKUP($B196,image_data!$A:$K,10,FALSE)</f>
        <v>1.1400359273117999</v>
      </c>
      <c r="V196">
        <f>VLOOKUP($B196,image_data!$A:$K,11,FALSE)</f>
        <v>-1.0449366732231999</v>
      </c>
      <c r="W196">
        <f>VLOOKUP(B196,image_data!A:R,18,FALSE)</f>
        <v>0.99567598647059996</v>
      </c>
      <c r="X196">
        <f>VLOOKUP(_xlfn.CONCAT(A196,1),ref_coordinates!A:D,4,FALSE)</f>
        <v>8.9</v>
      </c>
      <c r="Y196" t="str">
        <f>VLOOKUP(INT(LEFT(A196,3)),image_data!A:H,8,FALSE)</f>
        <v>perspective</v>
      </c>
      <c r="Z196" t="str">
        <f>VLOOKUP(B196,image_data!A:V,22,TRUE)</f>
        <v>stefanhrt: Garmin VIRB Ultra 30</v>
      </c>
    </row>
    <row r="197" spans="1:26" x14ac:dyDescent="0.3">
      <c r="A197" t="s">
        <v>957</v>
      </c>
      <c r="B197">
        <f t="shared" si="30"/>
        <v>59</v>
      </c>
      <c r="C197">
        <f>VLOOKUP($B197,image_data!$A:$P,16,FALSE)</f>
        <v>4000</v>
      </c>
      <c r="D197">
        <f>VLOOKUP($B197,image_data!$A:$P,15,FALSE)</f>
        <v>3000</v>
      </c>
      <c r="E197">
        <f t="shared" si="31"/>
        <v>0</v>
      </c>
      <c r="F197">
        <f t="shared" si="32"/>
        <v>112</v>
      </c>
      <c r="G197">
        <f t="shared" si="33"/>
        <v>112</v>
      </c>
      <c r="H197">
        <f>VLOOKUP(_xlfn.CONCAT($A197,"1"),ref_coordinates!$A:$C,2,FALSE)</f>
        <v>3174.13</v>
      </c>
      <c r="I197">
        <f>VLOOKUP(_xlfn.CONCAT($A197,"1"),ref_coordinates!$A:$C,3,FALSE)</f>
        <v>1366.7</v>
      </c>
      <c r="J197">
        <f>VLOOKUP(_xlfn.CONCAT($A197,"2"),ref_coordinates!$A:$C,2,FALSE)</f>
        <v>3174.13</v>
      </c>
      <c r="K197">
        <f>VLOOKUP(_xlfn.CONCAT($A197,"2"),ref_coordinates!$A:$C,3,FALSE)</f>
        <v>1478.7</v>
      </c>
      <c r="L197">
        <f>VLOOKUP($A197,lines!W:AC,7)</f>
        <v>65.211515388974206</v>
      </c>
      <c r="M197">
        <f>RADIANS(VLOOKUP($B197, image_data!A:G,7,FALSE))</f>
        <v>4.8743807466855698</v>
      </c>
      <c r="N197">
        <f>VLOOKUP($A197,lines!W:AD,8,FALSE)</f>
        <v>5.0890511654525001</v>
      </c>
      <c r="O197">
        <f t="shared" si="34"/>
        <v>0.21467041876693038</v>
      </c>
      <c r="P197">
        <f>VLOOKUP($B197,image_data!A:F,6,FALSE)</f>
        <v>1.9180843178183</v>
      </c>
      <c r="Q197">
        <f>VLOOKUP($B197,image_data!$A:$Q,12,FALSE)</f>
        <v>0.38387887529467002</v>
      </c>
      <c r="R197">
        <f>VLOOKUP($B197,image_data!$A:$Q,13,FALSE)</f>
        <v>-6.7381144590027003E-3</v>
      </c>
      <c r="S197">
        <f>VLOOKUP($B197,image_data!$A:$Q,14,FALSE)</f>
        <v>-1.5787813050648001E-2</v>
      </c>
      <c r="T197">
        <f>VLOOKUP($B197,image_data!$A:$K,9,FALSE)</f>
        <v>1.301112767215</v>
      </c>
      <c r="U197">
        <f>VLOOKUP($B197,image_data!$A:$K,10,FALSE)</f>
        <v>1.1400359273117999</v>
      </c>
      <c r="V197">
        <f>VLOOKUP($B197,image_data!$A:$K,11,FALSE)</f>
        <v>-1.0449366732231999</v>
      </c>
      <c r="W197">
        <f>VLOOKUP(B197,image_data!A:R,18,FALSE)</f>
        <v>0.99567598647059996</v>
      </c>
      <c r="X197">
        <f>VLOOKUP(_xlfn.CONCAT(A197,1),ref_coordinates!A:D,4,FALSE)</f>
        <v>3.1</v>
      </c>
      <c r="Y197" t="str">
        <f>VLOOKUP(INT(LEFT(A197,3)),image_data!A:H,8,FALSE)</f>
        <v>perspective</v>
      </c>
      <c r="Z197" t="str">
        <f>VLOOKUP(B197,image_data!A:V,22,TRUE)</f>
        <v>stefanhrt: Garmin VIRB Ultra 30</v>
      </c>
    </row>
    <row r="198" spans="1:26" x14ac:dyDescent="0.3">
      <c r="A198" t="s">
        <v>1190</v>
      </c>
      <c r="B198">
        <f t="shared" si="30"/>
        <v>59</v>
      </c>
      <c r="C198">
        <f>VLOOKUP($B198,image_data!$A:$P,16,FALSE)</f>
        <v>4000</v>
      </c>
      <c r="D198">
        <f>VLOOKUP($B198,image_data!$A:$P,15,FALSE)</f>
        <v>3000</v>
      </c>
      <c r="E198">
        <f t="shared" si="31"/>
        <v>-1.0300000000002001</v>
      </c>
      <c r="F198">
        <f t="shared" si="32"/>
        <v>134.28999999999996</v>
      </c>
      <c r="G198">
        <f t="shared" si="33"/>
        <v>134.29394997541769</v>
      </c>
      <c r="H198">
        <f>VLOOKUP(_xlfn.CONCAT($A198,"1"),ref_coordinates!$A:$C,2,FALSE)</f>
        <v>3308.26</v>
      </c>
      <c r="I198">
        <f>VLOOKUP(_xlfn.CONCAT($A198,"1"),ref_coordinates!$A:$C,3,FALSE)</f>
        <v>1359.48</v>
      </c>
      <c r="J198">
        <f>VLOOKUP(_xlfn.CONCAT($A198,"2"),ref_coordinates!$A:$C,2,FALSE)</f>
        <v>3307.23</v>
      </c>
      <c r="K198">
        <f>VLOOKUP(_xlfn.CONCAT($A198,"2"),ref_coordinates!$A:$C,3,FALSE)</f>
        <v>1493.77</v>
      </c>
      <c r="L198">
        <f>VLOOKUP($A198,lines!W:AC,7)</f>
        <v>59.632112945242582</v>
      </c>
      <c r="M198">
        <f>RADIANS(VLOOKUP($B198, image_data!A:G,7,FALSE))</f>
        <v>4.8743807466855698</v>
      </c>
      <c r="N198">
        <f>VLOOKUP($A198,lines!W:AD,8,FALSE)</f>
        <v>5.1044549779163839</v>
      </c>
      <c r="O198">
        <f t="shared" si="34"/>
        <v>0.23007423123081416</v>
      </c>
      <c r="P198">
        <f>VLOOKUP($B198,image_data!A:F,6,FALSE)</f>
        <v>1.9180843178183</v>
      </c>
      <c r="Q198">
        <f>VLOOKUP($B198,image_data!$A:$Q,12,FALSE)</f>
        <v>0.38387887529467002</v>
      </c>
      <c r="R198">
        <f>VLOOKUP($B198,image_data!$A:$Q,13,FALSE)</f>
        <v>-6.7381144590027003E-3</v>
      </c>
      <c r="S198">
        <f>VLOOKUP($B198,image_data!$A:$Q,14,FALSE)</f>
        <v>-1.5787813050648001E-2</v>
      </c>
      <c r="T198">
        <f>VLOOKUP($B198,image_data!$A:$K,9,FALSE)</f>
        <v>1.301112767215</v>
      </c>
      <c r="U198">
        <f>VLOOKUP($B198,image_data!$A:$K,10,FALSE)</f>
        <v>1.1400359273117999</v>
      </c>
      <c r="V198">
        <f>VLOOKUP($B198,image_data!$A:$K,11,FALSE)</f>
        <v>-1.0449366732231999</v>
      </c>
      <c r="W198">
        <f>VLOOKUP(B198,image_data!A:R,18,FALSE)</f>
        <v>0.99567598647059996</v>
      </c>
      <c r="X198">
        <f>VLOOKUP(_xlfn.CONCAT(A198,1),ref_coordinates!A:D,4,FALSE)</f>
        <v>3.1</v>
      </c>
      <c r="Y198" t="str">
        <f>VLOOKUP(INT(LEFT(A198,3)),image_data!A:H,8,FALSE)</f>
        <v>perspective</v>
      </c>
      <c r="Z198" t="str">
        <f>VLOOKUP(B198,image_data!A:V,22,TRUE)</f>
        <v>stefanhrt: Garmin VIRB Ultra 30</v>
      </c>
    </row>
    <row r="199" spans="1:26" x14ac:dyDescent="0.3">
      <c r="A199" t="s">
        <v>958</v>
      </c>
      <c r="B199">
        <f t="shared" si="30"/>
        <v>59</v>
      </c>
      <c r="C199">
        <f>VLOOKUP($B199,image_data!$A:$P,16,FALSE)</f>
        <v>4000</v>
      </c>
      <c r="D199">
        <f>VLOOKUP($B199,image_data!$A:$P,15,FALSE)</f>
        <v>3000</v>
      </c>
      <c r="E199">
        <f t="shared" si="31"/>
        <v>-6.6900000000000546</v>
      </c>
      <c r="F199">
        <f t="shared" si="32"/>
        <v>120.36000000000013</v>
      </c>
      <c r="G199">
        <f t="shared" si="33"/>
        <v>120.54578258902313</v>
      </c>
      <c r="H199">
        <f>VLOOKUP(_xlfn.CONCAT($A199,"1"),ref_coordinates!$A:$C,2,FALSE)</f>
        <v>3477.5</v>
      </c>
      <c r="I199">
        <f>VLOOKUP(_xlfn.CONCAT($A199,"1"),ref_coordinates!$A:$C,3,FALSE)</f>
        <v>1375.07</v>
      </c>
      <c r="J199">
        <f>VLOOKUP(_xlfn.CONCAT($A199,"2"),ref_coordinates!$A:$C,2,FALSE)</f>
        <v>3470.81</v>
      </c>
      <c r="K199">
        <f>VLOOKUP(_xlfn.CONCAT($A199,"2"),ref_coordinates!$A:$C,3,FALSE)</f>
        <v>1495.43</v>
      </c>
      <c r="L199">
        <f>VLOOKUP($A199,lines!W:AC,7)</f>
        <v>61.035753156818842</v>
      </c>
      <c r="M199">
        <f>RADIANS(VLOOKUP($B199, image_data!A:G,7,FALSE))</f>
        <v>4.8743807466855698</v>
      </c>
      <c r="N199">
        <f>VLOOKUP($A199,lines!W:AD,8,FALSE)</f>
        <v>5.1998218927666056</v>
      </c>
      <c r="O199">
        <f t="shared" si="34"/>
        <v>0.3254411460810358</v>
      </c>
      <c r="P199">
        <f>VLOOKUP($B199,image_data!A:F,6,FALSE)</f>
        <v>1.9180843178183</v>
      </c>
      <c r="Q199">
        <f>VLOOKUP($B199,image_data!$A:$Q,12,FALSE)</f>
        <v>0.38387887529467002</v>
      </c>
      <c r="R199">
        <f>VLOOKUP($B199,image_data!$A:$Q,13,FALSE)</f>
        <v>-6.7381144590027003E-3</v>
      </c>
      <c r="S199">
        <f>VLOOKUP($B199,image_data!$A:$Q,14,FALSE)</f>
        <v>-1.5787813050648001E-2</v>
      </c>
      <c r="T199">
        <f>VLOOKUP($B199,image_data!$A:$K,9,FALSE)</f>
        <v>1.301112767215</v>
      </c>
      <c r="U199">
        <f>VLOOKUP($B199,image_data!$A:$K,10,FALSE)</f>
        <v>1.1400359273117999</v>
      </c>
      <c r="V199">
        <f>VLOOKUP($B199,image_data!$A:$K,11,FALSE)</f>
        <v>-1.0449366732231999</v>
      </c>
      <c r="W199">
        <f>VLOOKUP(B199,image_data!A:R,18,FALSE)</f>
        <v>0.99567598647059996</v>
      </c>
      <c r="X199">
        <f>VLOOKUP(_xlfn.CONCAT(A199,1),ref_coordinates!A:D,4,FALSE)</f>
        <v>3.1</v>
      </c>
      <c r="Y199" t="str">
        <f>VLOOKUP(INT(LEFT(A199,3)),image_data!A:H,8,FALSE)</f>
        <v>perspective</v>
      </c>
      <c r="Z199" t="str">
        <f>VLOOKUP(B199,image_data!A:V,22,TRUE)</f>
        <v>stefanhrt: Garmin VIRB Ultra 30</v>
      </c>
    </row>
    <row r="200" spans="1:26" x14ac:dyDescent="0.3">
      <c r="A200" t="s">
        <v>959</v>
      </c>
      <c r="B200">
        <f t="shared" si="30"/>
        <v>59</v>
      </c>
      <c r="C200">
        <f>VLOOKUP($B200,image_data!$A:$P,16,FALSE)</f>
        <v>4000</v>
      </c>
      <c r="D200">
        <f>VLOOKUP($B200,image_data!$A:$P,15,FALSE)</f>
        <v>3000</v>
      </c>
      <c r="E200">
        <f t="shared" si="31"/>
        <v>-8.2399999999997817</v>
      </c>
      <c r="F200">
        <f t="shared" si="32"/>
        <v>418.70000000000005</v>
      </c>
      <c r="G200">
        <f t="shared" si="33"/>
        <v>418.78107359335144</v>
      </c>
      <c r="H200">
        <f>VLOOKUP(_xlfn.CONCAT($A200,"1"),ref_coordinates!$A:$C,2,FALSE)</f>
        <v>3567.39</v>
      </c>
      <c r="I200">
        <f>VLOOKUP(_xlfn.CONCAT($A200,"1"),ref_coordinates!$A:$C,3,FALSE)</f>
        <v>1118.21</v>
      </c>
      <c r="J200">
        <f>VLOOKUP(_xlfn.CONCAT($A200,"2"),ref_coordinates!$A:$C,2,FALSE)</f>
        <v>3559.15</v>
      </c>
      <c r="K200">
        <f>VLOOKUP(_xlfn.CONCAT($A200,"2"),ref_coordinates!$A:$C,3,FALSE)</f>
        <v>1536.91</v>
      </c>
      <c r="L200">
        <f>VLOOKUP($A200,lines!W:AC,7)</f>
        <v>46.700052710768631</v>
      </c>
      <c r="M200">
        <f>RADIANS(VLOOKUP($B200, image_data!A:G,7,FALSE))</f>
        <v>4.8743807466855698</v>
      </c>
      <c r="N200">
        <f>VLOOKUP($A200,lines!W:AD,8,FALSE)</f>
        <v>5.0484670097365747</v>
      </c>
      <c r="O200">
        <f t="shared" si="34"/>
        <v>0.17408626305100494</v>
      </c>
      <c r="P200">
        <f>VLOOKUP($B200,image_data!A:F,6,FALSE)</f>
        <v>1.9180843178183</v>
      </c>
      <c r="Q200">
        <f>VLOOKUP($B200,image_data!$A:$Q,12,FALSE)</f>
        <v>0.38387887529467002</v>
      </c>
      <c r="R200">
        <f>VLOOKUP($B200,image_data!$A:$Q,13,FALSE)</f>
        <v>-6.7381144590027003E-3</v>
      </c>
      <c r="S200">
        <f>VLOOKUP($B200,image_data!$A:$Q,14,FALSE)</f>
        <v>-1.5787813050648001E-2</v>
      </c>
      <c r="T200">
        <f>VLOOKUP($B200,image_data!$A:$K,9,FALSE)</f>
        <v>1.301112767215</v>
      </c>
      <c r="U200">
        <f>VLOOKUP($B200,image_data!$A:$K,10,FALSE)</f>
        <v>1.1400359273117999</v>
      </c>
      <c r="V200">
        <f>VLOOKUP($B200,image_data!$A:$K,11,FALSE)</f>
        <v>-1.0449366732231999</v>
      </c>
      <c r="W200">
        <f>VLOOKUP(B200,image_data!A:R,18,FALSE)</f>
        <v>0.99567598647059996</v>
      </c>
      <c r="X200">
        <f>VLOOKUP(_xlfn.CONCAT(A200,1),ref_coordinates!A:D,4,FALSE)</f>
        <v>6.4</v>
      </c>
      <c r="Y200" t="str">
        <f>VLOOKUP(INT(LEFT(A200,3)),image_data!A:H,8,FALSE)</f>
        <v>perspective</v>
      </c>
      <c r="Z200" t="str">
        <f>VLOOKUP(B200,image_data!A:V,22,TRUE)</f>
        <v>stefanhrt: Garmin VIRB Ultra 30</v>
      </c>
    </row>
    <row r="1048572" spans="6:6" x14ac:dyDescent="0.3">
      <c r="F1048572">
        <f>MIN(F1:F1048571)</f>
        <v>89.360000000000127</v>
      </c>
    </row>
  </sheetData>
  <sortState xmlns:xlrd2="http://schemas.microsoft.com/office/spreadsheetml/2017/richdata2" ref="A2:Z1048573">
    <sortCondition descending="1" ref="Z1:Z1048573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5B43-4299-4EA8-8ABF-D360AF6BD7B2}">
  <dimension ref="A1:W172"/>
  <sheetViews>
    <sheetView topLeftCell="C1" workbookViewId="0">
      <selection activeCell="M3" sqref="M3"/>
    </sheetView>
  </sheetViews>
  <sheetFormatPr defaultRowHeight="14.4" x14ac:dyDescent="0.3"/>
  <cols>
    <col min="11" max="11" width="23.5546875" bestFit="1" customWidth="1"/>
    <col min="23" max="23" width="11.6640625" bestFit="1" customWidth="1"/>
  </cols>
  <sheetData>
    <row r="1" spans="1:23" x14ac:dyDescent="0.3">
      <c r="E1">
        <v>0</v>
      </c>
      <c r="F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</row>
    <row r="2" spans="1:23" x14ac:dyDescent="0.3">
      <c r="A2" t="s">
        <v>230</v>
      </c>
      <c r="B2" t="s">
        <v>782</v>
      </c>
      <c r="C2" t="s">
        <v>779</v>
      </c>
      <c r="D2" t="s">
        <v>780</v>
      </c>
      <c r="E2" t="s">
        <v>752</v>
      </c>
      <c r="F2" t="s">
        <v>753</v>
      </c>
      <c r="G2" t="s">
        <v>776</v>
      </c>
      <c r="H2" t="s">
        <v>777</v>
      </c>
      <c r="I2" t="s">
        <v>774</v>
      </c>
      <c r="J2" t="s">
        <v>775</v>
      </c>
      <c r="K2" t="s">
        <v>778</v>
      </c>
      <c r="L2" t="s">
        <v>756</v>
      </c>
      <c r="M2" t="s">
        <v>781</v>
      </c>
      <c r="N2" t="s">
        <v>758</v>
      </c>
      <c r="O2" t="s">
        <v>773</v>
      </c>
      <c r="P2" t="s">
        <v>754</v>
      </c>
      <c r="Q2" t="s">
        <v>195</v>
      </c>
      <c r="R2" t="s">
        <v>196</v>
      </c>
      <c r="S2" t="s">
        <v>340</v>
      </c>
      <c r="T2" t="s">
        <v>341</v>
      </c>
      <c r="U2" t="s">
        <v>342</v>
      </c>
      <c r="V2" t="s">
        <v>755</v>
      </c>
      <c r="W2" t="s">
        <v>757</v>
      </c>
    </row>
    <row r="3" spans="1:23" x14ac:dyDescent="0.3">
      <c r="A3" t="s">
        <v>233</v>
      </c>
      <c r="B3">
        <f>INT(LEFT(A3,3))</f>
        <v>1</v>
      </c>
      <c r="C3">
        <f>VLOOKUP($B3,image_data!$A:$P,16,FALSE)</f>
        <v>5184</v>
      </c>
      <c r="D3">
        <f>VLOOKUP($B3,image_data!$A:$P,15,FALSE)</f>
        <v>3888</v>
      </c>
      <c r="E3">
        <f t="shared" ref="E3:E34" si="0">I3-G3</f>
        <v>-146.22000000000025</v>
      </c>
      <c r="F3">
        <f t="shared" ref="F3:F34" si="1">J3-H3</f>
        <v>1055.06</v>
      </c>
      <c r="G3">
        <f>VLOOKUP(_xlfn.CONCAT($A3,"1"),ref_coordinates!$A:$C,2,FALSE)</f>
        <v>3038.94</v>
      </c>
      <c r="H3">
        <f>VLOOKUP(_xlfn.CONCAT($A3,"1"),ref_coordinates!$A:$C,3,FALSE)</f>
        <v>986.75</v>
      </c>
      <c r="I3">
        <f>VLOOKUP(_xlfn.CONCAT($A3,"2"),ref_coordinates!$A:$C,2,FALSE)</f>
        <v>2892.72</v>
      </c>
      <c r="J3">
        <f>VLOOKUP(_xlfn.CONCAT($A3,"2"),ref_coordinates!$A:$C,3,FALSE)</f>
        <v>2041.81</v>
      </c>
      <c r="K3" t="e">
        <f t="shared" ref="K3:K34" si="2">(D3-J3)/L3</f>
        <v>#REF!</v>
      </c>
      <c r="L3" t="e">
        <f>VLOOKUP($A3,#REF!,4,FALSE)</f>
        <v>#REF!</v>
      </c>
      <c r="M3">
        <f>RADIANS(VLOOKUP($B3, image_data!A:G,7,FALSE))</f>
        <v>3.9534932337225492</v>
      </c>
      <c r="N3" t="e">
        <f>VLOOKUP($A3,#REF!,7,FALSE)</f>
        <v>#REF!</v>
      </c>
      <c r="O3">
        <f>VLOOKUP($B3,image_data!A:F,6,FALSE)</f>
        <v>1.7974919807166001</v>
      </c>
      <c r="P3">
        <f>VLOOKUP($B3,image_data!$A:$Q,12,FALSE)</f>
        <v>0.59649892691811002</v>
      </c>
      <c r="Q3">
        <f>VLOOKUP($B3,image_data!$A:$Q,13,FALSE)</f>
        <v>-1.2954710166631999E-2</v>
      </c>
      <c r="R3">
        <f>VLOOKUP($B3,image_data!$A:$Q,14,FALSE)</f>
        <v>-5.0894056819647E-3</v>
      </c>
      <c r="S3">
        <f>VLOOKUP($B3,image_data!$A:$K,9,FALSE)</f>
        <v>-1.5185781767827</v>
      </c>
      <c r="T3">
        <f>VLOOKUP($B3,image_data!$A:$K,10,FALSE)</f>
        <v>0.56035182912625003</v>
      </c>
      <c r="U3">
        <f>VLOOKUP($B3,image_data!$A:$K,11,FALSE)</f>
        <v>0.71488114369670996</v>
      </c>
      <c r="V3">
        <f>VLOOKUP(_xlfn.CONCAT(A3,1),ref_coordinates!A:D,4,FALSE)</f>
        <v>12.8</v>
      </c>
      <c r="W3" t="str">
        <f>VLOOKUP(INT(LEFT(A3,3)),image_data!A:H,8,FALSE)</f>
        <v>perspective</v>
      </c>
    </row>
    <row r="4" spans="1:23" x14ac:dyDescent="0.3">
      <c r="A4" t="s">
        <v>235</v>
      </c>
      <c r="B4">
        <f t="shared" ref="B4:B67" si="3">INT(LEFT(A4,3))</f>
        <v>1</v>
      </c>
      <c r="C4">
        <f>VLOOKUP($B4,image_data!$A:$P,16,FALSE)</f>
        <v>5184</v>
      </c>
      <c r="D4">
        <f>VLOOKUP($B4,image_data!$A:$P,15,FALSE)</f>
        <v>3888</v>
      </c>
      <c r="E4">
        <f t="shared" si="0"/>
        <v>-125.44999999999982</v>
      </c>
      <c r="F4">
        <f t="shared" si="1"/>
        <v>1142.1100000000001</v>
      </c>
      <c r="G4">
        <f>VLOOKUP(_xlfn.CONCAT($A4,"1"),ref_coordinates!$A:$C,2,FALSE)</f>
        <v>3493.62</v>
      </c>
      <c r="H4">
        <f>VLOOKUP(_xlfn.CONCAT($A4,"1"),ref_coordinates!$A:$C,3,FALSE)</f>
        <v>973.68</v>
      </c>
      <c r="I4">
        <f>VLOOKUP(_xlfn.CONCAT($A4,"2"),ref_coordinates!$A:$C,2,FALSE)</f>
        <v>3368.17</v>
      </c>
      <c r="J4">
        <f>VLOOKUP(_xlfn.CONCAT($A4,"2"),ref_coordinates!$A:$C,3,FALSE)</f>
        <v>2115.79</v>
      </c>
      <c r="K4" t="e">
        <f t="shared" si="2"/>
        <v>#REF!</v>
      </c>
      <c r="L4" t="e">
        <f>VLOOKUP($A4,#REF!,4,FALSE)</f>
        <v>#REF!</v>
      </c>
      <c r="M4">
        <f>RADIANS(VLOOKUP($B4, image_data!A:G,7,FALSE))</f>
        <v>3.9534932337225492</v>
      </c>
      <c r="N4" t="e">
        <f>VLOOKUP($A4,#REF!,7,FALSE)</f>
        <v>#REF!</v>
      </c>
      <c r="O4">
        <f>VLOOKUP($B4,image_data!A:F,6,FALSE)</f>
        <v>1.7974919807166001</v>
      </c>
      <c r="P4">
        <f>VLOOKUP($B4,image_data!$A:$Q,12,FALSE)</f>
        <v>0.59649892691811002</v>
      </c>
      <c r="Q4">
        <f>VLOOKUP($B4,image_data!$A:$Q,13,FALSE)</f>
        <v>-1.2954710166631999E-2</v>
      </c>
      <c r="R4">
        <f>VLOOKUP($B4,image_data!$A:$Q,14,FALSE)</f>
        <v>-5.0894056819647E-3</v>
      </c>
      <c r="S4">
        <f>VLOOKUP($B4,image_data!$A:$K,9,FALSE)</f>
        <v>-1.5185781767827</v>
      </c>
      <c r="T4">
        <f>VLOOKUP($B4,image_data!$A:$K,10,FALSE)</f>
        <v>0.56035182912625003</v>
      </c>
      <c r="U4">
        <f>VLOOKUP($B4,image_data!$A:$K,11,FALSE)</f>
        <v>0.71488114369670996</v>
      </c>
      <c r="V4">
        <f>VLOOKUP(_xlfn.CONCAT(A4,1),ref_coordinates!A:D,4,FALSE)</f>
        <v>12.8</v>
      </c>
      <c r="W4" t="str">
        <f>VLOOKUP(INT(LEFT(A4,3)),image_data!A:H,8,FALSE)</f>
        <v>perspective</v>
      </c>
    </row>
    <row r="5" spans="1:23" x14ac:dyDescent="0.3">
      <c r="A5" t="s">
        <v>234</v>
      </c>
      <c r="B5">
        <f t="shared" si="3"/>
        <v>1</v>
      </c>
      <c r="C5">
        <f>VLOOKUP($B5,image_data!$A:$P,16,FALSE)</f>
        <v>5184</v>
      </c>
      <c r="D5">
        <f>VLOOKUP($B5,image_data!$A:$P,15,FALSE)</f>
        <v>3888</v>
      </c>
      <c r="E5">
        <f t="shared" si="0"/>
        <v>-76</v>
      </c>
      <c r="F5">
        <f t="shared" si="1"/>
        <v>1213.7400000000002</v>
      </c>
      <c r="G5">
        <f>VLOOKUP(_xlfn.CONCAT($A5,"1"),ref_coordinates!$A:$C,2,FALSE)</f>
        <v>4078.81</v>
      </c>
      <c r="H5">
        <f>VLOOKUP(_xlfn.CONCAT($A5,"1"),ref_coordinates!$A:$C,3,FALSE)</f>
        <v>985.6</v>
      </c>
      <c r="I5">
        <f>VLOOKUP(_xlfn.CONCAT($A5,"2"),ref_coordinates!$A:$C,2,FALSE)</f>
        <v>4002.81</v>
      </c>
      <c r="J5">
        <f>VLOOKUP(_xlfn.CONCAT($A5,"2"),ref_coordinates!$A:$C,3,FALSE)</f>
        <v>2199.34</v>
      </c>
      <c r="K5" t="e">
        <f t="shared" si="2"/>
        <v>#REF!</v>
      </c>
      <c r="L5" t="e">
        <f>VLOOKUP($A5,#REF!,4,FALSE)</f>
        <v>#REF!</v>
      </c>
      <c r="M5">
        <f>RADIANS(VLOOKUP($B5, image_data!A:G,7,FALSE))</f>
        <v>3.9534932337225492</v>
      </c>
      <c r="N5" t="e">
        <f>VLOOKUP($A5,#REF!,7,FALSE)</f>
        <v>#REF!</v>
      </c>
      <c r="O5">
        <f>VLOOKUP($B5,image_data!A:F,6,FALSE)</f>
        <v>1.7974919807166001</v>
      </c>
      <c r="P5">
        <f>VLOOKUP($B5,image_data!$A:$Q,12,FALSE)</f>
        <v>0.59649892691811002</v>
      </c>
      <c r="Q5">
        <f>VLOOKUP($B5,image_data!$A:$Q,13,FALSE)</f>
        <v>-1.2954710166631999E-2</v>
      </c>
      <c r="R5">
        <f>VLOOKUP($B5,image_data!$A:$Q,14,FALSE)</f>
        <v>-5.0894056819647E-3</v>
      </c>
      <c r="S5">
        <f>VLOOKUP($B5,image_data!$A:$K,9,FALSE)</f>
        <v>-1.5185781767827</v>
      </c>
      <c r="T5">
        <f>VLOOKUP($B5,image_data!$A:$K,10,FALSE)</f>
        <v>0.56035182912625003</v>
      </c>
      <c r="U5">
        <f>VLOOKUP($B5,image_data!$A:$K,11,FALSE)</f>
        <v>0.71488114369670996</v>
      </c>
      <c r="V5">
        <f>VLOOKUP(_xlfn.CONCAT(A5,1),ref_coordinates!A:D,4,FALSE)</f>
        <v>12.8</v>
      </c>
      <c r="W5" t="str">
        <f>VLOOKUP(INT(LEFT(A5,3)),image_data!A:H,8,FALSE)</f>
        <v>perspective</v>
      </c>
    </row>
    <row r="6" spans="1:23" x14ac:dyDescent="0.3">
      <c r="A6" t="s">
        <v>237</v>
      </c>
      <c r="B6">
        <f t="shared" si="3"/>
        <v>2</v>
      </c>
      <c r="C6">
        <f>VLOOKUP($B6,image_data!$A:$P,16,FALSE)</f>
        <v>4000</v>
      </c>
      <c r="D6">
        <f>VLOOKUP($B6,image_data!$A:$P,15,FALSE)</f>
        <v>2250</v>
      </c>
      <c r="E6">
        <f t="shared" si="0"/>
        <v>-12.819999999999936</v>
      </c>
      <c r="F6">
        <f t="shared" si="1"/>
        <v>892.25</v>
      </c>
      <c r="G6">
        <f>VLOOKUP(_xlfn.CONCAT($A6,"1"),ref_coordinates!$A:$C,2,FALSE)</f>
        <v>1159.71</v>
      </c>
      <c r="H6">
        <f>VLOOKUP(_xlfn.CONCAT($A6,"1"),ref_coordinates!$A:$C,3,FALSE)</f>
        <v>146.47</v>
      </c>
      <c r="I6">
        <f>VLOOKUP(_xlfn.CONCAT($A6,"2"),ref_coordinates!$A:$C,2,FALSE)</f>
        <v>1146.8900000000001</v>
      </c>
      <c r="J6">
        <f>VLOOKUP(_xlfn.CONCAT($A6,"2"),ref_coordinates!$A:$C,3,FALSE)</f>
        <v>1038.72</v>
      </c>
      <c r="K6" t="e">
        <f t="shared" si="2"/>
        <v>#REF!</v>
      </c>
      <c r="L6" t="e">
        <f>VLOOKUP($A6,#REF!,4,FALSE)</f>
        <v>#REF!</v>
      </c>
      <c r="M6">
        <f>RADIANS(VLOOKUP($B6, image_data!A:G,7,FALSE))</f>
        <v>4.7098779693398507</v>
      </c>
      <c r="N6" t="e">
        <f>VLOOKUP($A6,#REF!,7,FALSE)</f>
        <v>#REF!</v>
      </c>
      <c r="O6">
        <f>VLOOKUP($B6,image_data!A:F,6,FALSE)</f>
        <v>2.8863251479343002</v>
      </c>
      <c r="P6">
        <f>VLOOKUP($B6,image_data!$A:$Q,12,FALSE)</f>
        <v>0.59535227159492998</v>
      </c>
      <c r="Q6">
        <f>VLOOKUP($B6,image_data!$A:$Q,13,FALSE)</f>
        <v>1.0247643280175999E-2</v>
      </c>
      <c r="R6">
        <f>VLOOKUP($B6,image_data!$A:$Q,14,FALSE)</f>
        <v>2.2535416316276E-3</v>
      </c>
      <c r="S6">
        <f>VLOOKUP($B6,image_data!$A:$K,9,FALSE)</f>
        <v>1.2691385370217001</v>
      </c>
      <c r="T6">
        <f>VLOOKUP($B6,image_data!$A:$K,10,FALSE)</f>
        <v>1.2724636867835</v>
      </c>
      <c r="U6">
        <f>VLOOKUP($B6,image_data!$A:$K,11,FALSE)</f>
        <v>-1.170227945573</v>
      </c>
      <c r="V6">
        <f>VLOOKUP(_xlfn.CONCAT(A6,1),ref_coordinates!A:D,4,FALSE)</f>
        <v>16.5</v>
      </c>
      <c r="W6" t="str">
        <f>VLOOKUP(INT(LEFT(A6,3)),image_data!A:H,8,FALSE)</f>
        <v>perspective</v>
      </c>
    </row>
    <row r="7" spans="1:23" x14ac:dyDescent="0.3">
      <c r="A7" t="s">
        <v>238</v>
      </c>
      <c r="B7">
        <f t="shared" si="3"/>
        <v>2</v>
      </c>
      <c r="C7">
        <f>VLOOKUP($B7,image_data!$A:$P,16,FALSE)</f>
        <v>4000</v>
      </c>
      <c r="D7">
        <f>VLOOKUP($B7,image_data!$A:$P,15,FALSE)</f>
        <v>2250</v>
      </c>
      <c r="E7">
        <f t="shared" si="0"/>
        <v>-14.220000000000027</v>
      </c>
      <c r="F7">
        <f t="shared" si="1"/>
        <v>794.17000000000007</v>
      </c>
      <c r="G7">
        <f>VLOOKUP(_xlfn.CONCAT($A7,"1"),ref_coordinates!$A:$C,2,FALSE)</f>
        <v>1261.71</v>
      </c>
      <c r="H7">
        <f>VLOOKUP(_xlfn.CONCAT($A7,"1"),ref_coordinates!$A:$C,3,FALSE)</f>
        <v>244.55</v>
      </c>
      <c r="I7">
        <f>VLOOKUP(_xlfn.CONCAT($A7,"2"),ref_coordinates!$A:$C,2,FALSE)</f>
        <v>1247.49</v>
      </c>
      <c r="J7">
        <f>VLOOKUP(_xlfn.CONCAT($A7,"2"),ref_coordinates!$A:$C,3,FALSE)</f>
        <v>1038.72</v>
      </c>
      <c r="K7" t="e">
        <f t="shared" si="2"/>
        <v>#REF!</v>
      </c>
      <c r="L7" t="e">
        <f>VLOOKUP($A7,#REF!,4,FALSE)</f>
        <v>#REF!</v>
      </c>
      <c r="M7">
        <f>RADIANS(VLOOKUP($B7, image_data!A:G,7,FALSE))</f>
        <v>4.7098779693398507</v>
      </c>
      <c r="N7" t="e">
        <f>VLOOKUP($A7,#REF!,7,FALSE)</f>
        <v>#REF!</v>
      </c>
      <c r="O7">
        <f>VLOOKUP($B7,image_data!A:F,6,FALSE)</f>
        <v>2.8863251479343002</v>
      </c>
      <c r="P7">
        <f>VLOOKUP($B7,image_data!$A:$Q,12,FALSE)</f>
        <v>0.59535227159492998</v>
      </c>
      <c r="Q7">
        <f>VLOOKUP($B7,image_data!$A:$Q,13,FALSE)</f>
        <v>1.0247643280175999E-2</v>
      </c>
      <c r="R7">
        <f>VLOOKUP($B7,image_data!$A:$Q,14,FALSE)</f>
        <v>2.2535416316276E-3</v>
      </c>
      <c r="S7">
        <f>VLOOKUP($B7,image_data!$A:$K,9,FALSE)</f>
        <v>1.2691385370217001</v>
      </c>
      <c r="T7">
        <f>VLOOKUP($B7,image_data!$A:$K,10,FALSE)</f>
        <v>1.2724636867835</v>
      </c>
      <c r="U7">
        <f>VLOOKUP($B7,image_data!$A:$K,11,FALSE)</f>
        <v>-1.170227945573</v>
      </c>
      <c r="V7">
        <f>VLOOKUP(_xlfn.CONCAT(A7,1),ref_coordinates!A:D,4,FALSE)</f>
        <v>16.5</v>
      </c>
      <c r="W7" t="str">
        <f>VLOOKUP(INT(LEFT(A7,3)),image_data!A:H,8,FALSE)</f>
        <v>perspective</v>
      </c>
    </row>
    <row r="8" spans="1:23" x14ac:dyDescent="0.3">
      <c r="A8" t="s">
        <v>242</v>
      </c>
      <c r="B8">
        <f t="shared" si="3"/>
        <v>3</v>
      </c>
      <c r="C8">
        <f>VLOOKUP($B8,image_data!$A:$P,16,FALSE)</f>
        <v>4032</v>
      </c>
      <c r="D8">
        <f>VLOOKUP($B8,image_data!$A:$P,15,FALSE)</f>
        <v>3024</v>
      </c>
      <c r="E8">
        <f t="shared" si="0"/>
        <v>41.039999999999964</v>
      </c>
      <c r="F8">
        <f t="shared" si="1"/>
        <v>609.19000000000005</v>
      </c>
      <c r="G8">
        <f>VLOOKUP(_xlfn.CONCAT($A8,"1"),ref_coordinates!$A:$C,2,FALSE)</f>
        <v>2645.1</v>
      </c>
      <c r="H8">
        <f>VLOOKUP(_xlfn.CONCAT($A8,"1"),ref_coordinates!$A:$C,3,FALSE)</f>
        <v>1037.25</v>
      </c>
      <c r="I8">
        <f>VLOOKUP(_xlfn.CONCAT($A8,"2"),ref_coordinates!$A:$C,2,FALSE)</f>
        <v>2686.14</v>
      </c>
      <c r="J8">
        <f>VLOOKUP(_xlfn.CONCAT($A8,"2"),ref_coordinates!$A:$C,3,FALSE)</f>
        <v>1646.44</v>
      </c>
      <c r="K8" t="e">
        <f t="shared" si="2"/>
        <v>#REF!</v>
      </c>
      <c r="L8" t="e">
        <f>VLOOKUP($A8,#REF!,4,FALSE)</f>
        <v>#REF!</v>
      </c>
      <c r="M8">
        <f>RADIANS(VLOOKUP($B8, image_data!A:G,7,FALSE))</f>
        <v>3.6402670933461487</v>
      </c>
      <c r="N8" t="e">
        <f>VLOOKUP($A8,#REF!,7,FALSE)</f>
        <v>#REF!</v>
      </c>
      <c r="O8">
        <f>VLOOKUP($B8,image_data!A:F,6,FALSE)</f>
        <v>3.1254278523846999</v>
      </c>
      <c r="P8">
        <f>VLOOKUP($B8,image_data!$A:$Q,12,FALSE)</f>
        <v>0.81025754835186004</v>
      </c>
      <c r="Q8">
        <f>VLOOKUP($B8,image_data!$A:$Q,13,FALSE)</f>
        <v>2.7985057668134E-2</v>
      </c>
      <c r="R8">
        <f>VLOOKUP($B8,image_data!$A:$Q,14,FALSE)</f>
        <v>3.3179107748156002E-4</v>
      </c>
      <c r="S8">
        <f>VLOOKUP($B8,image_data!$A:$K,9,FALSE)</f>
        <v>-0.62530936647934998</v>
      </c>
      <c r="T8">
        <f>VLOOKUP($B8,image_data!$A:$K,10,FALSE)</f>
        <v>-2.3767260112968001</v>
      </c>
      <c r="U8">
        <f>VLOOKUP($B8,image_data!$A:$K,11,FALSE)</f>
        <v>2.4744026556172001</v>
      </c>
      <c r="V8">
        <f>VLOOKUP(_xlfn.CONCAT(A8,1),ref_coordinates!A:D,4,FALSE)</f>
        <v>17.100000000000001</v>
      </c>
      <c r="W8" t="str">
        <f>VLOOKUP(INT(LEFT(A8,3)),image_data!A:H,8,FALSE)</f>
        <v>perspective</v>
      </c>
    </row>
    <row r="9" spans="1:23" x14ac:dyDescent="0.3">
      <c r="A9" t="s">
        <v>241</v>
      </c>
      <c r="B9">
        <f t="shared" si="3"/>
        <v>3</v>
      </c>
      <c r="C9">
        <f>VLOOKUP($B9,image_data!$A:$P,16,FALSE)</f>
        <v>4032</v>
      </c>
      <c r="D9">
        <f>VLOOKUP($B9,image_data!$A:$P,15,FALSE)</f>
        <v>3024</v>
      </c>
      <c r="E9">
        <f t="shared" si="0"/>
        <v>50.380000000000109</v>
      </c>
      <c r="F9">
        <f t="shared" si="1"/>
        <v>637.80999999999995</v>
      </c>
      <c r="G9">
        <f>VLOOKUP(_xlfn.CONCAT($A9,"1"),ref_coordinates!$A:$C,2,FALSE)</f>
        <v>2690.04</v>
      </c>
      <c r="H9">
        <f>VLOOKUP(_xlfn.CONCAT($A9,"1"),ref_coordinates!$A:$C,3,FALSE)</f>
        <v>1005.06</v>
      </c>
      <c r="I9">
        <f>VLOOKUP(_xlfn.CONCAT($A9,"2"),ref_coordinates!$A:$C,2,FALSE)</f>
        <v>2740.42</v>
      </c>
      <c r="J9">
        <f>VLOOKUP(_xlfn.CONCAT($A9,"2"),ref_coordinates!$A:$C,3,FALSE)</f>
        <v>1642.87</v>
      </c>
      <c r="K9" t="e">
        <f t="shared" si="2"/>
        <v>#REF!</v>
      </c>
      <c r="L9" t="e">
        <f>VLOOKUP($A9,#REF!,4,FALSE)</f>
        <v>#REF!</v>
      </c>
      <c r="M9">
        <f>RADIANS(VLOOKUP($B9, image_data!A:G,7,FALSE))</f>
        <v>3.6402670933461487</v>
      </c>
      <c r="N9" t="e">
        <f>VLOOKUP($A9,#REF!,7,FALSE)</f>
        <v>#REF!</v>
      </c>
      <c r="O9">
        <f>VLOOKUP($B9,image_data!A:F,6,FALSE)</f>
        <v>3.1254278523846999</v>
      </c>
      <c r="P9">
        <f>VLOOKUP($B9,image_data!$A:$Q,12,FALSE)</f>
        <v>0.81025754835186004</v>
      </c>
      <c r="Q9">
        <f>VLOOKUP($B9,image_data!$A:$Q,13,FALSE)</f>
        <v>2.7985057668134E-2</v>
      </c>
      <c r="R9">
        <f>VLOOKUP($B9,image_data!$A:$Q,14,FALSE)</f>
        <v>3.3179107748156002E-4</v>
      </c>
      <c r="S9">
        <f>VLOOKUP($B9,image_data!$A:$K,9,FALSE)</f>
        <v>-0.62530936647934998</v>
      </c>
      <c r="T9">
        <f>VLOOKUP($B9,image_data!$A:$K,10,FALSE)</f>
        <v>-2.3767260112968001</v>
      </c>
      <c r="U9">
        <f>VLOOKUP($B9,image_data!$A:$K,11,FALSE)</f>
        <v>2.4744026556172001</v>
      </c>
      <c r="V9">
        <f>VLOOKUP(_xlfn.CONCAT(A9,1),ref_coordinates!A:D,4,FALSE)</f>
        <v>17.100000000000001</v>
      </c>
      <c r="W9" t="str">
        <f>VLOOKUP(INT(LEFT(A9,3)),image_data!A:H,8,FALSE)</f>
        <v>perspective</v>
      </c>
    </row>
    <row r="10" spans="1:23" x14ac:dyDescent="0.3">
      <c r="A10" t="s">
        <v>240</v>
      </c>
      <c r="B10">
        <f t="shared" si="3"/>
        <v>3</v>
      </c>
      <c r="C10">
        <f>VLOOKUP($B10,image_data!$A:$P,16,FALSE)</f>
        <v>4032</v>
      </c>
      <c r="D10">
        <f>VLOOKUP($B10,image_data!$A:$P,15,FALSE)</f>
        <v>3024</v>
      </c>
      <c r="E10">
        <f t="shared" si="0"/>
        <v>56.569999999999709</v>
      </c>
      <c r="F10">
        <f t="shared" si="1"/>
        <v>689.79999999999984</v>
      </c>
      <c r="G10">
        <f>VLOOKUP(_xlfn.CONCAT($A10,"1"),ref_coordinates!$A:$C,2,FALSE)</f>
        <v>2768.36</v>
      </c>
      <c r="H10">
        <f>VLOOKUP(_xlfn.CONCAT($A10,"1"),ref_coordinates!$A:$C,3,FALSE)</f>
        <v>953.07</v>
      </c>
      <c r="I10">
        <f>VLOOKUP(_xlfn.CONCAT($A10,"2"),ref_coordinates!$A:$C,2,FALSE)</f>
        <v>2824.93</v>
      </c>
      <c r="J10">
        <f>VLOOKUP(_xlfn.CONCAT($A10,"2"),ref_coordinates!$A:$C,3,FALSE)</f>
        <v>1642.87</v>
      </c>
      <c r="K10" t="e">
        <f t="shared" si="2"/>
        <v>#REF!</v>
      </c>
      <c r="L10" t="e">
        <f>VLOOKUP($A10,#REF!,4,FALSE)</f>
        <v>#REF!</v>
      </c>
      <c r="M10">
        <f>RADIANS(VLOOKUP($B10, image_data!A:G,7,FALSE))</f>
        <v>3.6402670933461487</v>
      </c>
      <c r="N10" t="e">
        <f>VLOOKUP($A10,#REF!,7,FALSE)</f>
        <v>#REF!</v>
      </c>
      <c r="O10">
        <f>VLOOKUP($B10,image_data!A:F,6,FALSE)</f>
        <v>3.1254278523846999</v>
      </c>
      <c r="P10">
        <f>VLOOKUP($B10,image_data!$A:$Q,12,FALSE)</f>
        <v>0.81025754835186004</v>
      </c>
      <c r="Q10">
        <f>VLOOKUP($B10,image_data!$A:$Q,13,FALSE)</f>
        <v>2.7985057668134E-2</v>
      </c>
      <c r="R10">
        <f>VLOOKUP($B10,image_data!$A:$Q,14,FALSE)</f>
        <v>3.3179107748156002E-4</v>
      </c>
      <c r="S10">
        <f>VLOOKUP($B10,image_data!$A:$K,9,FALSE)</f>
        <v>-0.62530936647934998</v>
      </c>
      <c r="T10">
        <f>VLOOKUP($B10,image_data!$A:$K,10,FALSE)</f>
        <v>-2.3767260112968001</v>
      </c>
      <c r="U10">
        <f>VLOOKUP($B10,image_data!$A:$K,11,FALSE)</f>
        <v>2.4744026556172001</v>
      </c>
      <c r="V10">
        <f>VLOOKUP(_xlfn.CONCAT(A10,1),ref_coordinates!A:D,4,FALSE)</f>
        <v>17.100000000000001</v>
      </c>
      <c r="W10" t="str">
        <f>VLOOKUP(INT(LEFT(A10,3)),image_data!A:H,8,FALSE)</f>
        <v>perspective</v>
      </c>
    </row>
    <row r="11" spans="1:23" x14ac:dyDescent="0.3">
      <c r="A11" t="s">
        <v>244</v>
      </c>
      <c r="B11">
        <f t="shared" si="3"/>
        <v>4</v>
      </c>
      <c r="C11">
        <f>VLOOKUP($B11,image_data!$A:$P,16,FALSE)</f>
        <v>5184</v>
      </c>
      <c r="D11">
        <f>VLOOKUP($B11,image_data!$A:$P,15,FALSE)</f>
        <v>3888</v>
      </c>
      <c r="E11">
        <f t="shared" si="0"/>
        <v>-32.300000000000182</v>
      </c>
      <c r="F11">
        <f t="shared" si="1"/>
        <v>666.7</v>
      </c>
      <c r="G11">
        <f>VLOOKUP(_xlfn.CONCAT($A11,"1"),ref_coordinates!$A:$C,2,FALSE)</f>
        <v>2208.3000000000002</v>
      </c>
      <c r="H11">
        <f>VLOOKUP(_xlfn.CONCAT($A11,"1"),ref_coordinates!$A:$C,3,FALSE)</f>
        <v>1221.5</v>
      </c>
      <c r="I11">
        <f>VLOOKUP(_xlfn.CONCAT($A11,"2"),ref_coordinates!$A:$C,2,FALSE)</f>
        <v>2176</v>
      </c>
      <c r="J11">
        <f>VLOOKUP(_xlfn.CONCAT($A11,"2"),ref_coordinates!$A:$C,3,FALSE)</f>
        <v>1888.2</v>
      </c>
      <c r="K11" t="e">
        <f t="shared" si="2"/>
        <v>#REF!</v>
      </c>
      <c r="L11" t="e">
        <f>VLOOKUP($A11,#REF!,4,FALSE)</f>
        <v>#REF!</v>
      </c>
      <c r="M11">
        <f>RADIANS(VLOOKUP($B11, image_data!A:G,7,FALSE))</f>
        <v>0.47895875830086421</v>
      </c>
      <c r="N11" t="e">
        <f>VLOOKUP($A11,#REF!,7,FALSE)</f>
        <v>#REF!</v>
      </c>
      <c r="O11">
        <f>VLOOKUP($B11,image_data!A:F,6,FALSE)</f>
        <v>1.2183205373585</v>
      </c>
      <c r="P11">
        <f>VLOOKUP($B11,image_data!$A:$Q,12,FALSE)</f>
        <v>0.50162611110335997</v>
      </c>
      <c r="Q11">
        <f>VLOOKUP($B11,image_data!$A:$Q,13,FALSE)</f>
        <v>-0.20314164822358</v>
      </c>
      <c r="R11">
        <f>VLOOKUP($B11,image_data!$A:$Q,14,FALSE)</f>
        <v>3.5280145810493997E-2</v>
      </c>
      <c r="S11">
        <f>VLOOKUP($B11,image_data!$A:$K,9,FALSE)</f>
        <v>-0.47414393478820999</v>
      </c>
      <c r="T11">
        <f>VLOOKUP($B11,image_data!$A:$K,10,FALSE)</f>
        <v>-1.9808095578105001</v>
      </c>
      <c r="U11">
        <f>VLOOKUP($B11,image_data!$A:$K,11,FALSE)</f>
        <v>-1.9254278782070999</v>
      </c>
      <c r="V11">
        <f>VLOOKUP(_xlfn.CONCAT(A11,1),ref_coordinates!A:D,4,FALSE)</f>
        <v>33.799999999999997</v>
      </c>
      <c r="W11" t="str">
        <f>VLOOKUP(INT(LEFT(A11,3)),image_data!A:H,8,FALSE)</f>
        <v>perspective</v>
      </c>
    </row>
    <row r="12" spans="1:23" x14ac:dyDescent="0.3">
      <c r="A12" t="s">
        <v>245</v>
      </c>
      <c r="B12">
        <f t="shared" si="3"/>
        <v>4</v>
      </c>
      <c r="C12">
        <f>VLOOKUP($B12,image_data!$A:$P,16,FALSE)</f>
        <v>5184</v>
      </c>
      <c r="D12">
        <f>VLOOKUP($B12,image_data!$A:$P,15,FALSE)</f>
        <v>3888</v>
      </c>
      <c r="E12">
        <f t="shared" si="0"/>
        <v>-28.299999999999727</v>
      </c>
      <c r="F12">
        <f t="shared" si="1"/>
        <v>672.09999999999991</v>
      </c>
      <c r="G12">
        <f>VLOOKUP(_xlfn.CONCAT($A12,"1"),ref_coordinates!$A:$C,2,FALSE)</f>
        <v>2314.6</v>
      </c>
      <c r="H12">
        <f>VLOOKUP(_xlfn.CONCAT($A12,"1"),ref_coordinates!$A:$C,3,FALSE)</f>
        <v>1219.7</v>
      </c>
      <c r="I12">
        <f>VLOOKUP(_xlfn.CONCAT($A12,"2"),ref_coordinates!$A:$C,2,FALSE)</f>
        <v>2286.3000000000002</v>
      </c>
      <c r="J12">
        <f>VLOOKUP(_xlfn.CONCAT($A12,"2"),ref_coordinates!$A:$C,3,FALSE)</f>
        <v>1891.8</v>
      </c>
      <c r="K12" t="e">
        <f t="shared" si="2"/>
        <v>#REF!</v>
      </c>
      <c r="L12" t="e">
        <f>VLOOKUP($A12,#REF!,4,FALSE)</f>
        <v>#REF!</v>
      </c>
      <c r="M12">
        <f>RADIANS(VLOOKUP($B12, image_data!A:G,7,FALSE))</f>
        <v>0.47895875830086421</v>
      </c>
      <c r="N12" t="e">
        <f>VLOOKUP($A12,#REF!,7,FALSE)</f>
        <v>#REF!</v>
      </c>
      <c r="O12">
        <f>VLOOKUP($B12,image_data!A:F,6,FALSE)</f>
        <v>1.2183205373585</v>
      </c>
      <c r="P12">
        <f>VLOOKUP($B12,image_data!$A:$Q,12,FALSE)</f>
        <v>0.50162611110335997</v>
      </c>
      <c r="Q12">
        <f>VLOOKUP($B12,image_data!$A:$Q,13,FALSE)</f>
        <v>-0.20314164822358</v>
      </c>
      <c r="R12">
        <f>VLOOKUP($B12,image_data!$A:$Q,14,FALSE)</f>
        <v>3.5280145810493997E-2</v>
      </c>
      <c r="S12">
        <f>VLOOKUP($B12,image_data!$A:$K,9,FALSE)</f>
        <v>-0.47414393478820999</v>
      </c>
      <c r="T12">
        <f>VLOOKUP($B12,image_data!$A:$K,10,FALSE)</f>
        <v>-1.9808095578105001</v>
      </c>
      <c r="U12">
        <f>VLOOKUP($B12,image_data!$A:$K,11,FALSE)</f>
        <v>-1.9254278782070999</v>
      </c>
      <c r="V12">
        <f>VLOOKUP(_xlfn.CONCAT(A12,1),ref_coordinates!A:D,4,FALSE)</f>
        <v>33.799999999999997</v>
      </c>
      <c r="W12" t="str">
        <f>VLOOKUP(INT(LEFT(A12,3)),image_data!A:H,8,FALSE)</f>
        <v>perspective</v>
      </c>
    </row>
    <row r="13" spans="1:23" x14ac:dyDescent="0.3">
      <c r="A13" t="s">
        <v>246</v>
      </c>
      <c r="B13">
        <f t="shared" si="3"/>
        <v>4</v>
      </c>
      <c r="C13">
        <f>VLOOKUP($B13,image_data!$A:$P,16,FALSE)</f>
        <v>5184</v>
      </c>
      <c r="D13">
        <f>VLOOKUP($B13,image_data!$A:$P,15,FALSE)</f>
        <v>3888</v>
      </c>
      <c r="E13">
        <f t="shared" si="0"/>
        <v>-16.599999999999909</v>
      </c>
      <c r="F13">
        <f t="shared" si="1"/>
        <v>676.59999999999991</v>
      </c>
      <c r="G13">
        <f>VLOOKUP(_xlfn.CONCAT($A13,"1"),ref_coordinates!$A:$C,2,FALSE)</f>
        <v>2430</v>
      </c>
      <c r="H13">
        <f>VLOOKUP(_xlfn.CONCAT($A13,"1"),ref_coordinates!$A:$C,3,FALSE)</f>
        <v>1220.7</v>
      </c>
      <c r="I13">
        <f>VLOOKUP(_xlfn.CONCAT($A13,"2"),ref_coordinates!$A:$C,2,FALSE)</f>
        <v>2413.4</v>
      </c>
      <c r="J13">
        <f>VLOOKUP(_xlfn.CONCAT($A13,"2"),ref_coordinates!$A:$C,3,FALSE)</f>
        <v>1897.3</v>
      </c>
      <c r="K13" t="e">
        <f t="shared" si="2"/>
        <v>#REF!</v>
      </c>
      <c r="L13" t="e">
        <f>VLOOKUP($A13,#REF!,4,FALSE)</f>
        <v>#REF!</v>
      </c>
      <c r="M13">
        <f>RADIANS(VLOOKUP($B13, image_data!A:G,7,FALSE))</f>
        <v>0.47895875830086421</v>
      </c>
      <c r="N13" t="e">
        <f>VLOOKUP($A13,#REF!,7,FALSE)</f>
        <v>#REF!</v>
      </c>
      <c r="O13">
        <f>VLOOKUP($B13,image_data!A:F,6,FALSE)</f>
        <v>1.2183205373585</v>
      </c>
      <c r="P13">
        <f>VLOOKUP($B13,image_data!$A:$Q,12,FALSE)</f>
        <v>0.50162611110335997</v>
      </c>
      <c r="Q13">
        <f>VLOOKUP($B13,image_data!$A:$Q,13,FALSE)</f>
        <v>-0.20314164822358</v>
      </c>
      <c r="R13">
        <f>VLOOKUP($B13,image_data!$A:$Q,14,FALSE)</f>
        <v>3.5280145810493997E-2</v>
      </c>
      <c r="S13">
        <f>VLOOKUP($B13,image_data!$A:$K,9,FALSE)</f>
        <v>-0.47414393478820999</v>
      </c>
      <c r="T13">
        <f>VLOOKUP($B13,image_data!$A:$K,10,FALSE)</f>
        <v>-1.9808095578105001</v>
      </c>
      <c r="U13">
        <f>VLOOKUP($B13,image_data!$A:$K,11,FALSE)</f>
        <v>-1.9254278782070999</v>
      </c>
      <c r="V13">
        <f>VLOOKUP(_xlfn.CONCAT(A13,1),ref_coordinates!A:D,4,FALSE)</f>
        <v>33.799999999999997</v>
      </c>
      <c r="W13" t="str">
        <f>VLOOKUP(INT(LEFT(A13,3)),image_data!A:H,8,FALSE)</f>
        <v>perspective</v>
      </c>
    </row>
    <row r="14" spans="1:23" x14ac:dyDescent="0.3">
      <c r="A14" t="s">
        <v>247</v>
      </c>
      <c r="B14">
        <f t="shared" si="3"/>
        <v>4</v>
      </c>
      <c r="C14">
        <f>VLOOKUP($B14,image_data!$A:$P,16,FALSE)</f>
        <v>5184</v>
      </c>
      <c r="D14">
        <f>VLOOKUP($B14,image_data!$A:$P,15,FALSE)</f>
        <v>3888</v>
      </c>
      <c r="E14">
        <f t="shared" si="0"/>
        <v>-12.5</v>
      </c>
      <c r="F14">
        <f t="shared" si="1"/>
        <v>676.2</v>
      </c>
      <c r="G14">
        <f>VLOOKUP(_xlfn.CONCAT($A14,"1"),ref_coordinates!$A:$C,2,FALSE)</f>
        <v>2679.7</v>
      </c>
      <c r="H14">
        <f>VLOOKUP(_xlfn.CONCAT($A14,"1"),ref_coordinates!$A:$C,3,FALSE)</f>
        <v>1221.0999999999999</v>
      </c>
      <c r="I14">
        <f>VLOOKUP(_xlfn.CONCAT($A14,"2"),ref_coordinates!$A:$C,2,FALSE)</f>
        <v>2667.2</v>
      </c>
      <c r="J14">
        <f>VLOOKUP(_xlfn.CONCAT($A14,"2"),ref_coordinates!$A:$C,3,FALSE)</f>
        <v>1897.3</v>
      </c>
      <c r="K14" t="e">
        <f t="shared" si="2"/>
        <v>#REF!</v>
      </c>
      <c r="L14" t="e">
        <f>VLOOKUP($A14,#REF!,4,FALSE)</f>
        <v>#REF!</v>
      </c>
      <c r="M14">
        <f>RADIANS(VLOOKUP($B14, image_data!A:G,7,FALSE))</f>
        <v>0.47895875830086421</v>
      </c>
      <c r="N14" t="e">
        <f>VLOOKUP($A14,#REF!,7,FALSE)</f>
        <v>#REF!</v>
      </c>
      <c r="O14">
        <f>VLOOKUP($B14,image_data!A:F,6,FALSE)</f>
        <v>1.2183205373585</v>
      </c>
      <c r="P14">
        <f>VLOOKUP($B14,image_data!$A:$Q,12,FALSE)</f>
        <v>0.50162611110335997</v>
      </c>
      <c r="Q14">
        <f>VLOOKUP($B14,image_data!$A:$Q,13,FALSE)</f>
        <v>-0.20314164822358</v>
      </c>
      <c r="R14">
        <f>VLOOKUP($B14,image_data!$A:$Q,14,FALSE)</f>
        <v>3.5280145810493997E-2</v>
      </c>
      <c r="S14">
        <f>VLOOKUP($B14,image_data!$A:$K,9,FALSE)</f>
        <v>-0.47414393478820999</v>
      </c>
      <c r="T14">
        <f>VLOOKUP($B14,image_data!$A:$K,10,FALSE)</f>
        <v>-1.9808095578105001</v>
      </c>
      <c r="U14">
        <f>VLOOKUP($B14,image_data!$A:$K,11,FALSE)</f>
        <v>-1.9254278782070999</v>
      </c>
      <c r="V14">
        <f>VLOOKUP(_xlfn.CONCAT(A14,1),ref_coordinates!A:D,4,FALSE)</f>
        <v>33.799999999999997</v>
      </c>
      <c r="W14" t="str">
        <f>VLOOKUP(INT(LEFT(A14,3)),image_data!A:H,8,FALSE)</f>
        <v>perspective</v>
      </c>
    </row>
    <row r="15" spans="1:23" x14ac:dyDescent="0.3">
      <c r="A15" t="s">
        <v>248</v>
      </c>
      <c r="B15">
        <f t="shared" si="3"/>
        <v>4</v>
      </c>
      <c r="C15">
        <f>VLOOKUP($B15,image_data!$A:$P,16,FALSE)</f>
        <v>5184</v>
      </c>
      <c r="D15">
        <f>VLOOKUP($B15,image_data!$A:$P,15,FALSE)</f>
        <v>3888</v>
      </c>
      <c r="E15">
        <f t="shared" si="0"/>
        <v>-20.699999999999818</v>
      </c>
      <c r="F15">
        <f t="shared" si="1"/>
        <v>674.7</v>
      </c>
      <c r="G15">
        <f>VLOOKUP(_xlfn.CONCAT($A15,"1"),ref_coordinates!$A:$C,2,FALSE)</f>
        <v>2789.6</v>
      </c>
      <c r="H15">
        <f>VLOOKUP(_xlfn.CONCAT($A15,"1"),ref_coordinates!$A:$C,3,FALSE)</f>
        <v>1222.5999999999999</v>
      </c>
      <c r="I15">
        <f>VLOOKUP(_xlfn.CONCAT($A15,"2"),ref_coordinates!$A:$C,2,FALSE)</f>
        <v>2768.9</v>
      </c>
      <c r="J15">
        <f>VLOOKUP(_xlfn.CONCAT($A15,"2"),ref_coordinates!$A:$C,3,FALSE)</f>
        <v>1897.3</v>
      </c>
      <c r="K15" t="e">
        <f t="shared" si="2"/>
        <v>#REF!</v>
      </c>
      <c r="L15" t="e">
        <f>VLOOKUP($A15,#REF!,4,FALSE)</f>
        <v>#REF!</v>
      </c>
      <c r="M15">
        <f>RADIANS(VLOOKUP($B15, image_data!A:G,7,FALSE))</f>
        <v>0.47895875830086421</v>
      </c>
      <c r="N15" t="e">
        <f>VLOOKUP($A15,#REF!,7,FALSE)</f>
        <v>#REF!</v>
      </c>
      <c r="O15">
        <f>VLOOKUP($B15,image_data!A:F,6,FALSE)</f>
        <v>1.2183205373585</v>
      </c>
      <c r="P15">
        <f>VLOOKUP($B15,image_data!$A:$Q,12,FALSE)</f>
        <v>0.50162611110335997</v>
      </c>
      <c r="Q15">
        <f>VLOOKUP($B15,image_data!$A:$Q,13,FALSE)</f>
        <v>-0.20314164822358</v>
      </c>
      <c r="R15">
        <f>VLOOKUP($B15,image_data!$A:$Q,14,FALSE)</f>
        <v>3.5280145810493997E-2</v>
      </c>
      <c r="S15">
        <f>VLOOKUP($B15,image_data!$A:$K,9,FALSE)</f>
        <v>-0.47414393478820999</v>
      </c>
      <c r="T15">
        <f>VLOOKUP($B15,image_data!$A:$K,10,FALSE)</f>
        <v>-1.9808095578105001</v>
      </c>
      <c r="U15">
        <f>VLOOKUP($B15,image_data!$A:$K,11,FALSE)</f>
        <v>-1.9254278782070999</v>
      </c>
      <c r="V15">
        <f>VLOOKUP(_xlfn.CONCAT(A15,1),ref_coordinates!A:D,4,FALSE)</f>
        <v>33.799999999999997</v>
      </c>
      <c r="W15" t="str">
        <f>VLOOKUP(INT(LEFT(A15,3)),image_data!A:H,8,FALSE)</f>
        <v>perspective</v>
      </c>
    </row>
    <row r="16" spans="1:23" x14ac:dyDescent="0.3">
      <c r="A16" t="s">
        <v>249</v>
      </c>
      <c r="B16">
        <f t="shared" si="3"/>
        <v>4</v>
      </c>
      <c r="C16">
        <f>VLOOKUP($B16,image_data!$A:$P,16,FALSE)</f>
        <v>5184</v>
      </c>
      <c r="D16">
        <f>VLOOKUP($B16,image_data!$A:$P,15,FALSE)</f>
        <v>3888</v>
      </c>
      <c r="E16">
        <f t="shared" si="0"/>
        <v>-7.3999999999996362</v>
      </c>
      <c r="F16">
        <f t="shared" si="1"/>
        <v>676.89999999999986</v>
      </c>
      <c r="G16">
        <f>VLOOKUP(_xlfn.CONCAT($A16,"1"),ref_coordinates!$A:$C,2,FALSE)</f>
        <v>2912.7</v>
      </c>
      <c r="H16">
        <f>VLOOKUP(_xlfn.CONCAT($A16,"1"),ref_coordinates!$A:$C,3,FALSE)</f>
        <v>1228.4000000000001</v>
      </c>
      <c r="I16">
        <f>VLOOKUP(_xlfn.CONCAT($A16,"2"),ref_coordinates!$A:$C,2,FALSE)</f>
        <v>2905.3</v>
      </c>
      <c r="J16">
        <f>VLOOKUP(_xlfn.CONCAT($A16,"2"),ref_coordinates!$A:$C,3,FALSE)</f>
        <v>1905.3</v>
      </c>
      <c r="K16" t="e">
        <f t="shared" si="2"/>
        <v>#REF!</v>
      </c>
      <c r="L16" t="e">
        <f>VLOOKUP($A16,#REF!,4,FALSE)</f>
        <v>#REF!</v>
      </c>
      <c r="M16">
        <f>RADIANS(VLOOKUP($B16, image_data!A:G,7,FALSE))</f>
        <v>0.47895875830086421</v>
      </c>
      <c r="N16" t="e">
        <f>VLOOKUP($A16,#REF!,7,FALSE)</f>
        <v>#REF!</v>
      </c>
      <c r="O16">
        <f>VLOOKUP($B16,image_data!A:F,6,FALSE)</f>
        <v>1.2183205373585</v>
      </c>
      <c r="P16">
        <f>VLOOKUP($B16,image_data!$A:$Q,12,FALSE)</f>
        <v>0.50162611110335997</v>
      </c>
      <c r="Q16">
        <f>VLOOKUP($B16,image_data!$A:$Q,13,FALSE)</f>
        <v>-0.20314164822358</v>
      </c>
      <c r="R16">
        <f>VLOOKUP($B16,image_data!$A:$Q,14,FALSE)</f>
        <v>3.5280145810493997E-2</v>
      </c>
      <c r="S16">
        <f>VLOOKUP($B16,image_data!$A:$K,9,FALSE)</f>
        <v>-0.47414393478820999</v>
      </c>
      <c r="T16">
        <f>VLOOKUP($B16,image_data!$A:$K,10,FALSE)</f>
        <v>-1.9808095578105001</v>
      </c>
      <c r="U16">
        <f>VLOOKUP($B16,image_data!$A:$K,11,FALSE)</f>
        <v>-1.9254278782070999</v>
      </c>
      <c r="V16">
        <f>VLOOKUP(_xlfn.CONCAT(A16,1),ref_coordinates!A:D,4,FALSE)</f>
        <v>33.799999999999997</v>
      </c>
      <c r="W16" t="str">
        <f>VLOOKUP(INT(LEFT(A16,3)),image_data!A:H,8,FALSE)</f>
        <v>perspective</v>
      </c>
    </row>
    <row r="17" spans="1:23" x14ac:dyDescent="0.3">
      <c r="A17" t="s">
        <v>252</v>
      </c>
      <c r="B17">
        <f t="shared" si="3"/>
        <v>5</v>
      </c>
      <c r="C17">
        <f>VLOOKUP($B17,image_data!$A:$P,16,FALSE)</f>
        <v>5184</v>
      </c>
      <c r="D17">
        <f>VLOOKUP($B17,image_data!$A:$P,15,FALSE)</f>
        <v>3888</v>
      </c>
      <c r="E17">
        <f t="shared" si="0"/>
        <v>91.150000000000091</v>
      </c>
      <c r="F17">
        <f t="shared" si="1"/>
        <v>1634.5100000000002</v>
      </c>
      <c r="G17">
        <f>VLOOKUP(_xlfn.CONCAT($A17,"1"),ref_coordinates!$A:$C,2,FALSE)</f>
        <v>953</v>
      </c>
      <c r="H17">
        <f>VLOOKUP(_xlfn.CONCAT($A17,"1"),ref_coordinates!$A:$C,3,FALSE)</f>
        <v>549.02</v>
      </c>
      <c r="I17">
        <f>VLOOKUP(_xlfn.CONCAT($A17,"2"),ref_coordinates!$A:$C,2,FALSE)</f>
        <v>1044.1500000000001</v>
      </c>
      <c r="J17">
        <f>VLOOKUP(_xlfn.CONCAT($A17,"2"),ref_coordinates!$A:$C,3,FALSE)</f>
        <v>2183.5300000000002</v>
      </c>
      <c r="K17" t="e">
        <f t="shared" si="2"/>
        <v>#REF!</v>
      </c>
      <c r="L17" t="e">
        <f>VLOOKUP($A17,#REF!,4,FALSE)</f>
        <v>#REF!</v>
      </c>
      <c r="M17">
        <f>RADIANS(VLOOKUP($B17, image_data!A:G,7,FALSE))</f>
        <v>0.62347152043713006</v>
      </c>
      <c r="N17" t="e">
        <f>VLOOKUP($A17,#REF!,7,FALSE)</f>
        <v>#REF!</v>
      </c>
      <c r="O17">
        <f>VLOOKUP($B17,image_data!A:F,6,FALSE)</f>
        <v>1.5272774212061999</v>
      </c>
      <c r="P17">
        <f>VLOOKUP($B17,image_data!$A:$Q,12,FALSE)</f>
        <v>0.50162611110335997</v>
      </c>
      <c r="Q17">
        <f>VLOOKUP($B17,image_data!$A:$Q,13,FALSE)</f>
        <v>-0.20314164822358</v>
      </c>
      <c r="R17">
        <f>VLOOKUP($B17,image_data!$A:$Q,14,FALSE)</f>
        <v>3.5280145810493997E-2</v>
      </c>
      <c r="S17">
        <f>VLOOKUP($B17,image_data!$A:$K,9,FALSE)</f>
        <v>-0.79460174793041005</v>
      </c>
      <c r="T17">
        <f>VLOOKUP($B17,image_data!$A:$K,10,FALSE)</f>
        <v>-1.8926301392878999</v>
      </c>
      <c r="U17">
        <f>VLOOKUP($B17,image_data!$A:$K,11,FALSE)</f>
        <v>-1.9451583926961999</v>
      </c>
      <c r="V17">
        <f>VLOOKUP(_xlfn.CONCAT(A17,1),ref_coordinates!A:D,4,FALSE)</f>
        <v>33.799999999999997</v>
      </c>
      <c r="W17" t="str">
        <f>VLOOKUP(INT(LEFT(A17,3)),image_data!A:H,8,FALSE)</f>
        <v>perspective</v>
      </c>
    </row>
    <row r="18" spans="1:23" x14ac:dyDescent="0.3">
      <c r="A18" t="s">
        <v>253</v>
      </c>
      <c r="B18">
        <f t="shared" si="3"/>
        <v>5</v>
      </c>
      <c r="C18">
        <f>VLOOKUP($B18,image_data!$A:$P,16,FALSE)</f>
        <v>5184</v>
      </c>
      <c r="D18">
        <f>VLOOKUP($B18,image_data!$A:$P,15,FALSE)</f>
        <v>3888</v>
      </c>
      <c r="E18">
        <f t="shared" si="0"/>
        <v>99.659999999999854</v>
      </c>
      <c r="F18">
        <f t="shared" si="1"/>
        <v>1662.0800000000002</v>
      </c>
      <c r="G18">
        <f>VLOOKUP(_xlfn.CONCAT($A18,"1"),ref_coordinates!$A:$C,2,FALSE)</f>
        <v>1261.6400000000001</v>
      </c>
      <c r="H18">
        <f>VLOOKUP(_xlfn.CONCAT($A18,"1"),ref_coordinates!$A:$C,3,FALSE)</f>
        <v>468.3</v>
      </c>
      <c r="I18">
        <f>VLOOKUP(_xlfn.CONCAT($A18,"2"),ref_coordinates!$A:$C,2,FALSE)</f>
        <v>1361.3</v>
      </c>
      <c r="J18">
        <f>VLOOKUP(_xlfn.CONCAT($A18,"2"),ref_coordinates!$A:$C,3,FALSE)</f>
        <v>2130.38</v>
      </c>
      <c r="K18" t="e">
        <f t="shared" si="2"/>
        <v>#REF!</v>
      </c>
      <c r="L18" t="e">
        <f>VLOOKUP($A18,#REF!,4,FALSE)</f>
        <v>#REF!</v>
      </c>
      <c r="M18">
        <f>RADIANS(VLOOKUP($B18, image_data!A:G,7,FALSE))</f>
        <v>0.62347152043713006</v>
      </c>
      <c r="N18" t="e">
        <f>VLOOKUP($A18,#REF!,7,FALSE)</f>
        <v>#REF!</v>
      </c>
      <c r="O18">
        <f>VLOOKUP($B18,image_data!A:F,6,FALSE)</f>
        <v>1.5272774212061999</v>
      </c>
      <c r="P18">
        <f>VLOOKUP($B18,image_data!$A:$Q,12,FALSE)</f>
        <v>0.50162611110335997</v>
      </c>
      <c r="Q18">
        <f>VLOOKUP($B18,image_data!$A:$Q,13,FALSE)</f>
        <v>-0.20314164822358</v>
      </c>
      <c r="R18">
        <f>VLOOKUP($B18,image_data!$A:$Q,14,FALSE)</f>
        <v>3.5280145810493997E-2</v>
      </c>
      <c r="S18">
        <f>VLOOKUP($B18,image_data!$A:$K,9,FALSE)</f>
        <v>-0.79460174793041005</v>
      </c>
      <c r="T18">
        <f>VLOOKUP($B18,image_data!$A:$K,10,FALSE)</f>
        <v>-1.8926301392878999</v>
      </c>
      <c r="U18">
        <f>VLOOKUP($B18,image_data!$A:$K,11,FALSE)</f>
        <v>-1.9451583926961999</v>
      </c>
      <c r="V18">
        <f>VLOOKUP(_xlfn.CONCAT(A18,1),ref_coordinates!A:D,4,FALSE)</f>
        <v>33.799999999999997</v>
      </c>
      <c r="W18" t="str">
        <f>VLOOKUP(INT(LEFT(A18,3)),image_data!A:H,8,FALSE)</f>
        <v>perspective</v>
      </c>
    </row>
    <row r="19" spans="1:23" x14ac:dyDescent="0.3">
      <c r="A19" t="s">
        <v>254</v>
      </c>
      <c r="B19">
        <f t="shared" si="3"/>
        <v>5</v>
      </c>
      <c r="C19">
        <f>VLOOKUP($B19,image_data!$A:$P,16,FALSE)</f>
        <v>5184</v>
      </c>
      <c r="D19">
        <f>VLOOKUP($B19,image_data!$A:$P,15,FALSE)</f>
        <v>3888</v>
      </c>
      <c r="E19">
        <f t="shared" si="0"/>
        <v>152.43000000000006</v>
      </c>
      <c r="F19">
        <f t="shared" si="1"/>
        <v>1677.0700000000002</v>
      </c>
      <c r="G19">
        <f>VLOOKUP(_xlfn.CONCAT($A19,"1"),ref_coordinates!$A:$C,2,FALSE)</f>
        <v>1520.57</v>
      </c>
      <c r="H19">
        <f>VLOOKUP(_xlfn.CONCAT($A19,"1"),ref_coordinates!$A:$C,3,FALSE)</f>
        <v>396.04</v>
      </c>
      <c r="I19">
        <f>VLOOKUP(_xlfn.CONCAT($A19,"2"),ref_coordinates!$A:$C,2,FALSE)</f>
        <v>1673</v>
      </c>
      <c r="J19">
        <f>VLOOKUP(_xlfn.CONCAT($A19,"2"),ref_coordinates!$A:$C,3,FALSE)</f>
        <v>2073.11</v>
      </c>
      <c r="K19" t="e">
        <f t="shared" si="2"/>
        <v>#REF!</v>
      </c>
      <c r="L19" t="e">
        <f>VLOOKUP($A19,#REF!,4,FALSE)</f>
        <v>#REF!</v>
      </c>
      <c r="M19">
        <f>RADIANS(VLOOKUP($B19, image_data!A:G,7,FALSE))</f>
        <v>0.62347152043713006</v>
      </c>
      <c r="N19" t="e">
        <f>VLOOKUP($A19,#REF!,7,FALSE)</f>
        <v>#REF!</v>
      </c>
      <c r="O19">
        <f>VLOOKUP($B19,image_data!A:F,6,FALSE)</f>
        <v>1.5272774212061999</v>
      </c>
      <c r="P19">
        <f>VLOOKUP($B19,image_data!$A:$Q,12,FALSE)</f>
        <v>0.50162611110335997</v>
      </c>
      <c r="Q19">
        <f>VLOOKUP($B19,image_data!$A:$Q,13,FALSE)</f>
        <v>-0.20314164822358</v>
      </c>
      <c r="R19">
        <f>VLOOKUP($B19,image_data!$A:$Q,14,FALSE)</f>
        <v>3.5280145810493997E-2</v>
      </c>
      <c r="S19">
        <f>VLOOKUP($B19,image_data!$A:$K,9,FALSE)</f>
        <v>-0.79460174793041005</v>
      </c>
      <c r="T19">
        <f>VLOOKUP($B19,image_data!$A:$K,10,FALSE)</f>
        <v>-1.8926301392878999</v>
      </c>
      <c r="U19">
        <f>VLOOKUP($B19,image_data!$A:$K,11,FALSE)</f>
        <v>-1.9451583926961999</v>
      </c>
      <c r="V19">
        <f>VLOOKUP(_xlfn.CONCAT(A19,1),ref_coordinates!A:D,4,FALSE)</f>
        <v>33.799999999999997</v>
      </c>
      <c r="W19" t="str">
        <f>VLOOKUP(INT(LEFT(A19,3)),image_data!A:H,8,FALSE)</f>
        <v>perspective</v>
      </c>
    </row>
    <row r="20" spans="1:23" x14ac:dyDescent="0.3">
      <c r="A20" t="s">
        <v>255</v>
      </c>
      <c r="B20">
        <f t="shared" si="3"/>
        <v>5</v>
      </c>
      <c r="C20">
        <f>VLOOKUP($B20,image_data!$A:$P,16,FALSE)</f>
        <v>5184</v>
      </c>
      <c r="D20">
        <f>VLOOKUP($B20,image_data!$A:$P,15,FALSE)</f>
        <v>3888</v>
      </c>
      <c r="E20">
        <f t="shared" si="0"/>
        <v>200.33999999999992</v>
      </c>
      <c r="F20">
        <f t="shared" si="1"/>
        <v>1682.1200000000001</v>
      </c>
      <c r="G20">
        <f>VLOOKUP(_xlfn.CONCAT($A20,"1"),ref_coordinates!$A:$C,2,FALSE)</f>
        <v>1806.96</v>
      </c>
      <c r="H20">
        <f>VLOOKUP(_xlfn.CONCAT($A20,"1"),ref_coordinates!$A:$C,3,FALSE)</f>
        <v>341.79</v>
      </c>
      <c r="I20">
        <f>VLOOKUP(_xlfn.CONCAT($A20,"2"),ref_coordinates!$A:$C,2,FALSE)</f>
        <v>2007.3</v>
      </c>
      <c r="J20">
        <f>VLOOKUP(_xlfn.CONCAT($A20,"2"),ref_coordinates!$A:$C,3,FALSE)</f>
        <v>2023.91</v>
      </c>
      <c r="K20" t="e">
        <f t="shared" si="2"/>
        <v>#REF!</v>
      </c>
      <c r="L20" t="e">
        <f>VLOOKUP($A20,#REF!,4,FALSE)</f>
        <v>#REF!</v>
      </c>
      <c r="M20">
        <f>RADIANS(VLOOKUP($B20, image_data!A:G,7,FALSE))</f>
        <v>0.62347152043713006</v>
      </c>
      <c r="N20" t="e">
        <f>VLOOKUP($A20,#REF!,7,FALSE)</f>
        <v>#REF!</v>
      </c>
      <c r="O20">
        <f>VLOOKUP($B20,image_data!A:F,6,FALSE)</f>
        <v>1.5272774212061999</v>
      </c>
      <c r="P20">
        <f>VLOOKUP($B20,image_data!$A:$Q,12,FALSE)</f>
        <v>0.50162611110335997</v>
      </c>
      <c r="Q20">
        <f>VLOOKUP($B20,image_data!$A:$Q,13,FALSE)</f>
        <v>-0.20314164822358</v>
      </c>
      <c r="R20">
        <f>VLOOKUP($B20,image_data!$A:$Q,14,FALSE)</f>
        <v>3.5280145810493997E-2</v>
      </c>
      <c r="S20">
        <f>VLOOKUP($B20,image_data!$A:$K,9,FALSE)</f>
        <v>-0.79460174793041005</v>
      </c>
      <c r="T20">
        <f>VLOOKUP($B20,image_data!$A:$K,10,FALSE)</f>
        <v>-1.8926301392878999</v>
      </c>
      <c r="U20">
        <f>VLOOKUP($B20,image_data!$A:$K,11,FALSE)</f>
        <v>-1.9451583926961999</v>
      </c>
      <c r="V20">
        <f>VLOOKUP(_xlfn.CONCAT(A20,1),ref_coordinates!A:D,4,FALSE)</f>
        <v>33.799999999999997</v>
      </c>
      <c r="W20" t="str">
        <f>VLOOKUP(INT(LEFT(A20,3)),image_data!A:H,8,FALSE)</f>
        <v>perspective</v>
      </c>
    </row>
    <row r="21" spans="1:23" x14ac:dyDescent="0.3">
      <c r="A21" t="s">
        <v>256</v>
      </c>
      <c r="B21">
        <f t="shared" si="3"/>
        <v>5</v>
      </c>
      <c r="C21">
        <f>VLOOKUP($B21,image_data!$A:$P,16,FALSE)</f>
        <v>5184</v>
      </c>
      <c r="D21">
        <f>VLOOKUP($B21,image_data!$A:$P,15,FALSE)</f>
        <v>3888</v>
      </c>
      <c r="E21">
        <f t="shared" si="0"/>
        <v>245.36000000000013</v>
      </c>
      <c r="F21">
        <f t="shared" si="1"/>
        <v>1674.39</v>
      </c>
      <c r="G21">
        <f>VLOOKUP(_xlfn.CONCAT($A21,"1"),ref_coordinates!$A:$C,2,FALSE)</f>
        <v>2113.6799999999998</v>
      </c>
      <c r="H21">
        <f>VLOOKUP(_xlfn.CONCAT($A21,"1"),ref_coordinates!$A:$C,3,FALSE)</f>
        <v>297.74</v>
      </c>
      <c r="I21">
        <f>VLOOKUP(_xlfn.CONCAT($A21,"2"),ref_coordinates!$A:$C,2,FALSE)</f>
        <v>2359.04</v>
      </c>
      <c r="J21">
        <f>VLOOKUP(_xlfn.CONCAT($A21,"2"),ref_coordinates!$A:$C,3,FALSE)</f>
        <v>1972.13</v>
      </c>
      <c r="K21" t="e">
        <f t="shared" si="2"/>
        <v>#REF!</v>
      </c>
      <c r="L21" t="e">
        <f>VLOOKUP($A21,#REF!,4,FALSE)</f>
        <v>#REF!</v>
      </c>
      <c r="M21">
        <f>RADIANS(VLOOKUP($B21, image_data!A:G,7,FALSE))</f>
        <v>0.62347152043713006</v>
      </c>
      <c r="N21" t="e">
        <f>VLOOKUP($A21,#REF!,7,FALSE)</f>
        <v>#REF!</v>
      </c>
      <c r="O21">
        <f>VLOOKUP($B21,image_data!A:F,6,FALSE)</f>
        <v>1.5272774212061999</v>
      </c>
      <c r="P21">
        <f>VLOOKUP($B21,image_data!$A:$Q,12,FALSE)</f>
        <v>0.50162611110335997</v>
      </c>
      <c r="Q21">
        <f>VLOOKUP($B21,image_data!$A:$Q,13,FALSE)</f>
        <v>-0.20314164822358</v>
      </c>
      <c r="R21">
        <f>VLOOKUP($B21,image_data!$A:$Q,14,FALSE)</f>
        <v>3.5280145810493997E-2</v>
      </c>
      <c r="S21">
        <f>VLOOKUP($B21,image_data!$A:$K,9,FALSE)</f>
        <v>-0.79460174793041005</v>
      </c>
      <c r="T21">
        <f>VLOOKUP($B21,image_data!$A:$K,10,FALSE)</f>
        <v>-1.8926301392878999</v>
      </c>
      <c r="U21">
        <f>VLOOKUP($B21,image_data!$A:$K,11,FALSE)</f>
        <v>-1.9451583926961999</v>
      </c>
      <c r="V21">
        <f>VLOOKUP(_xlfn.CONCAT(A21,1),ref_coordinates!A:D,4,FALSE)</f>
        <v>33.799999999999997</v>
      </c>
      <c r="W21" t="str">
        <f>VLOOKUP(INT(LEFT(A21,3)),image_data!A:H,8,FALSE)</f>
        <v>perspective</v>
      </c>
    </row>
    <row r="22" spans="1:23" x14ac:dyDescent="0.3">
      <c r="A22" t="s">
        <v>257</v>
      </c>
      <c r="B22">
        <f t="shared" si="3"/>
        <v>5</v>
      </c>
      <c r="C22">
        <f>VLOOKUP($B22,image_data!$A:$P,16,FALSE)</f>
        <v>5184</v>
      </c>
      <c r="D22">
        <f>VLOOKUP($B22,image_data!$A:$P,15,FALSE)</f>
        <v>3888</v>
      </c>
      <c r="E22">
        <f t="shared" si="0"/>
        <v>298.38999999999987</v>
      </c>
      <c r="F22">
        <f t="shared" si="1"/>
        <v>1660.94</v>
      </c>
      <c r="G22">
        <f>VLOOKUP(_xlfn.CONCAT($A22,"1"),ref_coordinates!$A:$C,2,FALSE)</f>
        <v>2419.5500000000002</v>
      </c>
      <c r="H22">
        <f>VLOOKUP(_xlfn.CONCAT($A22,"1"),ref_coordinates!$A:$C,3,FALSE)</f>
        <v>266.85000000000002</v>
      </c>
      <c r="I22">
        <f>VLOOKUP(_xlfn.CONCAT($A22,"2"),ref_coordinates!$A:$C,2,FALSE)</f>
        <v>2717.94</v>
      </c>
      <c r="J22">
        <f>VLOOKUP(_xlfn.CONCAT($A22,"2"),ref_coordinates!$A:$C,3,FALSE)</f>
        <v>1927.79</v>
      </c>
      <c r="K22" t="e">
        <f t="shared" si="2"/>
        <v>#REF!</v>
      </c>
      <c r="L22" t="e">
        <f>VLOOKUP($A22,#REF!,4,FALSE)</f>
        <v>#REF!</v>
      </c>
      <c r="M22">
        <f>RADIANS(VLOOKUP($B22, image_data!A:G,7,FALSE))</f>
        <v>0.62347152043713006</v>
      </c>
      <c r="N22" t="e">
        <f>VLOOKUP($A22,#REF!,7,FALSE)</f>
        <v>#REF!</v>
      </c>
      <c r="O22">
        <f>VLOOKUP($B22,image_data!A:F,6,FALSE)</f>
        <v>1.5272774212061999</v>
      </c>
      <c r="P22">
        <f>VLOOKUP($B22,image_data!$A:$Q,12,FALSE)</f>
        <v>0.50162611110335997</v>
      </c>
      <c r="Q22">
        <f>VLOOKUP($B22,image_data!$A:$Q,13,FALSE)</f>
        <v>-0.20314164822358</v>
      </c>
      <c r="R22">
        <f>VLOOKUP($B22,image_data!$A:$Q,14,FALSE)</f>
        <v>3.5280145810493997E-2</v>
      </c>
      <c r="S22">
        <f>VLOOKUP($B22,image_data!$A:$K,9,FALSE)</f>
        <v>-0.79460174793041005</v>
      </c>
      <c r="T22">
        <f>VLOOKUP($B22,image_data!$A:$K,10,FALSE)</f>
        <v>-1.8926301392878999</v>
      </c>
      <c r="U22">
        <f>VLOOKUP($B22,image_data!$A:$K,11,FALSE)</f>
        <v>-1.9451583926961999</v>
      </c>
      <c r="V22">
        <f>VLOOKUP(_xlfn.CONCAT(A22,1),ref_coordinates!A:D,4,FALSE)</f>
        <v>33.799999999999997</v>
      </c>
      <c r="W22" t="str">
        <f>VLOOKUP(INT(LEFT(A22,3)),image_data!A:H,8,FALSE)</f>
        <v>perspective</v>
      </c>
    </row>
    <row r="23" spans="1:23" x14ac:dyDescent="0.3">
      <c r="A23" t="s">
        <v>258</v>
      </c>
      <c r="B23">
        <f t="shared" si="3"/>
        <v>5</v>
      </c>
      <c r="C23">
        <f>VLOOKUP($B23,image_data!$A:$P,16,FALSE)</f>
        <v>5184</v>
      </c>
      <c r="D23">
        <f>VLOOKUP($B23,image_data!$A:$P,15,FALSE)</f>
        <v>3888</v>
      </c>
      <c r="E23">
        <f t="shared" si="0"/>
        <v>342.13000000000011</v>
      </c>
      <c r="F23">
        <f t="shared" si="1"/>
        <v>1622.38</v>
      </c>
      <c r="G23">
        <f>VLOOKUP(_xlfn.CONCAT($A23,"1"),ref_coordinates!$A:$C,2,FALSE)</f>
        <v>2680.49</v>
      </c>
      <c r="H23">
        <f>VLOOKUP(_xlfn.CONCAT($A23,"1"),ref_coordinates!$A:$C,3,FALSE)</f>
        <v>256.77</v>
      </c>
      <c r="I23">
        <f>VLOOKUP(_xlfn.CONCAT($A23,"2"),ref_coordinates!$A:$C,2,FALSE)</f>
        <v>3022.62</v>
      </c>
      <c r="J23">
        <f>VLOOKUP(_xlfn.CONCAT($A23,"2"),ref_coordinates!$A:$C,3,FALSE)</f>
        <v>1879.15</v>
      </c>
      <c r="K23" t="e">
        <f t="shared" si="2"/>
        <v>#REF!</v>
      </c>
      <c r="L23" t="e">
        <f>VLOOKUP($A23,#REF!,4,FALSE)</f>
        <v>#REF!</v>
      </c>
      <c r="M23">
        <f>RADIANS(VLOOKUP($B23, image_data!A:G,7,FALSE))</f>
        <v>0.62347152043713006</v>
      </c>
      <c r="N23" t="e">
        <f>VLOOKUP($A23,#REF!,7,FALSE)</f>
        <v>#REF!</v>
      </c>
      <c r="O23">
        <f>VLOOKUP($B23,image_data!A:F,6,FALSE)</f>
        <v>1.5272774212061999</v>
      </c>
      <c r="P23">
        <f>VLOOKUP($B23,image_data!$A:$Q,12,FALSE)</f>
        <v>0.50162611110335997</v>
      </c>
      <c r="Q23">
        <f>VLOOKUP($B23,image_data!$A:$Q,13,FALSE)</f>
        <v>-0.20314164822358</v>
      </c>
      <c r="R23">
        <f>VLOOKUP($B23,image_data!$A:$Q,14,FALSE)</f>
        <v>3.5280145810493997E-2</v>
      </c>
      <c r="S23">
        <f>VLOOKUP($B23,image_data!$A:$K,9,FALSE)</f>
        <v>-0.79460174793041005</v>
      </c>
      <c r="T23">
        <f>VLOOKUP($B23,image_data!$A:$K,10,FALSE)</f>
        <v>-1.8926301392878999</v>
      </c>
      <c r="U23">
        <f>VLOOKUP($B23,image_data!$A:$K,11,FALSE)</f>
        <v>-1.9451583926961999</v>
      </c>
      <c r="V23">
        <f>VLOOKUP(_xlfn.CONCAT(A23,1),ref_coordinates!A:D,4,FALSE)</f>
        <v>33.799999999999997</v>
      </c>
      <c r="W23" t="str">
        <f>VLOOKUP(INT(LEFT(A23,3)),image_data!A:H,8,FALSE)</f>
        <v>perspective</v>
      </c>
    </row>
    <row r="24" spans="1:23" x14ac:dyDescent="0.3">
      <c r="A24" t="s">
        <v>259</v>
      </c>
      <c r="B24">
        <f t="shared" si="3"/>
        <v>5</v>
      </c>
      <c r="C24">
        <f>VLOOKUP($B24,image_data!$A:$P,16,FALSE)</f>
        <v>5184</v>
      </c>
      <c r="D24">
        <f>VLOOKUP($B24,image_data!$A:$P,15,FALSE)</f>
        <v>3888</v>
      </c>
      <c r="E24">
        <f t="shared" si="0"/>
        <v>378.45999999999958</v>
      </c>
      <c r="F24">
        <f t="shared" si="1"/>
        <v>1584.04</v>
      </c>
      <c r="G24">
        <f>VLOOKUP(_xlfn.CONCAT($A24,"1"),ref_coordinates!$A:$C,2,FALSE)</f>
        <v>2962.28</v>
      </c>
      <c r="H24">
        <f>VLOOKUP(_xlfn.CONCAT($A24,"1"),ref_coordinates!$A:$C,3,FALSE)</f>
        <v>253.66</v>
      </c>
      <c r="I24">
        <f>VLOOKUP(_xlfn.CONCAT($A24,"2"),ref_coordinates!$A:$C,2,FALSE)</f>
        <v>3340.74</v>
      </c>
      <c r="J24">
        <f>VLOOKUP(_xlfn.CONCAT($A24,"2"),ref_coordinates!$A:$C,3,FALSE)</f>
        <v>1837.7</v>
      </c>
      <c r="K24" t="e">
        <f t="shared" si="2"/>
        <v>#REF!</v>
      </c>
      <c r="L24" t="e">
        <f>VLOOKUP($A24,#REF!,4,FALSE)</f>
        <v>#REF!</v>
      </c>
      <c r="M24">
        <f>RADIANS(VLOOKUP($B24, image_data!A:G,7,FALSE))</f>
        <v>0.62347152043713006</v>
      </c>
      <c r="N24" t="e">
        <f>VLOOKUP($A24,#REF!,7,FALSE)</f>
        <v>#REF!</v>
      </c>
      <c r="O24">
        <f>VLOOKUP($B24,image_data!A:F,6,FALSE)</f>
        <v>1.5272774212061999</v>
      </c>
      <c r="P24">
        <f>VLOOKUP($B24,image_data!$A:$Q,12,FALSE)</f>
        <v>0.50162611110335997</v>
      </c>
      <c r="Q24">
        <f>VLOOKUP($B24,image_data!$A:$Q,13,FALSE)</f>
        <v>-0.20314164822358</v>
      </c>
      <c r="R24">
        <f>VLOOKUP($B24,image_data!$A:$Q,14,FALSE)</f>
        <v>3.5280145810493997E-2</v>
      </c>
      <c r="S24">
        <f>VLOOKUP($B24,image_data!$A:$K,9,FALSE)</f>
        <v>-0.79460174793041005</v>
      </c>
      <c r="T24">
        <f>VLOOKUP($B24,image_data!$A:$K,10,FALSE)</f>
        <v>-1.8926301392878999</v>
      </c>
      <c r="U24">
        <f>VLOOKUP($B24,image_data!$A:$K,11,FALSE)</f>
        <v>-1.9451583926961999</v>
      </c>
      <c r="V24">
        <f>VLOOKUP(_xlfn.CONCAT(A24,1),ref_coordinates!A:D,4,FALSE)</f>
        <v>33.799999999999997</v>
      </c>
      <c r="W24" t="str">
        <f>VLOOKUP(INT(LEFT(A24,3)),image_data!A:H,8,FALSE)</f>
        <v>perspective</v>
      </c>
    </row>
    <row r="25" spans="1:23" x14ac:dyDescent="0.3">
      <c r="A25" t="s">
        <v>260</v>
      </c>
      <c r="B25">
        <f t="shared" si="3"/>
        <v>5</v>
      </c>
      <c r="C25">
        <f>VLOOKUP($B25,image_data!$A:$P,16,FALSE)</f>
        <v>5184</v>
      </c>
      <c r="D25">
        <f>VLOOKUP($B25,image_data!$A:$P,15,FALSE)</f>
        <v>3888</v>
      </c>
      <c r="E25">
        <f t="shared" si="0"/>
        <v>329.70000000000027</v>
      </c>
      <c r="F25">
        <f t="shared" si="1"/>
        <v>1545.4</v>
      </c>
      <c r="G25">
        <f>VLOOKUP(_xlfn.CONCAT($A25,"1"),ref_coordinates!$A:$C,2,FALSE)</f>
        <v>3264.66</v>
      </c>
      <c r="H25">
        <f>VLOOKUP(_xlfn.CONCAT($A25,"1"),ref_coordinates!$A:$C,3,FALSE)</f>
        <v>267.14999999999998</v>
      </c>
      <c r="I25">
        <f>VLOOKUP(_xlfn.CONCAT($A25,"2"),ref_coordinates!$A:$C,2,FALSE)</f>
        <v>3594.36</v>
      </c>
      <c r="J25">
        <f>VLOOKUP(_xlfn.CONCAT($A25,"2"),ref_coordinates!$A:$C,3,FALSE)</f>
        <v>1812.55</v>
      </c>
      <c r="K25" t="e">
        <f t="shared" si="2"/>
        <v>#REF!</v>
      </c>
      <c r="L25" t="e">
        <f>VLOOKUP($A25,#REF!,4,FALSE)</f>
        <v>#REF!</v>
      </c>
      <c r="M25">
        <f>RADIANS(VLOOKUP($B25, image_data!A:G,7,FALSE))</f>
        <v>0.62347152043713006</v>
      </c>
      <c r="N25" t="e">
        <f>VLOOKUP($A25,#REF!,7,FALSE)</f>
        <v>#REF!</v>
      </c>
      <c r="O25">
        <f>VLOOKUP($B25,image_data!A:F,6,FALSE)</f>
        <v>1.5272774212061999</v>
      </c>
      <c r="P25">
        <f>VLOOKUP($B25,image_data!$A:$Q,12,FALSE)</f>
        <v>0.50162611110335997</v>
      </c>
      <c r="Q25">
        <f>VLOOKUP($B25,image_data!$A:$Q,13,FALSE)</f>
        <v>-0.20314164822358</v>
      </c>
      <c r="R25">
        <f>VLOOKUP($B25,image_data!$A:$Q,14,FALSE)</f>
        <v>3.5280145810493997E-2</v>
      </c>
      <c r="S25">
        <f>VLOOKUP($B25,image_data!$A:$K,9,FALSE)</f>
        <v>-0.79460174793041005</v>
      </c>
      <c r="T25">
        <f>VLOOKUP($B25,image_data!$A:$K,10,FALSE)</f>
        <v>-1.8926301392878999</v>
      </c>
      <c r="U25">
        <f>VLOOKUP($B25,image_data!$A:$K,11,FALSE)</f>
        <v>-1.9451583926961999</v>
      </c>
      <c r="V25">
        <f>VLOOKUP(_xlfn.CONCAT(A25,1),ref_coordinates!A:D,4,FALSE)</f>
        <v>33.799999999999997</v>
      </c>
      <c r="W25" t="str">
        <f>VLOOKUP(INT(LEFT(A25,3)),image_data!A:H,8,FALSE)</f>
        <v>perspective</v>
      </c>
    </row>
    <row r="26" spans="1:23" x14ac:dyDescent="0.3">
      <c r="A26" t="s">
        <v>261</v>
      </c>
      <c r="B26">
        <f t="shared" si="3"/>
        <v>5</v>
      </c>
      <c r="C26">
        <f>VLOOKUP($B26,image_data!$A:$P,16,FALSE)</f>
        <v>5184</v>
      </c>
      <c r="D26">
        <f>VLOOKUP($B26,image_data!$A:$P,15,FALSE)</f>
        <v>3888</v>
      </c>
      <c r="E26">
        <f t="shared" si="0"/>
        <v>351.57000000000016</v>
      </c>
      <c r="F26">
        <f t="shared" si="1"/>
        <v>1474.85</v>
      </c>
      <c r="G26">
        <f>VLOOKUP(_xlfn.CONCAT($A26,"1"),ref_coordinates!$A:$C,2,FALSE)</f>
        <v>3493.94</v>
      </c>
      <c r="H26">
        <f>VLOOKUP(_xlfn.CONCAT($A26,"1"),ref_coordinates!$A:$C,3,FALSE)</f>
        <v>286.38</v>
      </c>
      <c r="I26">
        <f>VLOOKUP(_xlfn.CONCAT($A26,"2"),ref_coordinates!$A:$C,2,FALSE)</f>
        <v>3845.51</v>
      </c>
      <c r="J26">
        <f>VLOOKUP(_xlfn.CONCAT($A26,"2"),ref_coordinates!$A:$C,3,FALSE)</f>
        <v>1761.23</v>
      </c>
      <c r="K26" t="e">
        <f t="shared" si="2"/>
        <v>#REF!</v>
      </c>
      <c r="L26" t="e">
        <f>VLOOKUP($A26,#REF!,4,FALSE)</f>
        <v>#REF!</v>
      </c>
      <c r="M26">
        <f>RADIANS(VLOOKUP($B26, image_data!A:G,7,FALSE))</f>
        <v>0.62347152043713006</v>
      </c>
      <c r="N26" t="e">
        <f>VLOOKUP($A26,#REF!,7,FALSE)</f>
        <v>#REF!</v>
      </c>
      <c r="O26">
        <f>VLOOKUP($B26,image_data!A:F,6,FALSE)</f>
        <v>1.5272774212061999</v>
      </c>
      <c r="P26">
        <f>VLOOKUP($B26,image_data!$A:$Q,12,FALSE)</f>
        <v>0.50162611110335997</v>
      </c>
      <c r="Q26">
        <f>VLOOKUP($B26,image_data!$A:$Q,13,FALSE)</f>
        <v>-0.20314164822358</v>
      </c>
      <c r="R26">
        <f>VLOOKUP($B26,image_data!$A:$Q,14,FALSE)</f>
        <v>3.5280145810493997E-2</v>
      </c>
      <c r="S26">
        <f>VLOOKUP($B26,image_data!$A:$K,9,FALSE)</f>
        <v>-0.79460174793041005</v>
      </c>
      <c r="T26">
        <f>VLOOKUP($B26,image_data!$A:$K,10,FALSE)</f>
        <v>-1.8926301392878999</v>
      </c>
      <c r="U26">
        <f>VLOOKUP($B26,image_data!$A:$K,11,FALSE)</f>
        <v>-1.9451583926961999</v>
      </c>
      <c r="V26">
        <f>VLOOKUP(_xlfn.CONCAT(A26,1),ref_coordinates!A:D,4,FALSE)</f>
        <v>33.799999999999997</v>
      </c>
      <c r="W26" t="str">
        <f>VLOOKUP(INT(LEFT(A26,3)),image_data!A:H,8,FALSE)</f>
        <v>perspective</v>
      </c>
    </row>
    <row r="27" spans="1:23" x14ac:dyDescent="0.3">
      <c r="A27" t="s">
        <v>262</v>
      </c>
      <c r="B27">
        <f t="shared" si="3"/>
        <v>5</v>
      </c>
      <c r="C27">
        <f>VLOOKUP($B27,image_data!$A:$P,16,FALSE)</f>
        <v>5184</v>
      </c>
      <c r="D27">
        <f>VLOOKUP($B27,image_data!$A:$P,15,FALSE)</f>
        <v>3888</v>
      </c>
      <c r="E27">
        <f t="shared" si="0"/>
        <v>383.75</v>
      </c>
      <c r="F27">
        <f t="shared" si="1"/>
        <v>1319.15</v>
      </c>
      <c r="G27">
        <f>VLOOKUP(_xlfn.CONCAT($A27,"1"),ref_coordinates!$A:$C,2,FALSE)</f>
        <v>4008.91</v>
      </c>
      <c r="H27">
        <f>VLOOKUP(_xlfn.CONCAT($A27,"1"),ref_coordinates!$A:$C,3,FALSE)</f>
        <v>329.36</v>
      </c>
      <c r="I27">
        <f>VLOOKUP(_xlfn.CONCAT($A27,"2"),ref_coordinates!$A:$C,2,FALSE)</f>
        <v>4392.66</v>
      </c>
      <c r="J27">
        <f>VLOOKUP(_xlfn.CONCAT($A27,"2"),ref_coordinates!$A:$C,3,FALSE)</f>
        <v>1648.51</v>
      </c>
      <c r="K27" t="e">
        <f t="shared" si="2"/>
        <v>#REF!</v>
      </c>
      <c r="L27" t="e">
        <f>VLOOKUP($A27,#REF!,4,FALSE)</f>
        <v>#REF!</v>
      </c>
      <c r="M27">
        <f>RADIANS(VLOOKUP($B27, image_data!A:G,7,FALSE))</f>
        <v>0.62347152043713006</v>
      </c>
      <c r="N27" t="e">
        <f>VLOOKUP($A27,#REF!,7,FALSE)</f>
        <v>#REF!</v>
      </c>
      <c r="O27">
        <f>VLOOKUP($B27,image_data!A:F,6,FALSE)</f>
        <v>1.5272774212061999</v>
      </c>
      <c r="P27">
        <f>VLOOKUP($B27,image_data!$A:$Q,12,FALSE)</f>
        <v>0.50162611110335997</v>
      </c>
      <c r="Q27">
        <f>VLOOKUP($B27,image_data!$A:$Q,13,FALSE)</f>
        <v>-0.20314164822358</v>
      </c>
      <c r="R27">
        <f>VLOOKUP($B27,image_data!$A:$Q,14,FALSE)</f>
        <v>3.5280145810493997E-2</v>
      </c>
      <c r="S27">
        <f>VLOOKUP($B27,image_data!$A:$K,9,FALSE)</f>
        <v>-0.79460174793041005</v>
      </c>
      <c r="T27">
        <f>VLOOKUP($B27,image_data!$A:$K,10,FALSE)</f>
        <v>-1.8926301392878999</v>
      </c>
      <c r="U27">
        <f>VLOOKUP($B27,image_data!$A:$K,11,FALSE)</f>
        <v>-1.9451583926961999</v>
      </c>
      <c r="V27">
        <f>VLOOKUP(_xlfn.CONCAT(A27,1),ref_coordinates!A:D,4,FALSE)</f>
        <v>34</v>
      </c>
      <c r="W27" t="str">
        <f>VLOOKUP(INT(LEFT(A27,3)),image_data!A:H,8,FALSE)</f>
        <v>perspective</v>
      </c>
    </row>
    <row r="28" spans="1:23" x14ac:dyDescent="0.3">
      <c r="A28" t="s">
        <v>263</v>
      </c>
      <c r="B28">
        <f t="shared" si="3"/>
        <v>5</v>
      </c>
      <c r="C28">
        <f>VLOOKUP($B28,image_data!$A:$P,16,FALSE)</f>
        <v>5184</v>
      </c>
      <c r="D28">
        <f>VLOOKUP($B28,image_data!$A:$P,15,FALSE)</f>
        <v>3888</v>
      </c>
      <c r="E28">
        <f t="shared" si="0"/>
        <v>318.17000000000007</v>
      </c>
      <c r="F28">
        <f t="shared" si="1"/>
        <v>1146.04</v>
      </c>
      <c r="G28">
        <f>VLOOKUP(_xlfn.CONCAT($A28,"1"),ref_coordinates!$A:$C,2,FALSE)</f>
        <v>4496.45</v>
      </c>
      <c r="H28">
        <f>VLOOKUP(_xlfn.CONCAT($A28,"1"),ref_coordinates!$A:$C,3,FALSE)</f>
        <v>438.3</v>
      </c>
      <c r="I28">
        <f>VLOOKUP(_xlfn.CONCAT($A28,"2"),ref_coordinates!$A:$C,2,FALSE)</f>
        <v>4814.62</v>
      </c>
      <c r="J28">
        <f>VLOOKUP(_xlfn.CONCAT($A28,"2"),ref_coordinates!$A:$C,3,FALSE)</f>
        <v>1584.34</v>
      </c>
      <c r="K28" t="e">
        <f t="shared" si="2"/>
        <v>#REF!</v>
      </c>
      <c r="L28" t="e">
        <f>VLOOKUP($A28,#REF!,4,FALSE)</f>
        <v>#REF!</v>
      </c>
      <c r="M28">
        <f>RADIANS(VLOOKUP($B28, image_data!A:G,7,FALSE))</f>
        <v>0.62347152043713006</v>
      </c>
      <c r="N28" t="e">
        <f>VLOOKUP($A28,#REF!,7,FALSE)</f>
        <v>#REF!</v>
      </c>
      <c r="O28">
        <f>VLOOKUP($B28,image_data!A:F,6,FALSE)</f>
        <v>1.5272774212061999</v>
      </c>
      <c r="P28">
        <f>VLOOKUP($B28,image_data!$A:$Q,12,FALSE)</f>
        <v>0.50162611110335997</v>
      </c>
      <c r="Q28">
        <f>VLOOKUP($B28,image_data!$A:$Q,13,FALSE)</f>
        <v>-0.20314164822358</v>
      </c>
      <c r="R28">
        <f>VLOOKUP($B28,image_data!$A:$Q,14,FALSE)</f>
        <v>3.5280145810493997E-2</v>
      </c>
      <c r="S28">
        <f>VLOOKUP($B28,image_data!$A:$K,9,FALSE)</f>
        <v>-0.79460174793041005</v>
      </c>
      <c r="T28">
        <f>VLOOKUP($B28,image_data!$A:$K,10,FALSE)</f>
        <v>-1.8926301392878999</v>
      </c>
      <c r="U28">
        <f>VLOOKUP($B28,image_data!$A:$K,11,FALSE)</f>
        <v>-1.9451583926961999</v>
      </c>
      <c r="V28">
        <f>VLOOKUP(_xlfn.CONCAT(A28,1),ref_coordinates!A:D,4,FALSE)</f>
        <v>34</v>
      </c>
      <c r="W28" t="str">
        <f>VLOOKUP(INT(LEFT(A28,3)),image_data!A:H,8,FALSE)</f>
        <v>perspective</v>
      </c>
    </row>
    <row r="29" spans="1:23" x14ac:dyDescent="0.3">
      <c r="A29" t="s">
        <v>265</v>
      </c>
      <c r="B29">
        <f t="shared" si="3"/>
        <v>6</v>
      </c>
      <c r="C29">
        <f>VLOOKUP($B29,image_data!$A:$P,16,FALSE)</f>
        <v>4032</v>
      </c>
      <c r="D29">
        <f>VLOOKUP($B29,image_data!$A:$P,15,FALSE)</f>
        <v>3024</v>
      </c>
      <c r="E29">
        <f t="shared" si="0"/>
        <v>-14.809999999999945</v>
      </c>
      <c r="F29">
        <f t="shared" si="1"/>
        <v>631.65999999999985</v>
      </c>
      <c r="G29">
        <f>VLOOKUP(_xlfn.CONCAT($A29,"1"),ref_coordinates!$A:$C,2,FALSE)</f>
        <v>341.28</v>
      </c>
      <c r="H29">
        <f>VLOOKUP(_xlfn.CONCAT($A29,"1"),ref_coordinates!$A:$C,3,FALSE)</f>
        <v>1444.23</v>
      </c>
      <c r="I29">
        <f>VLOOKUP(_xlfn.CONCAT($A29,"2"),ref_coordinates!$A:$C,2,FALSE)</f>
        <v>326.47000000000003</v>
      </c>
      <c r="J29">
        <f>VLOOKUP(_xlfn.CONCAT($A29,"2"),ref_coordinates!$A:$C,3,FALSE)</f>
        <v>2075.89</v>
      </c>
      <c r="K29" t="e">
        <f t="shared" si="2"/>
        <v>#REF!</v>
      </c>
      <c r="L29" t="e">
        <f>VLOOKUP($A29,#REF!,4,FALSE)</f>
        <v>#REF!</v>
      </c>
      <c r="M29">
        <f>RADIANS(VLOOKUP($B29, image_data!A:G,7,FALSE))</f>
        <v>5.6881627158711687</v>
      </c>
      <c r="N29" t="e">
        <f>VLOOKUP($A29,#REF!,7,FALSE)</f>
        <v>#REF!</v>
      </c>
      <c r="O29">
        <f>VLOOKUP($B29,image_data!A:F,6,FALSE)</f>
        <v>1.9624696271494</v>
      </c>
      <c r="P29">
        <f>VLOOKUP($B29,image_data!$A:$Q,12,FALSE)</f>
        <v>0.83056326846442996</v>
      </c>
      <c r="Q29">
        <f>VLOOKUP($B29,image_data!$A:$Q,13,FALSE)</f>
        <v>1.7380195114236E-2</v>
      </c>
      <c r="R29">
        <f>VLOOKUP($B29,image_data!$A:$Q,14,FALSE)</f>
        <v>-7.7252632985067996E-3</v>
      </c>
      <c r="S29">
        <f>VLOOKUP($B29,image_data!$A:$K,9,FALSE)</f>
        <v>1.4302204915553001</v>
      </c>
      <c r="T29">
        <f>VLOOKUP($B29,image_data!$A:$K,10,FALSE)</f>
        <v>0.42029550393597997</v>
      </c>
      <c r="U29">
        <f>VLOOKUP($B29,image_data!$A:$K,11,FALSE)</f>
        <v>-0.50142602009051995</v>
      </c>
      <c r="V29">
        <f>VLOOKUP(_xlfn.CONCAT(A29,1),ref_coordinates!A:D,4,FALSE)</f>
        <v>2.8</v>
      </c>
      <c r="W29" t="str">
        <f>VLOOKUP(INT(LEFT(A29,3)),image_data!A:H,8,FALSE)</f>
        <v>perspective</v>
      </c>
    </row>
    <row r="30" spans="1:23" x14ac:dyDescent="0.3">
      <c r="A30" t="s">
        <v>266</v>
      </c>
      <c r="B30">
        <f t="shared" si="3"/>
        <v>6</v>
      </c>
      <c r="C30">
        <f>VLOOKUP($B30,image_data!$A:$P,16,FALSE)</f>
        <v>4032</v>
      </c>
      <c r="D30">
        <f>VLOOKUP($B30,image_data!$A:$P,15,FALSE)</f>
        <v>3024</v>
      </c>
      <c r="E30">
        <f t="shared" si="0"/>
        <v>-14.810000000000059</v>
      </c>
      <c r="F30">
        <f t="shared" si="1"/>
        <v>857.49</v>
      </c>
      <c r="G30">
        <f>VLOOKUP(_xlfn.CONCAT($A30,"1"),ref_coordinates!$A:$C,2,FALSE)</f>
        <v>860.09</v>
      </c>
      <c r="H30">
        <f>VLOOKUP(_xlfn.CONCAT($A30,"1"),ref_coordinates!$A:$C,3,FALSE)</f>
        <v>1085.51</v>
      </c>
      <c r="I30">
        <f>VLOOKUP(_xlfn.CONCAT($A30,"2"),ref_coordinates!$A:$C,2,FALSE)</f>
        <v>845.28</v>
      </c>
      <c r="J30">
        <f>VLOOKUP(_xlfn.CONCAT($A30,"2"),ref_coordinates!$A:$C,3,FALSE)</f>
        <v>1943</v>
      </c>
      <c r="K30" t="e">
        <f t="shared" si="2"/>
        <v>#REF!</v>
      </c>
      <c r="L30" t="e">
        <f>VLOOKUP($A30,#REF!,4,FALSE)</f>
        <v>#REF!</v>
      </c>
      <c r="M30">
        <f>RADIANS(VLOOKUP($B30, image_data!A:G,7,FALSE))</f>
        <v>5.6881627158711687</v>
      </c>
      <c r="N30" t="e">
        <f>VLOOKUP($A30,#REF!,7,FALSE)</f>
        <v>#REF!</v>
      </c>
      <c r="O30">
        <f>VLOOKUP($B30,image_data!A:F,6,FALSE)</f>
        <v>1.9624696271494</v>
      </c>
      <c r="P30">
        <f>VLOOKUP($B30,image_data!$A:$Q,12,FALSE)</f>
        <v>0.83056326846442996</v>
      </c>
      <c r="Q30">
        <f>VLOOKUP($B30,image_data!$A:$Q,13,FALSE)</f>
        <v>1.7380195114236E-2</v>
      </c>
      <c r="R30">
        <f>VLOOKUP($B30,image_data!$A:$Q,14,FALSE)</f>
        <v>-7.7252632985067996E-3</v>
      </c>
      <c r="S30">
        <f>VLOOKUP($B30,image_data!$A:$K,9,FALSE)</f>
        <v>1.4302204915553001</v>
      </c>
      <c r="T30">
        <f>VLOOKUP($B30,image_data!$A:$K,10,FALSE)</f>
        <v>0.42029550393597997</v>
      </c>
      <c r="U30">
        <f>VLOOKUP($B30,image_data!$A:$K,11,FALSE)</f>
        <v>-0.50142602009051995</v>
      </c>
      <c r="V30">
        <f>VLOOKUP(_xlfn.CONCAT(A30,1),ref_coordinates!A:D,4,FALSE)</f>
        <v>9.1</v>
      </c>
      <c r="W30" t="str">
        <f>VLOOKUP(INT(LEFT(A30,3)),image_data!A:H,8,FALSE)</f>
        <v>perspective</v>
      </c>
    </row>
    <row r="31" spans="1:23" x14ac:dyDescent="0.3">
      <c r="A31" t="s">
        <v>267</v>
      </c>
      <c r="B31">
        <f t="shared" si="3"/>
        <v>6</v>
      </c>
      <c r="C31">
        <f>VLOOKUP($B31,image_data!$A:$P,16,FALSE)</f>
        <v>4032</v>
      </c>
      <c r="D31">
        <f>VLOOKUP($B31,image_data!$A:$P,15,FALSE)</f>
        <v>3024</v>
      </c>
      <c r="E31">
        <f t="shared" si="0"/>
        <v>-5.1000000000000227</v>
      </c>
      <c r="F31">
        <f t="shared" si="1"/>
        <v>268.21000000000004</v>
      </c>
      <c r="G31">
        <f>VLOOKUP(_xlfn.CONCAT($A31,"1"),ref_coordinates!$A:$C,2,FALSE)</f>
        <v>850.38</v>
      </c>
      <c r="H31">
        <f>VLOOKUP(_xlfn.CONCAT($A31,"1"),ref_coordinates!$A:$C,3,FALSE)</f>
        <v>1674.79</v>
      </c>
      <c r="I31">
        <f>VLOOKUP(_xlfn.CONCAT($A31,"2"),ref_coordinates!$A:$C,2,FALSE)</f>
        <v>845.28</v>
      </c>
      <c r="J31">
        <f>VLOOKUP(_xlfn.CONCAT($A31,"2"),ref_coordinates!$A:$C,3,FALSE)</f>
        <v>1943</v>
      </c>
      <c r="K31" t="e">
        <f t="shared" si="2"/>
        <v>#REF!</v>
      </c>
      <c r="L31" t="e">
        <f>VLOOKUP($A31,#REF!,4,FALSE)</f>
        <v>#REF!</v>
      </c>
      <c r="M31">
        <f>RADIANS(VLOOKUP($B31, image_data!A:G,7,FALSE))</f>
        <v>5.6881627158711687</v>
      </c>
      <c r="N31" t="e">
        <f>VLOOKUP($A31,#REF!,7,FALSE)</f>
        <v>#REF!</v>
      </c>
      <c r="O31">
        <f>VLOOKUP($B31,image_data!A:F,6,FALSE)</f>
        <v>1.9624696271494</v>
      </c>
      <c r="P31">
        <f>VLOOKUP($B31,image_data!$A:$Q,12,FALSE)</f>
        <v>0.83056326846442996</v>
      </c>
      <c r="Q31">
        <f>VLOOKUP($B31,image_data!$A:$Q,13,FALSE)</f>
        <v>1.7380195114236E-2</v>
      </c>
      <c r="R31">
        <f>VLOOKUP($B31,image_data!$A:$Q,14,FALSE)</f>
        <v>-7.7252632985067996E-3</v>
      </c>
      <c r="S31">
        <f>VLOOKUP($B31,image_data!$A:$K,9,FALSE)</f>
        <v>1.4302204915553001</v>
      </c>
      <c r="T31">
        <f>VLOOKUP($B31,image_data!$A:$K,10,FALSE)</f>
        <v>0.42029550393597997</v>
      </c>
      <c r="U31">
        <f>VLOOKUP($B31,image_data!$A:$K,11,FALSE)</f>
        <v>-0.50142602009051995</v>
      </c>
      <c r="V31">
        <f>VLOOKUP(_xlfn.CONCAT(A31,1),ref_coordinates!A:D,4,FALSE)</f>
        <v>2.8</v>
      </c>
      <c r="W31" t="str">
        <f>VLOOKUP(INT(LEFT(A31,3)),image_data!A:H,8,FALSE)</f>
        <v>perspective</v>
      </c>
    </row>
    <row r="32" spans="1:23" x14ac:dyDescent="0.3">
      <c r="A32" t="s">
        <v>268</v>
      </c>
      <c r="B32">
        <f t="shared" si="3"/>
        <v>6</v>
      </c>
      <c r="C32">
        <f>VLOOKUP($B32,image_data!$A:$P,16,FALSE)</f>
        <v>4032</v>
      </c>
      <c r="D32">
        <f>VLOOKUP($B32,image_data!$A:$P,15,FALSE)</f>
        <v>3024</v>
      </c>
      <c r="E32">
        <f t="shared" si="0"/>
        <v>0</v>
      </c>
      <c r="F32">
        <f t="shared" si="1"/>
        <v>283.02</v>
      </c>
      <c r="G32">
        <f>VLOOKUP(_xlfn.CONCAT($A32,"1"),ref_coordinates!$A:$C,2,FALSE)</f>
        <v>1219.32</v>
      </c>
      <c r="H32">
        <f>VLOOKUP(_xlfn.CONCAT($A32,"1"),ref_coordinates!$A:$C,3,FALSE)</f>
        <v>1659.98</v>
      </c>
      <c r="I32">
        <f>VLOOKUP(_xlfn.CONCAT($A32,"2"),ref_coordinates!$A:$C,2,FALSE)</f>
        <v>1219.32</v>
      </c>
      <c r="J32">
        <f>VLOOKUP(_xlfn.CONCAT($A32,"2"),ref_coordinates!$A:$C,3,FALSE)</f>
        <v>1943</v>
      </c>
      <c r="K32" t="e">
        <f t="shared" si="2"/>
        <v>#REF!</v>
      </c>
      <c r="L32" t="e">
        <f>VLOOKUP($A32,#REF!,4,FALSE)</f>
        <v>#REF!</v>
      </c>
      <c r="M32">
        <f>RADIANS(VLOOKUP($B32, image_data!A:G,7,FALSE))</f>
        <v>5.6881627158711687</v>
      </c>
      <c r="N32" t="e">
        <f>VLOOKUP($A32,#REF!,7,FALSE)</f>
        <v>#REF!</v>
      </c>
      <c r="O32">
        <f>VLOOKUP($B32,image_data!A:F,6,FALSE)</f>
        <v>1.9624696271494</v>
      </c>
      <c r="P32">
        <f>VLOOKUP($B32,image_data!$A:$Q,12,FALSE)</f>
        <v>0.83056326846442996</v>
      </c>
      <c r="Q32">
        <f>VLOOKUP($B32,image_data!$A:$Q,13,FALSE)</f>
        <v>1.7380195114236E-2</v>
      </c>
      <c r="R32">
        <f>VLOOKUP($B32,image_data!$A:$Q,14,FALSE)</f>
        <v>-7.7252632985067996E-3</v>
      </c>
      <c r="S32">
        <f>VLOOKUP($B32,image_data!$A:$K,9,FALSE)</f>
        <v>1.4302204915553001</v>
      </c>
      <c r="T32">
        <f>VLOOKUP($B32,image_data!$A:$K,10,FALSE)</f>
        <v>0.42029550393597997</v>
      </c>
      <c r="U32">
        <f>VLOOKUP($B32,image_data!$A:$K,11,FALSE)</f>
        <v>-0.50142602009051995</v>
      </c>
      <c r="V32">
        <f>VLOOKUP(_xlfn.CONCAT(A32,1),ref_coordinates!A:D,4,FALSE)</f>
        <v>2.8</v>
      </c>
      <c r="W32" t="str">
        <f>VLOOKUP(INT(LEFT(A32,3)),image_data!A:H,8,FALSE)</f>
        <v>perspective</v>
      </c>
    </row>
    <row r="33" spans="1:23" x14ac:dyDescent="0.3">
      <c r="A33" t="s">
        <v>269</v>
      </c>
      <c r="B33">
        <f t="shared" si="3"/>
        <v>6</v>
      </c>
      <c r="C33">
        <f>VLOOKUP($B33,image_data!$A:$P,16,FALSE)</f>
        <v>4032</v>
      </c>
      <c r="D33">
        <f>VLOOKUP($B33,image_data!$A:$P,15,FALSE)</f>
        <v>3024</v>
      </c>
      <c r="E33">
        <f t="shared" si="0"/>
        <v>10.210000000000036</v>
      </c>
      <c r="F33">
        <f t="shared" si="1"/>
        <v>365.1099999999999</v>
      </c>
      <c r="G33">
        <f>VLOOKUP(_xlfn.CONCAT($A33,"1"),ref_coordinates!$A:$C,2,FALSE)</f>
        <v>2061.62</v>
      </c>
      <c r="H33">
        <f>VLOOKUP(_xlfn.CONCAT($A33,"1"),ref_coordinates!$A:$C,3,FALSE)</f>
        <v>1502.19</v>
      </c>
      <c r="I33">
        <f>VLOOKUP(_xlfn.CONCAT($A33,"2"),ref_coordinates!$A:$C,2,FALSE)</f>
        <v>2071.83</v>
      </c>
      <c r="J33">
        <f>VLOOKUP(_xlfn.CONCAT($A33,"2"),ref_coordinates!$A:$C,3,FALSE)</f>
        <v>1867.3</v>
      </c>
      <c r="K33" t="e">
        <f t="shared" si="2"/>
        <v>#REF!</v>
      </c>
      <c r="L33" t="e">
        <f>VLOOKUP($A33,#REF!,4,FALSE)</f>
        <v>#REF!</v>
      </c>
      <c r="M33">
        <f>RADIANS(VLOOKUP($B33, image_data!A:G,7,FALSE))</f>
        <v>5.6881627158711687</v>
      </c>
      <c r="N33" t="e">
        <f>VLOOKUP($A33,#REF!,7,FALSE)</f>
        <v>#REF!</v>
      </c>
      <c r="O33">
        <f>VLOOKUP($B33,image_data!A:F,6,FALSE)</f>
        <v>1.9624696271494</v>
      </c>
      <c r="P33">
        <f>VLOOKUP($B33,image_data!$A:$Q,12,FALSE)</f>
        <v>0.83056326846442996</v>
      </c>
      <c r="Q33">
        <f>VLOOKUP($B33,image_data!$A:$Q,13,FALSE)</f>
        <v>1.7380195114236E-2</v>
      </c>
      <c r="R33">
        <f>VLOOKUP($B33,image_data!$A:$Q,14,FALSE)</f>
        <v>-7.7252632985067996E-3</v>
      </c>
      <c r="S33">
        <f>VLOOKUP($B33,image_data!$A:$K,9,FALSE)</f>
        <v>1.4302204915553001</v>
      </c>
      <c r="T33">
        <f>VLOOKUP($B33,image_data!$A:$K,10,FALSE)</f>
        <v>0.42029550393597997</v>
      </c>
      <c r="U33">
        <f>VLOOKUP($B33,image_data!$A:$K,11,FALSE)</f>
        <v>-0.50142602009051995</v>
      </c>
      <c r="V33">
        <f>VLOOKUP(_xlfn.CONCAT(A33,1),ref_coordinates!A:D,4,FALSE)</f>
        <v>34</v>
      </c>
      <c r="W33" t="str">
        <f>VLOOKUP(INT(LEFT(A33,3)),image_data!A:H,8,FALSE)</f>
        <v>perspective</v>
      </c>
    </row>
    <row r="34" spans="1:23" x14ac:dyDescent="0.3">
      <c r="A34" t="s">
        <v>271</v>
      </c>
      <c r="B34">
        <f t="shared" si="3"/>
        <v>7</v>
      </c>
      <c r="C34">
        <f>VLOOKUP($B34,image_data!$A:$P,16,FALSE)</f>
        <v>4032</v>
      </c>
      <c r="D34">
        <f>VLOOKUP($B34,image_data!$A:$P,15,FALSE)</f>
        <v>3024</v>
      </c>
      <c r="E34">
        <f t="shared" si="0"/>
        <v>-22.809999999999945</v>
      </c>
      <c r="F34">
        <f t="shared" si="1"/>
        <v>1787.23</v>
      </c>
      <c r="G34">
        <f>VLOOKUP(_xlfn.CONCAT($A34,"1"),ref_coordinates!$A:$C,2,FALSE)</f>
        <v>1289.02</v>
      </c>
      <c r="H34">
        <f>VLOOKUP(_xlfn.CONCAT($A34,"1"),ref_coordinates!$A:$C,3,FALSE)</f>
        <v>68.319999999999993</v>
      </c>
      <c r="I34">
        <f>VLOOKUP(_xlfn.CONCAT($A34,"2"),ref_coordinates!$A:$C,2,FALSE)</f>
        <v>1266.21</v>
      </c>
      <c r="J34">
        <f>VLOOKUP(_xlfn.CONCAT($A34,"2"),ref_coordinates!$A:$C,3,FALSE)</f>
        <v>1855.55</v>
      </c>
      <c r="K34" t="e">
        <f t="shared" si="2"/>
        <v>#REF!</v>
      </c>
      <c r="L34" t="e">
        <f>VLOOKUP($A34,#REF!,4,FALSE)</f>
        <v>#REF!</v>
      </c>
      <c r="M34">
        <f>RADIANS(VLOOKUP($B34, image_data!A:G,7,FALSE))</f>
        <v>5.7080606217130763</v>
      </c>
      <c r="N34" t="e">
        <f>VLOOKUP($A34,#REF!,7,FALSE)</f>
        <v>#REF!</v>
      </c>
      <c r="O34">
        <f>VLOOKUP($B34,image_data!A:F,6,FALSE)</f>
        <v>2.7215881766751</v>
      </c>
      <c r="P34">
        <f>VLOOKUP($B34,image_data!$A:$Q,12,FALSE)</f>
        <v>0.83056326846442996</v>
      </c>
      <c r="Q34">
        <f>VLOOKUP($B34,image_data!$A:$Q,13,FALSE)</f>
        <v>1.7380195114236E-2</v>
      </c>
      <c r="R34">
        <f>VLOOKUP($B34,image_data!$A:$Q,14,FALSE)</f>
        <v>-7.7252632985067996E-3</v>
      </c>
      <c r="S34">
        <f>VLOOKUP($B34,image_data!$A:$K,9,FALSE)</f>
        <v>1.4439690726708001</v>
      </c>
      <c r="T34">
        <f>VLOOKUP($B34,image_data!$A:$K,10,FALSE)</f>
        <v>0.41838812906866002</v>
      </c>
      <c r="U34">
        <f>VLOOKUP($B34,image_data!$A:$K,11,FALSE)</f>
        <v>-0.47314393052700998</v>
      </c>
      <c r="V34">
        <f>VLOOKUP(_xlfn.CONCAT(A34,1),ref_coordinates!A:D,4,FALSE)</f>
        <v>34</v>
      </c>
      <c r="W34" t="str">
        <f>VLOOKUP(INT(LEFT(A34,3)),image_data!A:H,8,FALSE)</f>
        <v>perspective</v>
      </c>
    </row>
    <row r="35" spans="1:23" x14ac:dyDescent="0.3">
      <c r="A35" t="s">
        <v>272</v>
      </c>
      <c r="B35">
        <f t="shared" si="3"/>
        <v>7</v>
      </c>
      <c r="C35">
        <f>VLOOKUP($B35,image_data!$A:$P,16,FALSE)</f>
        <v>4032</v>
      </c>
      <c r="D35">
        <f>VLOOKUP($B35,image_data!$A:$P,15,FALSE)</f>
        <v>3024</v>
      </c>
      <c r="E35">
        <f t="shared" ref="E35:E66" si="4">I35-G35</f>
        <v>1.1100000000001273</v>
      </c>
      <c r="F35">
        <f t="shared" ref="F35:F66" si="5">J35-H35</f>
        <v>190.59000000000015</v>
      </c>
      <c r="G35">
        <f>VLOOKUP(_xlfn.CONCAT($A35,"1"),ref_coordinates!$A:$C,2,FALSE)</f>
        <v>1733.53</v>
      </c>
      <c r="H35">
        <f>VLOOKUP(_xlfn.CONCAT($A35,"1"),ref_coordinates!$A:$C,3,FALSE)</f>
        <v>1672.11</v>
      </c>
      <c r="I35">
        <f>VLOOKUP(_xlfn.CONCAT($A35,"2"),ref_coordinates!$A:$C,2,FALSE)</f>
        <v>1734.64</v>
      </c>
      <c r="J35">
        <f>VLOOKUP(_xlfn.CONCAT($A35,"2"),ref_coordinates!$A:$C,3,FALSE)</f>
        <v>1862.7</v>
      </c>
      <c r="K35" t="e">
        <f t="shared" ref="K35:K66" si="6">(D35-J35)/L35</f>
        <v>#REF!</v>
      </c>
      <c r="L35" t="e">
        <f>VLOOKUP($A35,#REF!,4,FALSE)</f>
        <v>#REF!</v>
      </c>
      <c r="M35">
        <f>RADIANS(VLOOKUP($B35, image_data!A:G,7,FALSE))</f>
        <v>5.7080606217130763</v>
      </c>
      <c r="N35" t="e">
        <f>VLOOKUP($A35,#REF!,7,FALSE)</f>
        <v>#REF!</v>
      </c>
      <c r="O35">
        <f>VLOOKUP($B35,image_data!A:F,6,FALSE)</f>
        <v>2.7215881766751</v>
      </c>
      <c r="P35">
        <f>VLOOKUP($B35,image_data!$A:$Q,12,FALSE)</f>
        <v>0.83056326846442996</v>
      </c>
      <c r="Q35">
        <f>VLOOKUP($B35,image_data!$A:$Q,13,FALSE)</f>
        <v>1.7380195114236E-2</v>
      </c>
      <c r="R35">
        <f>VLOOKUP($B35,image_data!$A:$Q,14,FALSE)</f>
        <v>-7.7252632985067996E-3</v>
      </c>
      <c r="S35">
        <f>VLOOKUP($B35,image_data!$A:$K,9,FALSE)</f>
        <v>1.4439690726708001</v>
      </c>
      <c r="T35">
        <f>VLOOKUP($B35,image_data!$A:$K,10,FALSE)</f>
        <v>0.41838812906866002</v>
      </c>
      <c r="U35">
        <f>VLOOKUP($B35,image_data!$A:$K,11,FALSE)</f>
        <v>-0.47314393052700998</v>
      </c>
      <c r="V35">
        <f>VLOOKUP(_xlfn.CONCAT(A35,1),ref_coordinates!A:D,4,FALSE)</f>
        <v>3.2</v>
      </c>
      <c r="W35" t="str">
        <f>VLOOKUP(INT(LEFT(A35,3)),image_data!A:H,8,FALSE)</f>
        <v>perspective</v>
      </c>
    </row>
    <row r="36" spans="1:23" x14ac:dyDescent="0.3">
      <c r="A36" t="s">
        <v>273</v>
      </c>
      <c r="B36">
        <f t="shared" si="3"/>
        <v>7</v>
      </c>
      <c r="C36">
        <f>VLOOKUP($B36,image_data!$A:$P,16,FALSE)</f>
        <v>4032</v>
      </c>
      <c r="D36">
        <f>VLOOKUP($B36,image_data!$A:$P,15,FALSE)</f>
        <v>3024</v>
      </c>
      <c r="E36">
        <f t="shared" si="4"/>
        <v>14.849999999999909</v>
      </c>
      <c r="F36">
        <f t="shared" si="5"/>
        <v>1785.56</v>
      </c>
      <c r="G36">
        <f>VLOOKUP(_xlfn.CONCAT($A36,"1"),ref_coordinates!$A:$C,2,FALSE)</f>
        <v>2042.21</v>
      </c>
      <c r="H36">
        <f>VLOOKUP(_xlfn.CONCAT($A36,"1"),ref_coordinates!$A:$C,3,FALSE)</f>
        <v>71.650000000000006</v>
      </c>
      <c r="I36">
        <f>VLOOKUP(_xlfn.CONCAT($A36,"2"),ref_coordinates!$A:$C,2,FALSE)</f>
        <v>2057.06</v>
      </c>
      <c r="J36">
        <f>VLOOKUP(_xlfn.CONCAT($A36,"2"),ref_coordinates!$A:$C,3,FALSE)</f>
        <v>1857.21</v>
      </c>
      <c r="K36" t="e">
        <f t="shared" si="6"/>
        <v>#REF!</v>
      </c>
      <c r="L36" t="e">
        <f>VLOOKUP($A36,#REF!,4,FALSE)</f>
        <v>#REF!</v>
      </c>
      <c r="M36">
        <f>RADIANS(VLOOKUP($B36, image_data!A:G,7,FALSE))</f>
        <v>5.7080606217130763</v>
      </c>
      <c r="N36" t="e">
        <f>VLOOKUP($A36,#REF!,7,FALSE)</f>
        <v>#REF!</v>
      </c>
      <c r="O36">
        <f>VLOOKUP($B36,image_data!A:F,6,FALSE)</f>
        <v>2.7215881766751</v>
      </c>
      <c r="P36">
        <f>VLOOKUP($B36,image_data!$A:$Q,12,FALSE)</f>
        <v>0.83056326846442996</v>
      </c>
      <c r="Q36">
        <f>VLOOKUP($B36,image_data!$A:$Q,13,FALSE)</f>
        <v>1.7380195114236E-2</v>
      </c>
      <c r="R36">
        <f>VLOOKUP($B36,image_data!$A:$Q,14,FALSE)</f>
        <v>-7.7252632985067996E-3</v>
      </c>
      <c r="S36">
        <f>VLOOKUP($B36,image_data!$A:$K,9,FALSE)</f>
        <v>1.4439690726708001</v>
      </c>
      <c r="T36">
        <f>VLOOKUP($B36,image_data!$A:$K,10,FALSE)</f>
        <v>0.41838812906866002</v>
      </c>
      <c r="U36">
        <f>VLOOKUP($B36,image_data!$A:$K,11,FALSE)</f>
        <v>-0.47314393052700998</v>
      </c>
      <c r="V36">
        <f>VLOOKUP(_xlfn.CONCAT(A36,1),ref_coordinates!A:D,4,FALSE)</f>
        <v>34</v>
      </c>
      <c r="W36" t="str">
        <f>VLOOKUP(INT(LEFT(A36,3)),image_data!A:H,8,FALSE)</f>
        <v>perspective</v>
      </c>
    </row>
    <row r="37" spans="1:23" x14ac:dyDescent="0.3">
      <c r="A37" t="s">
        <v>274</v>
      </c>
      <c r="B37">
        <f t="shared" si="3"/>
        <v>7</v>
      </c>
      <c r="C37">
        <f>VLOOKUP($B37,image_data!$A:$P,16,FALSE)</f>
        <v>4032</v>
      </c>
      <c r="D37">
        <f>VLOOKUP($B37,image_data!$A:$P,15,FALSE)</f>
        <v>3024</v>
      </c>
      <c r="E37">
        <f t="shared" si="4"/>
        <v>20</v>
      </c>
      <c r="F37">
        <f t="shared" si="5"/>
        <v>1789.47</v>
      </c>
      <c r="G37">
        <f>VLOOKUP(_xlfn.CONCAT($A37,"1"),ref_coordinates!$A:$C,2,FALSE)</f>
        <v>2368.2600000000002</v>
      </c>
      <c r="H37">
        <f>VLOOKUP(_xlfn.CONCAT($A37,"1"),ref_coordinates!$A:$C,3,FALSE)</f>
        <v>69.66</v>
      </c>
      <c r="I37">
        <f>VLOOKUP(_xlfn.CONCAT($A37,"2"),ref_coordinates!$A:$C,2,FALSE)</f>
        <v>2388.2600000000002</v>
      </c>
      <c r="J37">
        <f>VLOOKUP(_xlfn.CONCAT($A37,"2"),ref_coordinates!$A:$C,3,FALSE)</f>
        <v>1859.13</v>
      </c>
      <c r="K37" t="e">
        <f t="shared" si="6"/>
        <v>#REF!</v>
      </c>
      <c r="L37" t="e">
        <f>VLOOKUP($A37,#REF!,4,FALSE)</f>
        <v>#REF!</v>
      </c>
      <c r="M37">
        <f>RADIANS(VLOOKUP($B37, image_data!A:G,7,FALSE))</f>
        <v>5.7080606217130763</v>
      </c>
      <c r="N37" t="e">
        <f>VLOOKUP($A37,#REF!,7,FALSE)</f>
        <v>#REF!</v>
      </c>
      <c r="O37">
        <f>VLOOKUP($B37,image_data!A:F,6,FALSE)</f>
        <v>2.7215881766751</v>
      </c>
      <c r="P37">
        <f>VLOOKUP($B37,image_data!$A:$Q,12,FALSE)</f>
        <v>0.83056326846442996</v>
      </c>
      <c r="Q37">
        <f>VLOOKUP($B37,image_data!$A:$Q,13,FALSE)</f>
        <v>1.7380195114236E-2</v>
      </c>
      <c r="R37">
        <f>VLOOKUP($B37,image_data!$A:$Q,14,FALSE)</f>
        <v>-7.7252632985067996E-3</v>
      </c>
      <c r="S37">
        <f>VLOOKUP($B37,image_data!$A:$K,9,FALSE)</f>
        <v>1.4439690726708001</v>
      </c>
      <c r="T37">
        <f>VLOOKUP($B37,image_data!$A:$K,10,FALSE)</f>
        <v>0.41838812906866002</v>
      </c>
      <c r="U37">
        <f>VLOOKUP($B37,image_data!$A:$K,11,FALSE)</f>
        <v>-0.47314393052700998</v>
      </c>
      <c r="V37">
        <f>VLOOKUP(_xlfn.CONCAT(A37,1),ref_coordinates!A:D,4,FALSE)</f>
        <v>34</v>
      </c>
      <c r="W37" t="str">
        <f>VLOOKUP(INT(LEFT(A37,3)),image_data!A:H,8,FALSE)</f>
        <v>perspective</v>
      </c>
    </row>
    <row r="38" spans="1:23" x14ac:dyDescent="0.3">
      <c r="A38" t="s">
        <v>276</v>
      </c>
      <c r="B38">
        <f t="shared" si="3"/>
        <v>10</v>
      </c>
      <c r="C38">
        <f>VLOOKUP($B38,image_data!$A:$P,16,FALSE)</f>
        <v>4032</v>
      </c>
      <c r="D38">
        <f>VLOOKUP($B38,image_data!$A:$P,15,FALSE)</f>
        <v>3024</v>
      </c>
      <c r="E38">
        <f t="shared" si="4"/>
        <v>66.890000000000327</v>
      </c>
      <c r="F38">
        <f t="shared" si="5"/>
        <v>1105.1100000000001</v>
      </c>
      <c r="G38">
        <f>VLOOKUP(_xlfn.CONCAT($A38,"1"),ref_coordinates!$A:$C,2,FALSE)</f>
        <v>3277.45</v>
      </c>
      <c r="H38">
        <f>VLOOKUP(_xlfn.CONCAT($A38,"1"),ref_coordinates!$A:$C,3,FALSE)</f>
        <v>726.02</v>
      </c>
      <c r="I38">
        <f>VLOOKUP(_xlfn.CONCAT($A38,"2"),ref_coordinates!$A:$C,2,FALSE)</f>
        <v>3344.34</v>
      </c>
      <c r="J38">
        <f>VLOOKUP(_xlfn.CONCAT($A38,"2"),ref_coordinates!$A:$C,3,FALSE)</f>
        <v>1831.13</v>
      </c>
      <c r="K38" t="e">
        <f t="shared" si="6"/>
        <v>#REF!</v>
      </c>
      <c r="L38" t="e">
        <f>VLOOKUP($A38,#REF!,4,FALSE)</f>
        <v>#REF!</v>
      </c>
      <c r="M38">
        <f>RADIANS(VLOOKUP($B38, image_data!A:G,7,FALSE))</f>
        <v>6.1088490388261851</v>
      </c>
      <c r="N38" t="e">
        <f>VLOOKUP($A38,#REF!,7,FALSE)</f>
        <v>#REF!</v>
      </c>
      <c r="O38">
        <f>VLOOKUP($B38,image_data!A:F,6,FALSE)</f>
        <v>1.6596792265772999</v>
      </c>
      <c r="P38">
        <f>VLOOKUP($B38,image_data!$A:$Q,12,FALSE)</f>
        <v>0.82746171652303002</v>
      </c>
      <c r="Q38">
        <f>VLOOKUP($B38,image_data!$A:$Q,13,FALSE)</f>
        <v>2.0902657071754999E-2</v>
      </c>
      <c r="R38">
        <f>VLOOKUP($B38,image_data!$A:$Q,14,FALSE)</f>
        <v>4.0832066178527002E-3</v>
      </c>
      <c r="S38">
        <f>VLOOKUP($B38,image_data!$A:$K,9,FALSE)</f>
        <v>1.4624112816891</v>
      </c>
      <c r="T38">
        <f>VLOOKUP($B38,image_data!$A:$K,10,FALSE)</f>
        <v>0.11302559628709</v>
      </c>
      <c r="U38">
        <f>VLOOKUP($B38,image_data!$A:$K,11,FALSE)</f>
        <v>-0.15829478698232</v>
      </c>
      <c r="V38">
        <f>VLOOKUP(_xlfn.CONCAT(A38,1),ref_coordinates!A:D,4,FALSE)</f>
        <v>13.1</v>
      </c>
      <c r="W38" t="str">
        <f>VLOOKUP(INT(LEFT(A38,3)),image_data!A:H,8,FALSE)</f>
        <v>perspective</v>
      </c>
    </row>
    <row r="39" spans="1:23" x14ac:dyDescent="0.3">
      <c r="A39" t="s">
        <v>277</v>
      </c>
      <c r="B39">
        <f t="shared" si="3"/>
        <v>10</v>
      </c>
      <c r="C39">
        <f>VLOOKUP($B39,image_data!$A:$P,16,FALSE)</f>
        <v>4032</v>
      </c>
      <c r="D39">
        <f>VLOOKUP($B39,image_data!$A:$P,15,FALSE)</f>
        <v>3024</v>
      </c>
      <c r="E39">
        <f t="shared" si="4"/>
        <v>119.15000000000009</v>
      </c>
      <c r="F39">
        <f t="shared" si="5"/>
        <v>1489.3600000000001</v>
      </c>
      <c r="G39">
        <f>VLOOKUP(_xlfn.CONCAT($A39,"1"),ref_coordinates!$A:$C,2,FALSE)</f>
        <v>3674.21</v>
      </c>
      <c r="H39">
        <f>VLOOKUP(_xlfn.CONCAT($A39,"1"),ref_coordinates!$A:$C,3,FALSE)</f>
        <v>329.13</v>
      </c>
      <c r="I39">
        <f>VLOOKUP(_xlfn.CONCAT($A39,"2"),ref_coordinates!$A:$C,2,FALSE)</f>
        <v>3793.36</v>
      </c>
      <c r="J39">
        <f>VLOOKUP(_xlfn.CONCAT($A39,"2"),ref_coordinates!$A:$C,3,FALSE)</f>
        <v>1818.49</v>
      </c>
      <c r="K39" t="e">
        <f t="shared" si="6"/>
        <v>#REF!</v>
      </c>
      <c r="L39" t="e">
        <f>VLOOKUP($A39,#REF!,4,FALSE)</f>
        <v>#REF!</v>
      </c>
      <c r="M39">
        <f>RADIANS(VLOOKUP($B39, image_data!A:G,7,FALSE))</f>
        <v>6.1088490388261851</v>
      </c>
      <c r="N39" t="e">
        <f>VLOOKUP($A39,#REF!,7,FALSE)</f>
        <v>#REF!</v>
      </c>
      <c r="O39">
        <f>VLOOKUP($B39,image_data!A:F,6,FALSE)</f>
        <v>1.6596792265772999</v>
      </c>
      <c r="P39">
        <f>VLOOKUP($B39,image_data!$A:$Q,12,FALSE)</f>
        <v>0.82746171652303002</v>
      </c>
      <c r="Q39">
        <f>VLOOKUP($B39,image_data!$A:$Q,13,FALSE)</f>
        <v>2.0902657071754999E-2</v>
      </c>
      <c r="R39">
        <f>VLOOKUP($B39,image_data!$A:$Q,14,FALSE)</f>
        <v>4.0832066178527002E-3</v>
      </c>
      <c r="S39">
        <f>VLOOKUP($B39,image_data!$A:$K,9,FALSE)</f>
        <v>1.4624112816891</v>
      </c>
      <c r="T39">
        <f>VLOOKUP($B39,image_data!$A:$K,10,FALSE)</f>
        <v>0.11302559628709</v>
      </c>
      <c r="U39">
        <f>VLOOKUP($B39,image_data!$A:$K,11,FALSE)</f>
        <v>-0.15829478698232</v>
      </c>
      <c r="V39">
        <f>VLOOKUP(_xlfn.CONCAT(A39,1),ref_coordinates!A:D,4,FALSE)</f>
        <v>13.1</v>
      </c>
      <c r="W39" t="str">
        <f>VLOOKUP(INT(LEFT(A39,3)),image_data!A:H,8,FALSE)</f>
        <v>perspective</v>
      </c>
    </row>
    <row r="40" spans="1:23" x14ac:dyDescent="0.3">
      <c r="A40" t="s">
        <v>295</v>
      </c>
      <c r="B40">
        <f t="shared" si="3"/>
        <v>14</v>
      </c>
      <c r="C40">
        <f>VLOOKUP($B40,image_data!$A:$P,16,FALSE)</f>
        <v>4032</v>
      </c>
      <c r="D40">
        <f>VLOOKUP($B40,image_data!$A:$P,15,FALSE)</f>
        <v>3024</v>
      </c>
      <c r="E40">
        <f t="shared" si="4"/>
        <v>-5.5700000000001637</v>
      </c>
      <c r="F40">
        <f t="shared" si="5"/>
        <v>915.77</v>
      </c>
      <c r="G40">
        <f>VLOOKUP(_xlfn.CONCAT($A40,"1"),ref_coordinates!$A:$C,2,FALSE)</f>
        <v>2578.21</v>
      </c>
      <c r="H40">
        <f>VLOOKUP(_xlfn.CONCAT($A40,"1"),ref_coordinates!$A:$C,3,FALSE)</f>
        <v>349.55</v>
      </c>
      <c r="I40">
        <f>VLOOKUP(_xlfn.CONCAT($A40,"2"),ref_coordinates!$A:$C,2,FALSE)</f>
        <v>2572.64</v>
      </c>
      <c r="J40">
        <f>VLOOKUP(_xlfn.CONCAT($A40,"2"),ref_coordinates!$A:$C,3,FALSE)</f>
        <v>1265.32</v>
      </c>
      <c r="K40" t="e">
        <f t="shared" si="6"/>
        <v>#REF!</v>
      </c>
      <c r="L40" t="e">
        <f>VLOOKUP($A40,#REF!,4,FALSE)</f>
        <v>#REF!</v>
      </c>
      <c r="M40">
        <f>RADIANS(VLOOKUP($B40, image_data!A:G,7,FALSE))</f>
        <v>5.2509057213888841</v>
      </c>
      <c r="N40" t="e">
        <f>VLOOKUP($A40,#REF!,7,FALSE)</f>
        <v>#REF!</v>
      </c>
      <c r="O40">
        <f>VLOOKUP($B40,image_data!A:F,6,FALSE)</f>
        <v>1.5548846656457</v>
      </c>
      <c r="P40">
        <f>VLOOKUP($B40,image_data!$A:$Q,12,FALSE)</f>
        <v>0.81566525442980997</v>
      </c>
      <c r="Q40">
        <f>VLOOKUP($B40,image_data!$A:$Q,13,FALSE)</f>
        <v>2.6581443859816999E-2</v>
      </c>
      <c r="R40">
        <f>VLOOKUP($B40,image_data!$A:$Q,14,FALSE)</f>
        <v>-3.1626459605728997E-2</v>
      </c>
      <c r="S40">
        <f>VLOOKUP($B40,image_data!$A:$K,9,FALSE)</f>
        <v>1.5003931217127</v>
      </c>
      <c r="T40">
        <f>VLOOKUP($B40,image_data!$A:$K,10,FALSE)</f>
        <v>0.81127045591097002</v>
      </c>
      <c r="U40">
        <f>VLOOKUP($B40,image_data!$A:$K,11,FALSE)</f>
        <v>-0.81271339800547004</v>
      </c>
      <c r="V40">
        <f>VLOOKUP(_xlfn.CONCAT(A40,1),ref_coordinates!A:D,4,FALSE)</f>
        <v>52.6</v>
      </c>
      <c r="W40" t="str">
        <f>VLOOKUP(INT(LEFT(A40,3)),image_data!A:H,8,FALSE)</f>
        <v>perspective</v>
      </c>
    </row>
    <row r="41" spans="1:23" x14ac:dyDescent="0.3">
      <c r="A41" t="s">
        <v>296</v>
      </c>
      <c r="B41">
        <f t="shared" si="3"/>
        <v>14</v>
      </c>
      <c r="C41">
        <f>VLOOKUP($B41,image_data!$A:$P,16,FALSE)</f>
        <v>4032</v>
      </c>
      <c r="D41">
        <f>VLOOKUP($B41,image_data!$A:$P,15,FALSE)</f>
        <v>3024</v>
      </c>
      <c r="E41">
        <f t="shared" si="4"/>
        <v>-7.8800000000001091</v>
      </c>
      <c r="F41">
        <f t="shared" si="5"/>
        <v>999.57</v>
      </c>
      <c r="G41">
        <f>VLOOKUP(_xlfn.CONCAT($A41,"1"),ref_coordinates!$A:$C,2,FALSE)</f>
        <v>2666.94</v>
      </c>
      <c r="H41">
        <f>VLOOKUP(_xlfn.CONCAT($A41,"1"),ref_coordinates!$A:$C,3,FALSE)</f>
        <v>261.60000000000002</v>
      </c>
      <c r="I41">
        <f>VLOOKUP(_xlfn.CONCAT($A41,"2"),ref_coordinates!$A:$C,2,FALSE)</f>
        <v>2659.06</v>
      </c>
      <c r="J41">
        <f>VLOOKUP(_xlfn.CONCAT($A41,"2"),ref_coordinates!$A:$C,3,FALSE)</f>
        <v>1261.17</v>
      </c>
      <c r="K41" t="e">
        <f t="shared" si="6"/>
        <v>#REF!</v>
      </c>
      <c r="L41" t="e">
        <f>VLOOKUP($A41,#REF!,4,FALSE)</f>
        <v>#REF!</v>
      </c>
      <c r="M41">
        <f>RADIANS(VLOOKUP($B41, image_data!A:G,7,FALSE))</f>
        <v>5.2509057213888841</v>
      </c>
      <c r="N41" t="e">
        <f>VLOOKUP($A41,#REF!,7,FALSE)</f>
        <v>#REF!</v>
      </c>
      <c r="O41">
        <f>VLOOKUP($B41,image_data!A:F,6,FALSE)</f>
        <v>1.5548846656457</v>
      </c>
      <c r="P41">
        <f>VLOOKUP($B41,image_data!$A:$Q,12,FALSE)</f>
        <v>0.81566525442980997</v>
      </c>
      <c r="Q41">
        <f>VLOOKUP($B41,image_data!$A:$Q,13,FALSE)</f>
        <v>2.6581443859816999E-2</v>
      </c>
      <c r="R41">
        <f>VLOOKUP($B41,image_data!$A:$Q,14,FALSE)</f>
        <v>-3.1626459605728997E-2</v>
      </c>
      <c r="S41">
        <f>VLOOKUP($B41,image_data!$A:$K,9,FALSE)</f>
        <v>1.5003931217127</v>
      </c>
      <c r="T41">
        <f>VLOOKUP($B41,image_data!$A:$K,10,FALSE)</f>
        <v>0.81127045591097002</v>
      </c>
      <c r="U41">
        <f>VLOOKUP($B41,image_data!$A:$K,11,FALSE)</f>
        <v>-0.81271339800547004</v>
      </c>
      <c r="V41">
        <f>VLOOKUP(_xlfn.CONCAT(A41,1),ref_coordinates!A:D,4,FALSE)</f>
        <v>52.6</v>
      </c>
      <c r="W41" t="str">
        <f>VLOOKUP(INT(LEFT(A41,3)),image_data!A:H,8,FALSE)</f>
        <v>perspective</v>
      </c>
    </row>
    <row r="42" spans="1:23" x14ac:dyDescent="0.3">
      <c r="A42" t="s">
        <v>297</v>
      </c>
      <c r="B42">
        <f t="shared" si="3"/>
        <v>14</v>
      </c>
      <c r="C42">
        <f>VLOOKUP($B42,image_data!$A:$P,16,FALSE)</f>
        <v>4032</v>
      </c>
      <c r="D42">
        <f>VLOOKUP($B42,image_data!$A:$P,15,FALSE)</f>
        <v>3024</v>
      </c>
      <c r="E42">
        <f t="shared" si="4"/>
        <v>-17.019999999999982</v>
      </c>
      <c r="F42">
        <f t="shared" si="5"/>
        <v>994.34</v>
      </c>
      <c r="G42">
        <f>VLOOKUP(_xlfn.CONCAT($A42,"1"),ref_coordinates!$A:$C,2,FALSE)</f>
        <v>2899.91</v>
      </c>
      <c r="H42">
        <f>VLOOKUP(_xlfn.CONCAT($A42,"1"),ref_coordinates!$A:$C,3,FALSE)</f>
        <v>261.60000000000002</v>
      </c>
      <c r="I42">
        <f>VLOOKUP(_xlfn.CONCAT($A42,"2"),ref_coordinates!$A:$C,2,FALSE)</f>
        <v>2882.89</v>
      </c>
      <c r="J42">
        <f>VLOOKUP(_xlfn.CONCAT($A42,"2"),ref_coordinates!$A:$C,3,FALSE)</f>
        <v>1255.94</v>
      </c>
      <c r="K42" t="e">
        <f t="shared" si="6"/>
        <v>#REF!</v>
      </c>
      <c r="L42" t="e">
        <f>VLOOKUP($A42,#REF!,4,FALSE)</f>
        <v>#REF!</v>
      </c>
      <c r="M42">
        <f>RADIANS(VLOOKUP($B42, image_data!A:G,7,FALSE))</f>
        <v>5.2509057213888841</v>
      </c>
      <c r="N42" t="e">
        <f>VLOOKUP($A42,#REF!,7,FALSE)</f>
        <v>#REF!</v>
      </c>
      <c r="O42">
        <f>VLOOKUP($B42,image_data!A:F,6,FALSE)</f>
        <v>1.5548846656457</v>
      </c>
      <c r="P42">
        <f>VLOOKUP($B42,image_data!$A:$Q,12,FALSE)</f>
        <v>0.81566525442980997</v>
      </c>
      <c r="Q42">
        <f>VLOOKUP($B42,image_data!$A:$Q,13,FALSE)</f>
        <v>2.6581443859816999E-2</v>
      </c>
      <c r="R42">
        <f>VLOOKUP($B42,image_data!$A:$Q,14,FALSE)</f>
        <v>-3.1626459605728997E-2</v>
      </c>
      <c r="S42">
        <f>VLOOKUP($B42,image_data!$A:$K,9,FALSE)</f>
        <v>1.5003931217127</v>
      </c>
      <c r="T42">
        <f>VLOOKUP($B42,image_data!$A:$K,10,FALSE)</f>
        <v>0.81127045591097002</v>
      </c>
      <c r="U42">
        <f>VLOOKUP($B42,image_data!$A:$K,11,FALSE)</f>
        <v>-0.81271339800547004</v>
      </c>
      <c r="V42">
        <f>VLOOKUP(_xlfn.CONCAT(A42,1),ref_coordinates!A:D,4,FALSE)</f>
        <v>52.6</v>
      </c>
      <c r="W42" t="str">
        <f>VLOOKUP(INT(LEFT(A42,3)),image_data!A:H,8,FALSE)</f>
        <v>perspective</v>
      </c>
    </row>
    <row r="43" spans="1:23" x14ac:dyDescent="0.3">
      <c r="A43" t="s">
        <v>298</v>
      </c>
      <c r="B43">
        <f t="shared" si="3"/>
        <v>14</v>
      </c>
      <c r="C43">
        <f>VLOOKUP($B43,image_data!$A:$P,16,FALSE)</f>
        <v>4032</v>
      </c>
      <c r="D43">
        <f>VLOOKUP($B43,image_data!$A:$P,15,FALSE)</f>
        <v>3024</v>
      </c>
      <c r="E43">
        <f t="shared" si="4"/>
        <v>-64.170000000000073</v>
      </c>
      <c r="F43">
        <f t="shared" si="5"/>
        <v>996.03</v>
      </c>
      <c r="G43">
        <f>VLOOKUP(_xlfn.CONCAT($A43,"1"),ref_coordinates!$A:$C,2,FALSE)</f>
        <v>2960.1</v>
      </c>
      <c r="H43">
        <f>VLOOKUP(_xlfn.CONCAT($A43,"1"),ref_coordinates!$A:$C,3,FALSE)</f>
        <v>258.91000000000003</v>
      </c>
      <c r="I43">
        <f>VLOOKUP(_xlfn.CONCAT($A43,"2"),ref_coordinates!$A:$C,2,FALSE)</f>
        <v>2895.93</v>
      </c>
      <c r="J43">
        <f>VLOOKUP(_xlfn.CONCAT($A43,"2"),ref_coordinates!$A:$C,3,FALSE)</f>
        <v>1254.94</v>
      </c>
      <c r="K43" t="e">
        <f t="shared" si="6"/>
        <v>#REF!</v>
      </c>
      <c r="L43" t="e">
        <f>VLOOKUP($A43,#REF!,4,FALSE)</f>
        <v>#REF!</v>
      </c>
      <c r="M43">
        <f>RADIANS(VLOOKUP($B43, image_data!A:G,7,FALSE))</f>
        <v>5.2509057213888841</v>
      </c>
      <c r="N43" t="e">
        <f>VLOOKUP($A43,#REF!,7,FALSE)</f>
        <v>#REF!</v>
      </c>
      <c r="O43">
        <f>VLOOKUP($B43,image_data!A:F,6,FALSE)</f>
        <v>1.5548846656457</v>
      </c>
      <c r="P43">
        <f>VLOOKUP($B43,image_data!$A:$Q,12,FALSE)</f>
        <v>0.81566525442980997</v>
      </c>
      <c r="Q43">
        <f>VLOOKUP($B43,image_data!$A:$Q,13,FALSE)</f>
        <v>2.6581443859816999E-2</v>
      </c>
      <c r="R43">
        <f>VLOOKUP($B43,image_data!$A:$Q,14,FALSE)</f>
        <v>-3.1626459605728997E-2</v>
      </c>
      <c r="S43">
        <f>VLOOKUP($B43,image_data!$A:$K,9,FALSE)</f>
        <v>1.5003931217127</v>
      </c>
      <c r="T43">
        <f>VLOOKUP($B43,image_data!$A:$K,10,FALSE)</f>
        <v>0.81127045591097002</v>
      </c>
      <c r="U43">
        <f>VLOOKUP($B43,image_data!$A:$K,11,FALSE)</f>
        <v>-0.81271339800547004</v>
      </c>
      <c r="V43">
        <f>VLOOKUP(_xlfn.CONCAT(A43,1),ref_coordinates!A:D,4,FALSE)</f>
        <v>30.6</v>
      </c>
      <c r="W43" t="str">
        <f>VLOOKUP(INT(LEFT(A43,3)),image_data!A:H,8,FALSE)</f>
        <v>perspective</v>
      </c>
    </row>
    <row r="44" spans="1:23" x14ac:dyDescent="0.3">
      <c r="A44" t="s">
        <v>299</v>
      </c>
      <c r="B44">
        <f t="shared" si="3"/>
        <v>14</v>
      </c>
      <c r="C44">
        <f>VLOOKUP($B44,image_data!$A:$P,16,FALSE)</f>
        <v>4032</v>
      </c>
      <c r="D44">
        <f>VLOOKUP($B44,image_data!$A:$P,15,FALSE)</f>
        <v>3024</v>
      </c>
      <c r="E44">
        <f t="shared" si="4"/>
        <v>-27.7199999999998</v>
      </c>
      <c r="F44">
        <f t="shared" si="5"/>
        <v>1036.97</v>
      </c>
      <c r="G44">
        <f>VLOOKUP(_xlfn.CONCAT($A44,"1"),ref_coordinates!$A:$C,2,FALSE)</f>
        <v>3099.06</v>
      </c>
      <c r="H44">
        <f>VLOOKUP(_xlfn.CONCAT($A44,"1"),ref_coordinates!$A:$C,3,FALSE)</f>
        <v>241.75</v>
      </c>
      <c r="I44">
        <f>VLOOKUP(_xlfn.CONCAT($A44,"2"),ref_coordinates!$A:$C,2,FALSE)</f>
        <v>3071.34</v>
      </c>
      <c r="J44">
        <f>VLOOKUP(_xlfn.CONCAT($A44,"2"),ref_coordinates!$A:$C,3,FALSE)</f>
        <v>1278.72</v>
      </c>
      <c r="K44" t="e">
        <f t="shared" si="6"/>
        <v>#REF!</v>
      </c>
      <c r="L44" t="e">
        <f>VLOOKUP($A44,#REF!,4,FALSE)</f>
        <v>#REF!</v>
      </c>
      <c r="M44">
        <f>RADIANS(VLOOKUP($B44, image_data!A:G,7,FALSE))</f>
        <v>5.2509057213888841</v>
      </c>
      <c r="N44" t="e">
        <f>VLOOKUP($A44,#REF!,7,FALSE)</f>
        <v>#REF!</v>
      </c>
      <c r="O44">
        <f>VLOOKUP($B44,image_data!A:F,6,FALSE)</f>
        <v>1.5548846656457</v>
      </c>
      <c r="P44">
        <f>VLOOKUP($B44,image_data!$A:$Q,12,FALSE)</f>
        <v>0.81566525442980997</v>
      </c>
      <c r="Q44">
        <f>VLOOKUP($B44,image_data!$A:$Q,13,FALSE)</f>
        <v>2.6581443859816999E-2</v>
      </c>
      <c r="R44">
        <f>VLOOKUP($B44,image_data!$A:$Q,14,FALSE)</f>
        <v>-3.1626459605728997E-2</v>
      </c>
      <c r="S44">
        <f>VLOOKUP($B44,image_data!$A:$K,9,FALSE)</f>
        <v>1.5003931217127</v>
      </c>
      <c r="T44">
        <f>VLOOKUP($B44,image_data!$A:$K,10,FALSE)</f>
        <v>0.81127045591097002</v>
      </c>
      <c r="U44">
        <f>VLOOKUP($B44,image_data!$A:$K,11,FALSE)</f>
        <v>-0.81271339800547004</v>
      </c>
      <c r="V44">
        <f>VLOOKUP(_xlfn.CONCAT(A44,1),ref_coordinates!A:D,4,FALSE)</f>
        <v>26.6</v>
      </c>
      <c r="W44" t="str">
        <f>VLOOKUP(INT(LEFT(A44,3)),image_data!A:H,8,FALSE)</f>
        <v>perspective</v>
      </c>
    </row>
    <row r="45" spans="1:23" x14ac:dyDescent="0.3">
      <c r="A45" t="s">
        <v>300</v>
      </c>
      <c r="B45">
        <f t="shared" si="3"/>
        <v>14</v>
      </c>
      <c r="C45">
        <f>VLOOKUP($B45,image_data!$A:$P,16,FALSE)</f>
        <v>4032</v>
      </c>
      <c r="D45">
        <f>VLOOKUP($B45,image_data!$A:$P,15,FALSE)</f>
        <v>3024</v>
      </c>
      <c r="E45">
        <f t="shared" si="4"/>
        <v>4.4200000000000728</v>
      </c>
      <c r="F45">
        <f t="shared" si="5"/>
        <v>1142.25</v>
      </c>
      <c r="G45">
        <f>VLOOKUP(_xlfn.CONCAT($A45,"1"),ref_coordinates!$A:$C,2,FALSE)</f>
        <v>3102.47</v>
      </c>
      <c r="H45">
        <f>VLOOKUP(_xlfn.CONCAT($A45,"1"),ref_coordinates!$A:$C,3,FALSE)</f>
        <v>125.55</v>
      </c>
      <c r="I45">
        <f>VLOOKUP(_xlfn.CONCAT($A45,"2"),ref_coordinates!$A:$C,2,FALSE)</f>
        <v>3106.89</v>
      </c>
      <c r="J45">
        <f>VLOOKUP(_xlfn.CONCAT($A45,"2"),ref_coordinates!$A:$C,3,FALSE)</f>
        <v>1267.8</v>
      </c>
      <c r="K45" t="e">
        <f t="shared" si="6"/>
        <v>#REF!</v>
      </c>
      <c r="L45" t="e">
        <f>VLOOKUP($A45,#REF!,4,FALSE)</f>
        <v>#REF!</v>
      </c>
      <c r="M45">
        <f>RADIANS(VLOOKUP($B45, image_data!A:G,7,FALSE))</f>
        <v>5.2509057213888841</v>
      </c>
      <c r="N45" t="e">
        <f>VLOOKUP($A45,#REF!,7,FALSE)</f>
        <v>#REF!</v>
      </c>
      <c r="O45">
        <f>VLOOKUP($B45,image_data!A:F,6,FALSE)</f>
        <v>1.5548846656457</v>
      </c>
      <c r="P45">
        <f>VLOOKUP($B45,image_data!$A:$Q,12,FALSE)</f>
        <v>0.81566525442980997</v>
      </c>
      <c r="Q45">
        <f>VLOOKUP($B45,image_data!$A:$Q,13,FALSE)</f>
        <v>2.6581443859816999E-2</v>
      </c>
      <c r="R45">
        <f>VLOOKUP($B45,image_data!$A:$Q,14,FALSE)</f>
        <v>-3.1626459605728997E-2</v>
      </c>
      <c r="S45">
        <f>VLOOKUP($B45,image_data!$A:$K,9,FALSE)</f>
        <v>1.5003931217127</v>
      </c>
      <c r="T45">
        <f>VLOOKUP($B45,image_data!$A:$K,10,FALSE)</f>
        <v>0.81127045591097002</v>
      </c>
      <c r="U45">
        <f>VLOOKUP($B45,image_data!$A:$K,11,FALSE)</f>
        <v>-0.81271339800547004</v>
      </c>
      <c r="V45">
        <f>VLOOKUP(_xlfn.CONCAT(A45,1),ref_coordinates!A:D,4,FALSE)</f>
        <v>30.6</v>
      </c>
      <c r="W45" t="str">
        <f>VLOOKUP(INT(LEFT(A45,3)),image_data!A:H,8,FALSE)</f>
        <v>perspective</v>
      </c>
    </row>
    <row r="46" spans="1:23" x14ac:dyDescent="0.3">
      <c r="A46" t="s">
        <v>301</v>
      </c>
      <c r="B46">
        <f t="shared" si="3"/>
        <v>14</v>
      </c>
      <c r="C46">
        <f>VLOOKUP($B46,image_data!$A:$P,16,FALSE)</f>
        <v>4032</v>
      </c>
      <c r="D46">
        <f>VLOOKUP($B46,image_data!$A:$P,15,FALSE)</f>
        <v>3024</v>
      </c>
      <c r="E46">
        <f t="shared" si="4"/>
        <v>-29.410000000000309</v>
      </c>
      <c r="F46">
        <f t="shared" si="5"/>
        <v>1114.4299999999998</v>
      </c>
      <c r="G46">
        <f>VLOOKUP(_xlfn.CONCAT($A46,"1"),ref_coordinates!$A:$C,2,FALSE)</f>
        <v>3203.32</v>
      </c>
      <c r="H46">
        <f>VLOOKUP(_xlfn.CONCAT($A46,"1"),ref_coordinates!$A:$C,3,FALSE)</f>
        <v>158.87</v>
      </c>
      <c r="I46">
        <f>VLOOKUP(_xlfn.CONCAT($A46,"2"),ref_coordinates!$A:$C,2,FALSE)</f>
        <v>3173.91</v>
      </c>
      <c r="J46">
        <f>VLOOKUP(_xlfn.CONCAT($A46,"2"),ref_coordinates!$A:$C,3,FALSE)</f>
        <v>1273.3</v>
      </c>
      <c r="K46" t="e">
        <f t="shared" si="6"/>
        <v>#REF!</v>
      </c>
      <c r="L46" t="e">
        <f>VLOOKUP($A46,#REF!,4,FALSE)</f>
        <v>#REF!</v>
      </c>
      <c r="M46">
        <f>RADIANS(VLOOKUP($B46, image_data!A:G,7,FALSE))</f>
        <v>5.2509057213888841</v>
      </c>
      <c r="N46" t="e">
        <f>VLOOKUP($A46,#REF!,7,FALSE)</f>
        <v>#REF!</v>
      </c>
      <c r="O46">
        <f>VLOOKUP($B46,image_data!A:F,6,FALSE)</f>
        <v>1.5548846656457</v>
      </c>
      <c r="P46">
        <f>VLOOKUP($B46,image_data!$A:$Q,12,FALSE)</f>
        <v>0.81566525442980997</v>
      </c>
      <c r="Q46">
        <f>VLOOKUP($B46,image_data!$A:$Q,13,FALSE)</f>
        <v>2.6581443859816999E-2</v>
      </c>
      <c r="R46">
        <f>VLOOKUP($B46,image_data!$A:$Q,14,FALSE)</f>
        <v>-3.1626459605728997E-2</v>
      </c>
      <c r="S46">
        <f>VLOOKUP($B46,image_data!$A:$K,9,FALSE)</f>
        <v>1.5003931217127</v>
      </c>
      <c r="T46">
        <f>VLOOKUP($B46,image_data!$A:$K,10,FALSE)</f>
        <v>0.81127045591097002</v>
      </c>
      <c r="U46">
        <f>VLOOKUP($B46,image_data!$A:$K,11,FALSE)</f>
        <v>-0.81271339800547004</v>
      </c>
      <c r="V46">
        <f>VLOOKUP(_xlfn.CONCAT(A46,1),ref_coordinates!A:D,4,FALSE)</f>
        <v>26.6</v>
      </c>
      <c r="W46" t="str">
        <f>VLOOKUP(INT(LEFT(A46,3)),image_data!A:H,8,FALSE)</f>
        <v>perspective</v>
      </c>
    </row>
    <row r="47" spans="1:23" x14ac:dyDescent="0.3">
      <c r="A47" t="s">
        <v>302</v>
      </c>
      <c r="B47">
        <f t="shared" si="3"/>
        <v>14</v>
      </c>
      <c r="C47">
        <f>VLOOKUP($B47,image_data!$A:$P,16,FALSE)</f>
        <v>4032</v>
      </c>
      <c r="D47">
        <f>VLOOKUP($B47,image_data!$A:$P,15,FALSE)</f>
        <v>3024</v>
      </c>
      <c r="E47">
        <f t="shared" si="4"/>
        <v>-22.179999999999836</v>
      </c>
      <c r="F47">
        <f t="shared" si="5"/>
        <v>1109.8599999999999</v>
      </c>
      <c r="G47">
        <f>VLOOKUP(_xlfn.CONCAT($A47,"1"),ref_coordinates!$A:$C,2,FALSE)</f>
        <v>3266.74</v>
      </c>
      <c r="H47">
        <f>VLOOKUP(_xlfn.CONCAT($A47,"1"),ref_coordinates!$A:$C,3,FALSE)</f>
        <v>157.94</v>
      </c>
      <c r="I47">
        <f>VLOOKUP(_xlfn.CONCAT($A47,"2"),ref_coordinates!$A:$C,2,FALSE)</f>
        <v>3244.56</v>
      </c>
      <c r="J47">
        <f>VLOOKUP(_xlfn.CONCAT($A47,"2"),ref_coordinates!$A:$C,3,FALSE)</f>
        <v>1267.8</v>
      </c>
      <c r="K47" t="e">
        <f t="shared" si="6"/>
        <v>#REF!</v>
      </c>
      <c r="L47" t="e">
        <f>VLOOKUP($A47,#REF!,4,FALSE)</f>
        <v>#REF!</v>
      </c>
      <c r="M47">
        <f>RADIANS(VLOOKUP($B47, image_data!A:G,7,FALSE))</f>
        <v>5.2509057213888841</v>
      </c>
      <c r="N47" t="e">
        <f>VLOOKUP($A47,#REF!,7,FALSE)</f>
        <v>#REF!</v>
      </c>
      <c r="O47">
        <f>VLOOKUP($B47,image_data!A:F,6,FALSE)</f>
        <v>1.5548846656457</v>
      </c>
      <c r="P47">
        <f>VLOOKUP($B47,image_data!$A:$Q,12,FALSE)</f>
        <v>0.81566525442980997</v>
      </c>
      <c r="Q47">
        <f>VLOOKUP($B47,image_data!$A:$Q,13,FALSE)</f>
        <v>2.6581443859816999E-2</v>
      </c>
      <c r="R47">
        <f>VLOOKUP($B47,image_data!$A:$Q,14,FALSE)</f>
        <v>-3.1626459605728997E-2</v>
      </c>
      <c r="S47">
        <f>VLOOKUP($B47,image_data!$A:$K,9,FALSE)</f>
        <v>1.5003931217127</v>
      </c>
      <c r="T47">
        <f>VLOOKUP($B47,image_data!$A:$K,10,FALSE)</f>
        <v>0.81127045591097002</v>
      </c>
      <c r="U47">
        <f>VLOOKUP($B47,image_data!$A:$K,11,FALSE)</f>
        <v>-0.81271339800547004</v>
      </c>
      <c r="V47">
        <f>VLOOKUP(_xlfn.CONCAT(A47,1),ref_coordinates!A:D,4,FALSE)</f>
        <v>26.6</v>
      </c>
      <c r="W47" t="str">
        <f>VLOOKUP(INT(LEFT(A47,3)),image_data!A:H,8,FALSE)</f>
        <v>perspective</v>
      </c>
    </row>
    <row r="48" spans="1:23" x14ac:dyDescent="0.3">
      <c r="A48" t="s">
        <v>304</v>
      </c>
      <c r="B48">
        <f t="shared" si="3"/>
        <v>15</v>
      </c>
      <c r="C48">
        <f>VLOOKUP($B48,image_data!$A:$P,16,FALSE)</f>
        <v>4000</v>
      </c>
      <c r="D48">
        <f>VLOOKUP($B48,image_data!$A:$P,15,FALSE)</f>
        <v>3000</v>
      </c>
      <c r="E48">
        <f t="shared" si="4"/>
        <v>35.490000000000009</v>
      </c>
      <c r="F48">
        <f t="shared" si="5"/>
        <v>503.67999999999995</v>
      </c>
      <c r="G48">
        <f>VLOOKUP(_xlfn.CONCAT($A48,"1"),ref_coordinates!$A:$C,2,FALSE)</f>
        <v>1199.23</v>
      </c>
      <c r="H48">
        <f>VLOOKUP(_xlfn.CONCAT($A48,"1"),ref_coordinates!$A:$C,3,FALSE)</f>
        <v>996.32</v>
      </c>
      <c r="I48">
        <f>VLOOKUP(_xlfn.CONCAT($A48,"2"),ref_coordinates!$A:$C,2,FALSE)</f>
        <v>1234.72</v>
      </c>
      <c r="J48">
        <f>VLOOKUP(_xlfn.CONCAT($A48,"2"),ref_coordinates!$A:$C,3,FALSE)</f>
        <v>1500</v>
      </c>
      <c r="K48" t="e">
        <f t="shared" si="6"/>
        <v>#REF!</v>
      </c>
      <c r="L48" t="e">
        <f>VLOOKUP($A48,#REF!,4,FALSE)</f>
        <v>#REF!</v>
      </c>
      <c r="M48">
        <f>RADIANS(VLOOKUP($B48, image_data!A:G,7,FALSE))</f>
        <v>4.7832686320023576</v>
      </c>
      <c r="N48" t="e">
        <f>VLOOKUP($A48,#REF!,7,FALSE)</f>
        <v>#REF!</v>
      </c>
      <c r="O48">
        <f>VLOOKUP($B48,image_data!A:F,6,FALSE)</f>
        <v>1.9755701394752001</v>
      </c>
      <c r="P48">
        <f>VLOOKUP($B48,image_data!$A:$Q,12,FALSE)</f>
        <v>0.53183213627296</v>
      </c>
      <c r="Q48">
        <f>VLOOKUP($B48,image_data!$A:$Q,13,FALSE)</f>
        <v>-0.18997655819643999</v>
      </c>
      <c r="R48">
        <f>VLOOKUP($B48,image_data!$A:$Q,14,FALSE)</f>
        <v>2.7846231510523001E-2</v>
      </c>
      <c r="S48">
        <f>VLOOKUP($B48,image_data!$A:$K,9,FALSE)</f>
        <v>1.2549404133255999</v>
      </c>
      <c r="T48">
        <f>VLOOKUP($B48,image_data!$A:$K,10,FALSE)</f>
        <v>1.1649866279043</v>
      </c>
      <c r="U48">
        <f>VLOOKUP($B48,image_data!$A:$K,11,FALSE)</f>
        <v>-1.153042351376</v>
      </c>
      <c r="V48">
        <f>VLOOKUP(_xlfn.CONCAT(A48,1),ref_coordinates!A:D,4,FALSE)</f>
        <v>19.5</v>
      </c>
      <c r="W48" t="str">
        <f>VLOOKUP(INT(LEFT(A48,3)),image_data!A:H,8,FALSE)</f>
        <v>perspective</v>
      </c>
    </row>
    <row r="49" spans="1:23" x14ac:dyDescent="0.3">
      <c r="A49" t="s">
        <v>305</v>
      </c>
      <c r="B49">
        <f t="shared" si="3"/>
        <v>15</v>
      </c>
      <c r="C49">
        <f>VLOOKUP($B49,image_data!$A:$P,16,FALSE)</f>
        <v>4000</v>
      </c>
      <c r="D49">
        <f>VLOOKUP($B49,image_data!$A:$P,15,FALSE)</f>
        <v>3000</v>
      </c>
      <c r="E49">
        <f t="shared" si="4"/>
        <v>18.379999999999882</v>
      </c>
      <c r="F49">
        <f t="shared" si="5"/>
        <v>386.80999999999995</v>
      </c>
      <c r="G49">
        <f>VLOOKUP(_xlfn.CONCAT($A49,"1"),ref_coordinates!$A:$C,2,FALSE)</f>
        <v>1414.98</v>
      </c>
      <c r="H49">
        <f>VLOOKUP(_xlfn.CONCAT($A49,"1"),ref_coordinates!$A:$C,3,FALSE)</f>
        <v>1104.6600000000001</v>
      </c>
      <c r="I49">
        <f>VLOOKUP(_xlfn.CONCAT($A49,"2"),ref_coordinates!$A:$C,2,FALSE)</f>
        <v>1433.36</v>
      </c>
      <c r="J49">
        <f>VLOOKUP(_xlfn.CONCAT($A49,"2"),ref_coordinates!$A:$C,3,FALSE)</f>
        <v>1491.47</v>
      </c>
      <c r="K49" t="e">
        <f t="shared" si="6"/>
        <v>#REF!</v>
      </c>
      <c r="L49" t="e">
        <f>VLOOKUP($A49,#REF!,4,FALSE)</f>
        <v>#REF!</v>
      </c>
      <c r="M49">
        <f>RADIANS(VLOOKUP($B49, image_data!A:G,7,FALSE))</f>
        <v>4.7832686320023576</v>
      </c>
      <c r="N49" t="e">
        <f>VLOOKUP($A49,#REF!,7,FALSE)</f>
        <v>#REF!</v>
      </c>
      <c r="O49">
        <f>VLOOKUP($B49,image_data!A:F,6,FALSE)</f>
        <v>1.9755701394752001</v>
      </c>
      <c r="P49">
        <f>VLOOKUP($B49,image_data!$A:$Q,12,FALSE)</f>
        <v>0.53183213627296</v>
      </c>
      <c r="Q49">
        <f>VLOOKUP($B49,image_data!$A:$Q,13,FALSE)</f>
        <v>-0.18997655819643999</v>
      </c>
      <c r="R49">
        <f>VLOOKUP($B49,image_data!$A:$Q,14,FALSE)</f>
        <v>2.7846231510523001E-2</v>
      </c>
      <c r="S49">
        <f>VLOOKUP($B49,image_data!$A:$K,9,FALSE)</f>
        <v>1.2549404133255999</v>
      </c>
      <c r="T49">
        <f>VLOOKUP($B49,image_data!$A:$K,10,FALSE)</f>
        <v>1.1649866279043</v>
      </c>
      <c r="U49">
        <f>VLOOKUP($B49,image_data!$A:$K,11,FALSE)</f>
        <v>-1.153042351376</v>
      </c>
      <c r="V49">
        <f>VLOOKUP(_xlfn.CONCAT(A49,1),ref_coordinates!A:D,4,FALSE)</f>
        <v>19.5</v>
      </c>
      <c r="W49" t="str">
        <f>VLOOKUP(INT(LEFT(A49,3)),image_data!A:H,8,FALSE)</f>
        <v>perspective</v>
      </c>
    </row>
    <row r="50" spans="1:23" x14ac:dyDescent="0.3">
      <c r="A50" t="s">
        <v>306</v>
      </c>
      <c r="B50">
        <f t="shared" si="3"/>
        <v>15</v>
      </c>
      <c r="C50">
        <f>VLOOKUP($B50,image_data!$A:$P,16,FALSE)</f>
        <v>4000</v>
      </c>
      <c r="D50">
        <f>VLOOKUP($B50,image_data!$A:$P,15,FALSE)</f>
        <v>3000</v>
      </c>
      <c r="E50">
        <f t="shared" si="4"/>
        <v>82.079999999999927</v>
      </c>
      <c r="F50">
        <f t="shared" si="5"/>
        <v>1238.3</v>
      </c>
      <c r="G50">
        <f>VLOOKUP(_xlfn.CONCAT($A50,"1"),ref_coordinates!$A:$C,2,FALSE)</f>
        <v>2428.6</v>
      </c>
      <c r="H50">
        <f>VLOOKUP(_xlfn.CONCAT($A50,"1"),ref_coordinates!$A:$C,3,FALSE)</f>
        <v>248.57</v>
      </c>
      <c r="I50">
        <f>VLOOKUP(_xlfn.CONCAT($A50,"2"),ref_coordinates!$A:$C,2,FALSE)</f>
        <v>2510.6799999999998</v>
      </c>
      <c r="J50">
        <f>VLOOKUP(_xlfn.CONCAT($A50,"2"),ref_coordinates!$A:$C,3,FALSE)</f>
        <v>1486.87</v>
      </c>
      <c r="K50" t="e">
        <f t="shared" si="6"/>
        <v>#REF!</v>
      </c>
      <c r="L50" t="e">
        <f>VLOOKUP($A50,#REF!,4,FALSE)</f>
        <v>#REF!</v>
      </c>
      <c r="M50">
        <f>RADIANS(VLOOKUP($B50, image_data!A:G,7,FALSE))</f>
        <v>4.7832686320023576</v>
      </c>
      <c r="N50" t="e">
        <f>VLOOKUP($A50,#REF!,7,FALSE)</f>
        <v>#REF!</v>
      </c>
      <c r="O50">
        <f>VLOOKUP($B50,image_data!A:F,6,FALSE)</f>
        <v>1.9755701394752001</v>
      </c>
      <c r="P50">
        <f>VLOOKUP($B50,image_data!$A:$Q,12,FALSE)</f>
        <v>0.53183213627296</v>
      </c>
      <c r="Q50">
        <f>VLOOKUP($B50,image_data!$A:$Q,13,FALSE)</f>
        <v>-0.18997655819643999</v>
      </c>
      <c r="R50">
        <f>VLOOKUP($B50,image_data!$A:$Q,14,FALSE)</f>
        <v>2.7846231510523001E-2</v>
      </c>
      <c r="S50">
        <f>VLOOKUP($B50,image_data!$A:$K,9,FALSE)</f>
        <v>1.2549404133255999</v>
      </c>
      <c r="T50">
        <f>VLOOKUP($B50,image_data!$A:$K,10,FALSE)</f>
        <v>1.1649866279043</v>
      </c>
      <c r="U50">
        <f>VLOOKUP($B50,image_data!$A:$K,11,FALSE)</f>
        <v>-1.153042351376</v>
      </c>
      <c r="V50">
        <f>VLOOKUP(_xlfn.CONCAT(A50,1),ref_coordinates!A:D,4,FALSE)</f>
        <v>32.5</v>
      </c>
      <c r="W50" t="str">
        <f>VLOOKUP(INT(LEFT(A50,3)),image_data!A:H,8,FALSE)</f>
        <v>perspective</v>
      </c>
    </row>
    <row r="51" spans="1:23" x14ac:dyDescent="0.3">
      <c r="A51" t="s">
        <v>307</v>
      </c>
      <c r="B51">
        <f t="shared" si="3"/>
        <v>15</v>
      </c>
      <c r="C51">
        <f>VLOOKUP($B51,image_data!$A:$P,16,FALSE)</f>
        <v>4000</v>
      </c>
      <c r="D51">
        <f>VLOOKUP($B51,image_data!$A:$P,15,FALSE)</f>
        <v>3000</v>
      </c>
      <c r="E51">
        <f t="shared" si="4"/>
        <v>143.48999999999978</v>
      </c>
      <c r="F51">
        <f t="shared" si="5"/>
        <v>1216.43</v>
      </c>
      <c r="G51">
        <f>VLOOKUP(_xlfn.CONCAT($A51,"1"),ref_coordinates!$A:$C,2,FALSE)</f>
        <v>2972.17</v>
      </c>
      <c r="H51">
        <f>VLOOKUP(_xlfn.CONCAT($A51,"1"),ref_coordinates!$A:$C,3,FALSE)</f>
        <v>244.74</v>
      </c>
      <c r="I51">
        <f>VLOOKUP(_xlfn.CONCAT($A51,"2"),ref_coordinates!$A:$C,2,FALSE)</f>
        <v>3115.66</v>
      </c>
      <c r="J51">
        <f>VLOOKUP(_xlfn.CONCAT($A51,"2"),ref_coordinates!$A:$C,3,FALSE)</f>
        <v>1461.17</v>
      </c>
      <c r="K51" t="e">
        <f t="shared" si="6"/>
        <v>#REF!</v>
      </c>
      <c r="L51" t="e">
        <f>VLOOKUP($A51,#REF!,4,FALSE)</f>
        <v>#REF!</v>
      </c>
      <c r="M51">
        <f>RADIANS(VLOOKUP($B51, image_data!A:G,7,FALSE))</f>
        <v>4.7832686320023576</v>
      </c>
      <c r="N51" t="e">
        <f>VLOOKUP($A51,#REF!,7,FALSE)</f>
        <v>#REF!</v>
      </c>
      <c r="O51">
        <f>VLOOKUP($B51,image_data!A:F,6,FALSE)</f>
        <v>1.9755701394752001</v>
      </c>
      <c r="P51">
        <f>VLOOKUP($B51,image_data!$A:$Q,12,FALSE)</f>
        <v>0.53183213627296</v>
      </c>
      <c r="Q51">
        <f>VLOOKUP($B51,image_data!$A:$Q,13,FALSE)</f>
        <v>-0.18997655819643999</v>
      </c>
      <c r="R51">
        <f>VLOOKUP($B51,image_data!$A:$Q,14,FALSE)</f>
        <v>2.7846231510523001E-2</v>
      </c>
      <c r="S51">
        <f>VLOOKUP($B51,image_data!$A:$K,9,FALSE)</f>
        <v>1.2549404133255999</v>
      </c>
      <c r="T51">
        <f>VLOOKUP($B51,image_data!$A:$K,10,FALSE)</f>
        <v>1.1649866279043</v>
      </c>
      <c r="U51">
        <f>VLOOKUP($B51,image_data!$A:$K,11,FALSE)</f>
        <v>-1.153042351376</v>
      </c>
      <c r="V51">
        <f>VLOOKUP(_xlfn.CONCAT(A51,1),ref_coordinates!A:D,4,FALSE)</f>
        <v>32.5</v>
      </c>
      <c r="W51" t="str">
        <f>VLOOKUP(INT(LEFT(A51,3)),image_data!A:H,8,FALSE)</f>
        <v>perspective</v>
      </c>
    </row>
    <row r="52" spans="1:23" x14ac:dyDescent="0.3">
      <c r="A52" t="s">
        <v>308</v>
      </c>
      <c r="B52">
        <f t="shared" si="3"/>
        <v>15</v>
      </c>
      <c r="C52">
        <f>VLOOKUP($B52,image_data!$A:$P,16,FALSE)</f>
        <v>4000</v>
      </c>
      <c r="D52">
        <f>VLOOKUP($B52,image_data!$A:$P,15,FALSE)</f>
        <v>3000</v>
      </c>
      <c r="E52">
        <f t="shared" si="4"/>
        <v>174.13000000000011</v>
      </c>
      <c r="F52">
        <f t="shared" si="5"/>
        <v>1156.17</v>
      </c>
      <c r="G52">
        <f>VLOOKUP(_xlfn.CONCAT($A52,"1"),ref_coordinates!$A:$C,2,FALSE)</f>
        <v>3443.74</v>
      </c>
      <c r="H52">
        <f>VLOOKUP(_xlfn.CONCAT($A52,"1"),ref_coordinates!$A:$C,3,FALSE)</f>
        <v>295.55</v>
      </c>
      <c r="I52">
        <f>VLOOKUP(_xlfn.CONCAT($A52,"2"),ref_coordinates!$A:$C,2,FALSE)</f>
        <v>3617.87</v>
      </c>
      <c r="J52">
        <f>VLOOKUP(_xlfn.CONCAT($A52,"2"),ref_coordinates!$A:$C,3,FALSE)</f>
        <v>1451.72</v>
      </c>
      <c r="K52" t="e">
        <f t="shared" si="6"/>
        <v>#REF!</v>
      </c>
      <c r="L52" t="e">
        <f>VLOOKUP($A52,#REF!,4,FALSE)</f>
        <v>#REF!</v>
      </c>
      <c r="M52">
        <f>RADIANS(VLOOKUP($B52, image_data!A:G,7,FALSE))</f>
        <v>4.7832686320023576</v>
      </c>
      <c r="N52" t="e">
        <f>VLOOKUP($A52,#REF!,7,FALSE)</f>
        <v>#REF!</v>
      </c>
      <c r="O52">
        <f>VLOOKUP($B52,image_data!A:F,6,FALSE)</f>
        <v>1.9755701394752001</v>
      </c>
      <c r="P52">
        <f>VLOOKUP($B52,image_data!$A:$Q,12,FALSE)</f>
        <v>0.53183213627296</v>
      </c>
      <c r="Q52">
        <f>VLOOKUP($B52,image_data!$A:$Q,13,FALSE)</f>
        <v>-0.18997655819643999</v>
      </c>
      <c r="R52">
        <f>VLOOKUP($B52,image_data!$A:$Q,14,FALSE)</f>
        <v>2.7846231510523001E-2</v>
      </c>
      <c r="S52">
        <f>VLOOKUP($B52,image_data!$A:$K,9,FALSE)</f>
        <v>1.2549404133255999</v>
      </c>
      <c r="T52">
        <f>VLOOKUP($B52,image_data!$A:$K,10,FALSE)</f>
        <v>1.1649866279043</v>
      </c>
      <c r="U52">
        <f>VLOOKUP($B52,image_data!$A:$K,11,FALSE)</f>
        <v>-1.153042351376</v>
      </c>
      <c r="V52">
        <f>VLOOKUP(_xlfn.CONCAT(A52,1),ref_coordinates!A:D,4,FALSE)</f>
        <v>32.5</v>
      </c>
      <c r="W52" t="str">
        <f>VLOOKUP(INT(LEFT(A52,3)),image_data!A:H,8,FALSE)</f>
        <v>perspective</v>
      </c>
    </row>
    <row r="53" spans="1:23" x14ac:dyDescent="0.3">
      <c r="A53" t="s">
        <v>309</v>
      </c>
      <c r="B53">
        <f t="shared" si="3"/>
        <v>15</v>
      </c>
      <c r="C53">
        <f>VLOOKUP($B53,image_data!$A:$P,16,FALSE)</f>
        <v>4000</v>
      </c>
      <c r="D53">
        <f>VLOOKUP($B53,image_data!$A:$P,15,FALSE)</f>
        <v>3000</v>
      </c>
      <c r="E53">
        <f t="shared" si="4"/>
        <v>166.22000000000025</v>
      </c>
      <c r="F53">
        <f t="shared" si="5"/>
        <v>1098.4699999999998</v>
      </c>
      <c r="G53">
        <f>VLOOKUP(_xlfn.CONCAT($A53,"1"),ref_coordinates!$A:$C,2,FALSE)</f>
        <v>3750.89</v>
      </c>
      <c r="H53">
        <f>VLOOKUP(_xlfn.CONCAT($A53,"1"),ref_coordinates!$A:$C,3,FALSE)</f>
        <v>347.89</v>
      </c>
      <c r="I53">
        <f>VLOOKUP(_xlfn.CONCAT($A53,"2"),ref_coordinates!$A:$C,2,FALSE)</f>
        <v>3917.11</v>
      </c>
      <c r="J53">
        <f>VLOOKUP(_xlfn.CONCAT($A53,"2"),ref_coordinates!$A:$C,3,FALSE)</f>
        <v>1446.36</v>
      </c>
      <c r="K53" t="e">
        <f t="shared" si="6"/>
        <v>#REF!</v>
      </c>
      <c r="L53" t="e">
        <f>VLOOKUP($A53,#REF!,4,FALSE)</f>
        <v>#REF!</v>
      </c>
      <c r="M53">
        <f>RADIANS(VLOOKUP($B53, image_data!A:G,7,FALSE))</f>
        <v>4.7832686320023576</v>
      </c>
      <c r="N53" t="e">
        <f>VLOOKUP($A53,#REF!,7,FALSE)</f>
        <v>#REF!</v>
      </c>
      <c r="O53">
        <f>VLOOKUP($B53,image_data!A:F,6,FALSE)</f>
        <v>1.9755701394752001</v>
      </c>
      <c r="P53">
        <f>VLOOKUP($B53,image_data!$A:$Q,12,FALSE)</f>
        <v>0.53183213627296</v>
      </c>
      <c r="Q53">
        <f>VLOOKUP($B53,image_data!$A:$Q,13,FALSE)</f>
        <v>-0.18997655819643999</v>
      </c>
      <c r="R53">
        <f>VLOOKUP($B53,image_data!$A:$Q,14,FALSE)</f>
        <v>2.7846231510523001E-2</v>
      </c>
      <c r="S53">
        <f>VLOOKUP($B53,image_data!$A:$K,9,FALSE)</f>
        <v>1.2549404133255999</v>
      </c>
      <c r="T53">
        <f>VLOOKUP($B53,image_data!$A:$K,10,FALSE)</f>
        <v>1.1649866279043</v>
      </c>
      <c r="U53">
        <f>VLOOKUP($B53,image_data!$A:$K,11,FALSE)</f>
        <v>-1.153042351376</v>
      </c>
      <c r="V53">
        <f>VLOOKUP(_xlfn.CONCAT(A53,1),ref_coordinates!A:D,4,FALSE)</f>
        <v>32.5</v>
      </c>
      <c r="W53" t="str">
        <f>VLOOKUP(INT(LEFT(A53,3)),image_data!A:H,8,FALSE)</f>
        <v>perspective</v>
      </c>
    </row>
    <row r="54" spans="1:23" x14ac:dyDescent="0.3">
      <c r="A54" t="s">
        <v>311</v>
      </c>
      <c r="B54">
        <f t="shared" si="3"/>
        <v>16</v>
      </c>
      <c r="C54">
        <f>VLOOKUP($B54,image_data!$A:$P,16,FALSE)</f>
        <v>2048</v>
      </c>
      <c r="D54">
        <f>VLOOKUP($B54,image_data!$A:$P,15,FALSE)</f>
        <v>1536</v>
      </c>
      <c r="E54">
        <f t="shared" si="4"/>
        <v>-48</v>
      </c>
      <c r="F54">
        <f t="shared" si="5"/>
        <v>474.79999999999995</v>
      </c>
      <c r="G54">
        <f>VLOOKUP(_xlfn.CONCAT($A54,"1"),ref_coordinates!$A:$C,2,FALSE)</f>
        <v>265.19</v>
      </c>
      <c r="H54">
        <f>VLOOKUP(_xlfn.CONCAT($A54,"1"),ref_coordinates!$A:$C,3,FALSE)</f>
        <v>61.26</v>
      </c>
      <c r="I54">
        <f>VLOOKUP(_xlfn.CONCAT($A54,"2"),ref_coordinates!$A:$C,2,FALSE)</f>
        <v>217.19</v>
      </c>
      <c r="J54">
        <f>VLOOKUP(_xlfn.CONCAT($A54,"2"),ref_coordinates!$A:$C,3,FALSE)</f>
        <v>536.05999999999995</v>
      </c>
      <c r="K54" t="e">
        <f t="shared" si="6"/>
        <v>#REF!</v>
      </c>
      <c r="L54" t="e">
        <f>VLOOKUP($A54,#REF!,4,FALSE)</f>
        <v>#REF!</v>
      </c>
      <c r="M54">
        <f>RADIANS(VLOOKUP($B54, image_data!A:G,7,FALSE))</f>
        <v>1.6057294420539359</v>
      </c>
      <c r="N54" t="e">
        <f>VLOOKUP($A54,#REF!,7,FALSE)</f>
        <v>#REF!</v>
      </c>
      <c r="O54">
        <f>VLOOKUP($B54,image_data!A:F,6,FALSE)</f>
        <v>1.9550113100558999</v>
      </c>
      <c r="P54">
        <f>VLOOKUP($B54,image_data!$A:$Q,12,FALSE)</f>
        <v>0.54373574936683</v>
      </c>
      <c r="Q54">
        <f>VLOOKUP($B54,image_data!$A:$Q,13,FALSE)</f>
        <v>-0.19609686501918</v>
      </c>
      <c r="R54">
        <f>VLOOKUP($B54,image_data!$A:$Q,14,FALSE)</f>
        <v>2.7903289765235002E-2</v>
      </c>
      <c r="S54">
        <f>VLOOKUP($B54,image_data!$A:$K,9,FALSE)</f>
        <v>1.258196141797</v>
      </c>
      <c r="T54">
        <f>VLOOKUP($B54,image_data!$A:$K,10,FALSE)</f>
        <v>-1.2758232990166001</v>
      </c>
      <c r="U54">
        <f>VLOOKUP($B54,image_data!$A:$K,11,FALSE)</f>
        <v>1.2158731128669999</v>
      </c>
      <c r="V54">
        <f>VLOOKUP(_xlfn.CONCAT(A54,1),ref_coordinates!A:D,4,FALSE)</f>
        <v>30.9</v>
      </c>
      <c r="W54" t="str">
        <f>VLOOKUP(INT(LEFT(A54,3)),image_data!A:H,8,FALSE)</f>
        <v>perspective</v>
      </c>
    </row>
    <row r="55" spans="1:23" x14ac:dyDescent="0.3">
      <c r="A55" t="s">
        <v>312</v>
      </c>
      <c r="B55">
        <f t="shared" si="3"/>
        <v>16</v>
      </c>
      <c r="C55">
        <f>VLOOKUP($B55,image_data!$A:$P,16,FALSE)</f>
        <v>2048</v>
      </c>
      <c r="D55">
        <f>VLOOKUP($B55,image_data!$A:$P,15,FALSE)</f>
        <v>1536</v>
      </c>
      <c r="E55">
        <f t="shared" si="4"/>
        <v>-40.850000000000023</v>
      </c>
      <c r="F55">
        <f t="shared" si="5"/>
        <v>444.33999999999992</v>
      </c>
      <c r="G55">
        <f>VLOOKUP(_xlfn.CONCAT($A55,"1"),ref_coordinates!$A:$C,2,FALSE)</f>
        <v>300.94</v>
      </c>
      <c r="H55">
        <f>VLOOKUP(_xlfn.CONCAT($A55,"1"),ref_coordinates!$A:$C,3,FALSE)</f>
        <v>91.72</v>
      </c>
      <c r="I55">
        <f>VLOOKUP(_xlfn.CONCAT($A55,"2"),ref_coordinates!$A:$C,2,FALSE)</f>
        <v>260.08999999999997</v>
      </c>
      <c r="J55">
        <f>VLOOKUP(_xlfn.CONCAT($A55,"2"),ref_coordinates!$A:$C,3,FALSE)</f>
        <v>536.05999999999995</v>
      </c>
      <c r="K55" t="e">
        <f t="shared" si="6"/>
        <v>#REF!</v>
      </c>
      <c r="L55" t="e">
        <f>VLOOKUP($A55,#REF!,4,FALSE)</f>
        <v>#REF!</v>
      </c>
      <c r="M55">
        <f>RADIANS(VLOOKUP($B55, image_data!A:G,7,FALSE))</f>
        <v>1.6057294420539359</v>
      </c>
      <c r="N55" t="e">
        <f>VLOOKUP($A55,#REF!,7,FALSE)</f>
        <v>#REF!</v>
      </c>
      <c r="O55">
        <f>VLOOKUP($B55,image_data!A:F,6,FALSE)</f>
        <v>1.9550113100558999</v>
      </c>
      <c r="P55">
        <f>VLOOKUP($B55,image_data!$A:$Q,12,FALSE)</f>
        <v>0.54373574936683</v>
      </c>
      <c r="Q55">
        <f>VLOOKUP($B55,image_data!$A:$Q,13,FALSE)</f>
        <v>-0.19609686501918</v>
      </c>
      <c r="R55">
        <f>VLOOKUP($B55,image_data!$A:$Q,14,FALSE)</f>
        <v>2.7903289765235002E-2</v>
      </c>
      <c r="S55">
        <f>VLOOKUP($B55,image_data!$A:$K,9,FALSE)</f>
        <v>1.258196141797</v>
      </c>
      <c r="T55">
        <f>VLOOKUP($B55,image_data!$A:$K,10,FALSE)</f>
        <v>-1.2758232990166001</v>
      </c>
      <c r="U55">
        <f>VLOOKUP($B55,image_data!$A:$K,11,FALSE)</f>
        <v>1.2158731128669999</v>
      </c>
      <c r="V55">
        <f>VLOOKUP(_xlfn.CONCAT(A55,1),ref_coordinates!A:D,4,FALSE)</f>
        <v>30.9</v>
      </c>
      <c r="W55" t="str">
        <f>VLOOKUP(INT(LEFT(A55,3)),image_data!A:H,8,FALSE)</f>
        <v>perspective</v>
      </c>
    </row>
    <row r="56" spans="1:23" x14ac:dyDescent="0.3">
      <c r="A56" t="s">
        <v>313</v>
      </c>
      <c r="B56">
        <f t="shared" si="3"/>
        <v>16</v>
      </c>
      <c r="C56">
        <f>VLOOKUP($B56,image_data!$A:$P,16,FALSE)</f>
        <v>2048</v>
      </c>
      <c r="D56">
        <f>VLOOKUP($B56,image_data!$A:$P,15,FALSE)</f>
        <v>1536</v>
      </c>
      <c r="E56">
        <f t="shared" si="4"/>
        <v>-31.319999999999993</v>
      </c>
      <c r="F56">
        <f t="shared" si="5"/>
        <v>417.11</v>
      </c>
      <c r="G56">
        <f>VLOOKUP(_xlfn.CONCAT($A56,"1"),ref_coordinates!$A:$C,2,FALSE)</f>
        <v>326.13</v>
      </c>
      <c r="H56">
        <f>VLOOKUP(_xlfn.CONCAT($A56,"1"),ref_coordinates!$A:$C,3,FALSE)</f>
        <v>114.87</v>
      </c>
      <c r="I56">
        <f>VLOOKUP(_xlfn.CONCAT($A56,"2"),ref_coordinates!$A:$C,2,FALSE)</f>
        <v>294.81</v>
      </c>
      <c r="J56">
        <f>VLOOKUP(_xlfn.CONCAT($A56,"2"),ref_coordinates!$A:$C,3,FALSE)</f>
        <v>531.98</v>
      </c>
      <c r="K56" t="e">
        <f t="shared" si="6"/>
        <v>#REF!</v>
      </c>
      <c r="L56" t="e">
        <f>VLOOKUP($A56,#REF!,4,FALSE)</f>
        <v>#REF!</v>
      </c>
      <c r="M56">
        <f>RADIANS(VLOOKUP($B56, image_data!A:G,7,FALSE))</f>
        <v>1.6057294420539359</v>
      </c>
      <c r="N56" t="e">
        <f>VLOOKUP($A56,#REF!,7,FALSE)</f>
        <v>#REF!</v>
      </c>
      <c r="O56">
        <f>VLOOKUP($B56,image_data!A:F,6,FALSE)</f>
        <v>1.9550113100558999</v>
      </c>
      <c r="P56">
        <f>VLOOKUP($B56,image_data!$A:$Q,12,FALSE)</f>
        <v>0.54373574936683</v>
      </c>
      <c r="Q56">
        <f>VLOOKUP($B56,image_data!$A:$Q,13,FALSE)</f>
        <v>-0.19609686501918</v>
      </c>
      <c r="R56">
        <f>VLOOKUP($B56,image_data!$A:$Q,14,FALSE)</f>
        <v>2.7903289765235002E-2</v>
      </c>
      <c r="S56">
        <f>VLOOKUP($B56,image_data!$A:$K,9,FALSE)</f>
        <v>1.258196141797</v>
      </c>
      <c r="T56">
        <f>VLOOKUP($B56,image_data!$A:$K,10,FALSE)</f>
        <v>-1.2758232990166001</v>
      </c>
      <c r="U56">
        <f>VLOOKUP($B56,image_data!$A:$K,11,FALSE)</f>
        <v>1.2158731128669999</v>
      </c>
      <c r="V56">
        <f>VLOOKUP(_xlfn.CONCAT(A56,1),ref_coordinates!A:D,4,FALSE)</f>
        <v>30.9</v>
      </c>
      <c r="W56" t="str">
        <f>VLOOKUP(INT(LEFT(A56,3)),image_data!A:H,8,FALSE)</f>
        <v>perspective</v>
      </c>
    </row>
    <row r="57" spans="1:23" x14ac:dyDescent="0.3">
      <c r="A57" t="s">
        <v>314</v>
      </c>
      <c r="B57">
        <f t="shared" si="3"/>
        <v>16</v>
      </c>
      <c r="C57">
        <f>VLOOKUP($B57,image_data!$A:$P,16,FALSE)</f>
        <v>2048</v>
      </c>
      <c r="D57">
        <f>VLOOKUP($B57,image_data!$A:$P,15,FALSE)</f>
        <v>1536</v>
      </c>
      <c r="E57">
        <f t="shared" si="4"/>
        <v>-4.339999999999975</v>
      </c>
      <c r="F57">
        <f t="shared" si="5"/>
        <v>318.38</v>
      </c>
      <c r="G57">
        <f>VLOOKUP(_xlfn.CONCAT($A57,"1"),ref_coordinates!$A:$C,2,FALSE)</f>
        <v>413.96</v>
      </c>
      <c r="H57">
        <f>VLOOKUP(_xlfn.CONCAT($A57,"1"),ref_coordinates!$A:$C,3,FALSE)</f>
        <v>194.53</v>
      </c>
      <c r="I57">
        <f>VLOOKUP(_xlfn.CONCAT($A57,"2"),ref_coordinates!$A:$C,2,FALSE)</f>
        <v>409.62</v>
      </c>
      <c r="J57">
        <f>VLOOKUP(_xlfn.CONCAT($A57,"2"),ref_coordinates!$A:$C,3,FALSE)</f>
        <v>512.91</v>
      </c>
      <c r="K57" t="e">
        <f t="shared" si="6"/>
        <v>#REF!</v>
      </c>
      <c r="L57" t="e">
        <f>VLOOKUP($A57,#REF!,4,FALSE)</f>
        <v>#REF!</v>
      </c>
      <c r="M57">
        <f>RADIANS(VLOOKUP($B57, image_data!A:G,7,FALSE))</f>
        <v>1.6057294420539359</v>
      </c>
      <c r="N57" t="e">
        <f>VLOOKUP($A57,#REF!,7,FALSE)</f>
        <v>#REF!</v>
      </c>
      <c r="O57">
        <f>VLOOKUP($B57,image_data!A:F,6,FALSE)</f>
        <v>1.9550113100558999</v>
      </c>
      <c r="P57">
        <f>VLOOKUP($B57,image_data!$A:$Q,12,FALSE)</f>
        <v>0.54373574936683</v>
      </c>
      <c r="Q57">
        <f>VLOOKUP($B57,image_data!$A:$Q,13,FALSE)</f>
        <v>-0.19609686501918</v>
      </c>
      <c r="R57">
        <f>VLOOKUP($B57,image_data!$A:$Q,14,FALSE)</f>
        <v>2.7903289765235002E-2</v>
      </c>
      <c r="S57">
        <f>VLOOKUP($B57,image_data!$A:$K,9,FALSE)</f>
        <v>1.258196141797</v>
      </c>
      <c r="T57">
        <f>VLOOKUP($B57,image_data!$A:$K,10,FALSE)</f>
        <v>-1.2758232990166001</v>
      </c>
      <c r="U57">
        <f>VLOOKUP($B57,image_data!$A:$K,11,FALSE)</f>
        <v>1.2158731128669999</v>
      </c>
      <c r="V57">
        <f>VLOOKUP(_xlfn.CONCAT(A57,1),ref_coordinates!A:D,4,FALSE)</f>
        <v>30.9</v>
      </c>
      <c r="W57" t="str">
        <f>VLOOKUP(INT(LEFT(A57,3)),image_data!A:H,8,FALSE)</f>
        <v>perspective</v>
      </c>
    </row>
    <row r="58" spans="1:23" x14ac:dyDescent="0.3">
      <c r="A58" t="s">
        <v>332</v>
      </c>
      <c r="B58">
        <f t="shared" si="3"/>
        <v>20</v>
      </c>
      <c r="C58">
        <f>VLOOKUP($B58,image_data!$A:$P,16,FALSE)</f>
        <v>4032</v>
      </c>
      <c r="D58">
        <f>VLOOKUP($B58,image_data!$A:$P,15,FALSE)</f>
        <v>3024</v>
      </c>
      <c r="E58">
        <f t="shared" si="4"/>
        <v>52.769999999999982</v>
      </c>
      <c r="F58">
        <f t="shared" si="5"/>
        <v>747.92000000000007</v>
      </c>
      <c r="G58">
        <f>VLOOKUP(_xlfn.CONCAT($A58,"1"),ref_coordinates!$A:$C,2,FALSE)</f>
        <v>3258.89</v>
      </c>
      <c r="H58">
        <f>VLOOKUP(_xlfn.CONCAT($A58,"1"),ref_coordinates!$A:$C,3,FALSE)</f>
        <v>850.78</v>
      </c>
      <c r="I58">
        <f>VLOOKUP(_xlfn.CONCAT($A58,"2"),ref_coordinates!$A:$C,2,FALSE)</f>
        <v>3311.66</v>
      </c>
      <c r="J58">
        <f>VLOOKUP(_xlfn.CONCAT($A58,"2"),ref_coordinates!$A:$C,3,FALSE)</f>
        <v>1598.7</v>
      </c>
      <c r="K58" t="e">
        <f t="shared" si="6"/>
        <v>#REF!</v>
      </c>
      <c r="L58" t="e">
        <f>VLOOKUP($A58,#REF!,4,FALSE)</f>
        <v>#REF!</v>
      </c>
      <c r="M58">
        <f>RADIANS(VLOOKUP($B58, image_data!A:G,7,FALSE))</f>
        <v>3.5203964606879121</v>
      </c>
      <c r="N58" t="e">
        <f>VLOOKUP($A58,#REF!,7,FALSE)</f>
        <v>#REF!</v>
      </c>
      <c r="O58">
        <f>VLOOKUP($B58,image_data!A:F,6,FALSE)</f>
        <v>2.9753947407007</v>
      </c>
      <c r="P58">
        <f>VLOOKUP($B58,image_data!$A:$Q,12,FALSE)</f>
        <v>0.81025754835186004</v>
      </c>
      <c r="Q58">
        <f>VLOOKUP($B58,image_data!$A:$Q,13,FALSE)</f>
        <v>2.7985057668134E-2</v>
      </c>
      <c r="R58">
        <f>VLOOKUP($B58,image_data!$A:$Q,14,FALSE)</f>
        <v>3.3179107748156002E-4</v>
      </c>
      <c r="S58">
        <f>VLOOKUP($B58,image_data!$A:$K,9,FALSE)</f>
        <v>0.40082900602706001</v>
      </c>
      <c r="T58">
        <f>VLOOKUP($B58,image_data!$A:$K,10,FALSE)</f>
        <v>1.9897530314877001</v>
      </c>
      <c r="U58">
        <f>VLOOKUP($B58,image_data!$A:$K,11,FALSE)</f>
        <v>-2.0494020497460999</v>
      </c>
      <c r="V58">
        <f>VLOOKUP(_xlfn.CONCAT(A58,1),ref_coordinates!A:D,4,FALSE)</f>
        <v>17.100000000000001</v>
      </c>
      <c r="W58" t="str">
        <f>VLOOKUP(INT(LEFT(A58,3)),image_data!A:H,8,FALSE)</f>
        <v>perspective</v>
      </c>
    </row>
    <row r="59" spans="1:23" x14ac:dyDescent="0.3">
      <c r="A59" t="s">
        <v>333</v>
      </c>
      <c r="B59">
        <f t="shared" si="3"/>
        <v>20</v>
      </c>
      <c r="C59">
        <f>VLOOKUP($B59,image_data!$A:$P,16,FALSE)</f>
        <v>4032</v>
      </c>
      <c r="D59">
        <f>VLOOKUP($B59,image_data!$A:$P,15,FALSE)</f>
        <v>3024</v>
      </c>
      <c r="E59">
        <f t="shared" si="4"/>
        <v>63.829999999999927</v>
      </c>
      <c r="F59">
        <f t="shared" si="5"/>
        <v>799.21999999999991</v>
      </c>
      <c r="G59">
        <f>VLOOKUP(_xlfn.CONCAT($A59,"1"),ref_coordinates!$A:$C,2,FALSE)</f>
        <v>3323.91</v>
      </c>
      <c r="H59">
        <f>VLOOKUP(_xlfn.CONCAT($A59,"1"),ref_coordinates!$A:$C,3,FALSE)</f>
        <v>794.88</v>
      </c>
      <c r="I59">
        <f>VLOOKUP(_xlfn.CONCAT($A59,"2"),ref_coordinates!$A:$C,2,FALSE)</f>
        <v>3387.74</v>
      </c>
      <c r="J59">
        <f>VLOOKUP(_xlfn.CONCAT($A59,"2"),ref_coordinates!$A:$C,3,FALSE)</f>
        <v>1594.1</v>
      </c>
      <c r="K59" t="e">
        <f t="shared" si="6"/>
        <v>#REF!</v>
      </c>
      <c r="L59" t="e">
        <f>VLOOKUP($A59,#REF!,4,FALSE)</f>
        <v>#REF!</v>
      </c>
      <c r="M59">
        <f>RADIANS(VLOOKUP($B59, image_data!A:G,7,FALSE))</f>
        <v>3.5203964606879121</v>
      </c>
      <c r="N59" t="e">
        <f>VLOOKUP($A59,#REF!,7,FALSE)</f>
        <v>#REF!</v>
      </c>
      <c r="O59">
        <f>VLOOKUP($B59,image_data!A:F,6,FALSE)</f>
        <v>2.9753947407007</v>
      </c>
      <c r="P59">
        <f>VLOOKUP($B59,image_data!$A:$Q,12,FALSE)</f>
        <v>0.81025754835186004</v>
      </c>
      <c r="Q59">
        <f>VLOOKUP($B59,image_data!$A:$Q,13,FALSE)</f>
        <v>2.7985057668134E-2</v>
      </c>
      <c r="R59">
        <f>VLOOKUP($B59,image_data!$A:$Q,14,FALSE)</f>
        <v>3.3179107748156002E-4</v>
      </c>
      <c r="S59">
        <f>VLOOKUP($B59,image_data!$A:$K,9,FALSE)</f>
        <v>0.40082900602706001</v>
      </c>
      <c r="T59">
        <f>VLOOKUP($B59,image_data!$A:$K,10,FALSE)</f>
        <v>1.9897530314877001</v>
      </c>
      <c r="U59">
        <f>VLOOKUP($B59,image_data!$A:$K,11,FALSE)</f>
        <v>-2.0494020497460999</v>
      </c>
      <c r="V59">
        <f>VLOOKUP(_xlfn.CONCAT(A59,1),ref_coordinates!A:D,4,FALSE)</f>
        <v>17.100000000000001</v>
      </c>
      <c r="W59" t="str">
        <f>VLOOKUP(INT(LEFT(A59,3)),image_data!A:H,8,FALSE)</f>
        <v>perspective</v>
      </c>
    </row>
    <row r="60" spans="1:23" x14ac:dyDescent="0.3">
      <c r="A60" t="s">
        <v>334</v>
      </c>
      <c r="B60">
        <f t="shared" si="3"/>
        <v>20</v>
      </c>
      <c r="C60">
        <f>VLOOKUP($B60,image_data!$A:$P,16,FALSE)</f>
        <v>4032</v>
      </c>
      <c r="D60">
        <f>VLOOKUP($B60,image_data!$A:$P,15,FALSE)</f>
        <v>3024</v>
      </c>
      <c r="E60">
        <f t="shared" si="4"/>
        <v>63.320000000000164</v>
      </c>
      <c r="F60">
        <f t="shared" si="5"/>
        <v>913.79000000000008</v>
      </c>
      <c r="G60">
        <f>VLOOKUP(_xlfn.CONCAT($A60,"1"),ref_coordinates!$A:$C,2,FALSE)</f>
        <v>3475.06</v>
      </c>
      <c r="H60">
        <f>VLOOKUP(_xlfn.CONCAT($A60,"1"),ref_coordinates!$A:$C,3,FALSE)</f>
        <v>684.91</v>
      </c>
      <c r="I60">
        <f>VLOOKUP(_xlfn.CONCAT($A60,"2"),ref_coordinates!$A:$C,2,FALSE)</f>
        <v>3538.38</v>
      </c>
      <c r="J60">
        <f>VLOOKUP(_xlfn.CONCAT($A60,"2"),ref_coordinates!$A:$C,3,FALSE)</f>
        <v>1598.7</v>
      </c>
      <c r="K60" t="e">
        <f t="shared" si="6"/>
        <v>#REF!</v>
      </c>
      <c r="L60" t="e">
        <f>VLOOKUP($A60,#REF!,4,FALSE)</f>
        <v>#REF!</v>
      </c>
      <c r="M60">
        <f>RADIANS(VLOOKUP($B60, image_data!A:G,7,FALSE))</f>
        <v>3.5203964606879121</v>
      </c>
      <c r="N60" t="e">
        <f>VLOOKUP($A60,#REF!,7,FALSE)</f>
        <v>#REF!</v>
      </c>
      <c r="O60">
        <f>VLOOKUP($B60,image_data!A:F,6,FALSE)</f>
        <v>2.9753947407007</v>
      </c>
      <c r="P60">
        <f>VLOOKUP($B60,image_data!$A:$Q,12,FALSE)</f>
        <v>0.81025754835186004</v>
      </c>
      <c r="Q60">
        <f>VLOOKUP($B60,image_data!$A:$Q,13,FALSE)</f>
        <v>2.7985057668134E-2</v>
      </c>
      <c r="R60">
        <f>VLOOKUP($B60,image_data!$A:$Q,14,FALSE)</f>
        <v>3.3179107748156002E-4</v>
      </c>
      <c r="S60">
        <f>VLOOKUP($B60,image_data!$A:$K,9,FALSE)</f>
        <v>0.40082900602706001</v>
      </c>
      <c r="T60">
        <f>VLOOKUP($B60,image_data!$A:$K,10,FALSE)</f>
        <v>1.9897530314877001</v>
      </c>
      <c r="U60">
        <f>VLOOKUP($B60,image_data!$A:$K,11,FALSE)</f>
        <v>-2.0494020497460999</v>
      </c>
      <c r="V60">
        <f>VLOOKUP(_xlfn.CONCAT(A60,1),ref_coordinates!A:D,4,FALSE)</f>
        <v>17.100000000000001</v>
      </c>
      <c r="W60" t="str">
        <f>VLOOKUP(INT(LEFT(A60,3)),image_data!A:H,8,FALSE)</f>
        <v>perspective</v>
      </c>
    </row>
    <row r="61" spans="1:23" x14ac:dyDescent="0.3">
      <c r="A61" t="s">
        <v>335</v>
      </c>
      <c r="B61">
        <f t="shared" si="3"/>
        <v>20</v>
      </c>
      <c r="C61">
        <f>VLOOKUP($B61,image_data!$A:$P,16,FALSE)</f>
        <v>4032</v>
      </c>
      <c r="D61">
        <f>VLOOKUP($B61,image_data!$A:$P,15,FALSE)</f>
        <v>3024</v>
      </c>
      <c r="E61">
        <f t="shared" si="4"/>
        <v>87.620000000000346</v>
      </c>
      <c r="F61">
        <f t="shared" si="5"/>
        <v>933.00999999999988</v>
      </c>
      <c r="G61">
        <f>VLOOKUP(_xlfn.CONCAT($A61,"1"),ref_coordinates!$A:$C,2,FALSE)</f>
        <v>3511.49</v>
      </c>
      <c r="H61">
        <f>VLOOKUP(_xlfn.CONCAT($A61,"1"),ref_coordinates!$A:$C,3,FALSE)</f>
        <v>661.09</v>
      </c>
      <c r="I61">
        <f>VLOOKUP(_xlfn.CONCAT($A61,"2"),ref_coordinates!$A:$C,2,FALSE)</f>
        <v>3599.11</v>
      </c>
      <c r="J61">
        <f>VLOOKUP(_xlfn.CONCAT($A61,"2"),ref_coordinates!$A:$C,3,FALSE)</f>
        <v>1594.1</v>
      </c>
      <c r="K61" t="e">
        <f t="shared" si="6"/>
        <v>#REF!</v>
      </c>
      <c r="L61" t="e">
        <f>VLOOKUP($A61,#REF!,4,FALSE)</f>
        <v>#REF!</v>
      </c>
      <c r="M61">
        <f>RADIANS(VLOOKUP($B61, image_data!A:G,7,FALSE))</f>
        <v>3.5203964606879121</v>
      </c>
      <c r="N61" t="e">
        <f>VLOOKUP($A61,#REF!,7,FALSE)</f>
        <v>#REF!</v>
      </c>
      <c r="O61">
        <f>VLOOKUP($B61,image_data!A:F,6,FALSE)</f>
        <v>2.9753947407007</v>
      </c>
      <c r="P61">
        <f>VLOOKUP($B61,image_data!$A:$Q,12,FALSE)</f>
        <v>0.81025754835186004</v>
      </c>
      <c r="Q61">
        <f>VLOOKUP($B61,image_data!$A:$Q,13,FALSE)</f>
        <v>2.7985057668134E-2</v>
      </c>
      <c r="R61">
        <f>VLOOKUP($B61,image_data!$A:$Q,14,FALSE)</f>
        <v>3.3179107748156002E-4</v>
      </c>
      <c r="S61">
        <f>VLOOKUP($B61,image_data!$A:$K,9,FALSE)</f>
        <v>0.40082900602706001</v>
      </c>
      <c r="T61">
        <f>VLOOKUP($B61,image_data!$A:$K,10,FALSE)</f>
        <v>1.9897530314877001</v>
      </c>
      <c r="U61">
        <f>VLOOKUP($B61,image_data!$A:$K,11,FALSE)</f>
        <v>-2.0494020497460999</v>
      </c>
      <c r="V61">
        <f>VLOOKUP(_xlfn.CONCAT(A61,1),ref_coordinates!A:D,4,FALSE)</f>
        <v>17.100000000000001</v>
      </c>
      <c r="W61" t="str">
        <f>VLOOKUP(INT(LEFT(A61,3)),image_data!A:H,8,FALSE)</f>
        <v>perspective</v>
      </c>
    </row>
    <row r="62" spans="1:23" x14ac:dyDescent="0.3">
      <c r="A62" t="s">
        <v>336</v>
      </c>
      <c r="B62">
        <f t="shared" si="3"/>
        <v>20</v>
      </c>
      <c r="C62">
        <f>VLOOKUP($B62,image_data!$A:$P,16,FALSE)</f>
        <v>4032</v>
      </c>
      <c r="D62">
        <f>VLOOKUP($B62,image_data!$A:$P,15,FALSE)</f>
        <v>3024</v>
      </c>
      <c r="E62">
        <f t="shared" si="4"/>
        <v>91.920000000000073</v>
      </c>
      <c r="F62">
        <f t="shared" si="5"/>
        <v>1050.5500000000002</v>
      </c>
      <c r="G62">
        <f>VLOOKUP(_xlfn.CONCAT($A62,"1"),ref_coordinates!$A:$C,2,FALSE)</f>
        <v>3648.68</v>
      </c>
      <c r="H62">
        <f>VLOOKUP(_xlfn.CONCAT($A62,"1"),ref_coordinates!$A:$C,3,FALSE)</f>
        <v>538.37</v>
      </c>
      <c r="I62">
        <f>VLOOKUP(_xlfn.CONCAT($A62,"2"),ref_coordinates!$A:$C,2,FALSE)</f>
        <v>3740.6</v>
      </c>
      <c r="J62">
        <f>VLOOKUP(_xlfn.CONCAT($A62,"2"),ref_coordinates!$A:$C,3,FALSE)</f>
        <v>1588.92</v>
      </c>
      <c r="K62" t="e">
        <f t="shared" si="6"/>
        <v>#REF!</v>
      </c>
      <c r="L62" t="e">
        <f>VLOOKUP($A62,#REF!,4,FALSE)</f>
        <v>#REF!</v>
      </c>
      <c r="M62">
        <f>RADIANS(VLOOKUP($B62, image_data!A:G,7,FALSE))</f>
        <v>3.5203964606879121</v>
      </c>
      <c r="N62" t="e">
        <f>VLOOKUP($A62,#REF!,7,FALSE)</f>
        <v>#REF!</v>
      </c>
      <c r="O62">
        <f>VLOOKUP($B62,image_data!A:F,6,FALSE)</f>
        <v>2.9753947407007</v>
      </c>
      <c r="P62">
        <f>VLOOKUP($B62,image_data!$A:$Q,12,FALSE)</f>
        <v>0.81025754835186004</v>
      </c>
      <c r="Q62">
        <f>VLOOKUP($B62,image_data!$A:$Q,13,FALSE)</f>
        <v>2.7985057668134E-2</v>
      </c>
      <c r="R62">
        <f>VLOOKUP($B62,image_data!$A:$Q,14,FALSE)</f>
        <v>3.3179107748156002E-4</v>
      </c>
      <c r="S62">
        <f>VLOOKUP($B62,image_data!$A:$K,9,FALSE)</f>
        <v>0.40082900602706001</v>
      </c>
      <c r="T62">
        <f>VLOOKUP($B62,image_data!$A:$K,10,FALSE)</f>
        <v>1.9897530314877001</v>
      </c>
      <c r="U62">
        <f>VLOOKUP($B62,image_data!$A:$K,11,FALSE)</f>
        <v>-2.0494020497460999</v>
      </c>
      <c r="V62">
        <f>VLOOKUP(_xlfn.CONCAT(A62,1),ref_coordinates!A:D,4,FALSE)</f>
        <v>17.100000000000001</v>
      </c>
      <c r="W62" t="str">
        <f>VLOOKUP(INT(LEFT(A62,3)),image_data!A:H,8,FALSE)</f>
        <v>perspective</v>
      </c>
    </row>
    <row r="63" spans="1:23" x14ac:dyDescent="0.3">
      <c r="A63" t="s">
        <v>337</v>
      </c>
      <c r="B63">
        <f t="shared" si="3"/>
        <v>20</v>
      </c>
      <c r="C63">
        <f>VLOOKUP($B63,image_data!$A:$P,16,FALSE)</f>
        <v>4032</v>
      </c>
      <c r="D63">
        <f>VLOOKUP($B63,image_data!$A:$P,15,FALSE)</f>
        <v>3024</v>
      </c>
      <c r="E63">
        <f t="shared" si="4"/>
        <v>89.630000000000109</v>
      </c>
      <c r="F63">
        <f t="shared" si="5"/>
        <v>1255.07</v>
      </c>
      <c r="G63">
        <f>VLOOKUP(_xlfn.CONCAT($A63,"1"),ref_coordinates!$A:$C,2,FALSE)</f>
        <v>3897.1</v>
      </c>
      <c r="H63">
        <f>VLOOKUP(_xlfn.CONCAT($A63,"1"),ref_coordinates!$A:$C,3,FALSE)</f>
        <v>353.25</v>
      </c>
      <c r="I63">
        <f>VLOOKUP(_xlfn.CONCAT($A63,"2"),ref_coordinates!$A:$C,2,FALSE)</f>
        <v>3986.73</v>
      </c>
      <c r="J63">
        <f>VLOOKUP(_xlfn.CONCAT($A63,"2"),ref_coordinates!$A:$C,3,FALSE)</f>
        <v>1608.32</v>
      </c>
      <c r="K63" t="e">
        <f t="shared" si="6"/>
        <v>#REF!</v>
      </c>
      <c r="L63" t="e">
        <f>VLOOKUP($A63,#REF!,4,FALSE)</f>
        <v>#REF!</v>
      </c>
      <c r="M63">
        <f>RADIANS(VLOOKUP($B63, image_data!A:G,7,FALSE))</f>
        <v>3.5203964606879121</v>
      </c>
      <c r="N63" t="e">
        <f>VLOOKUP($A63,#REF!,7,FALSE)</f>
        <v>#REF!</v>
      </c>
      <c r="O63">
        <f>VLOOKUP($B63,image_data!A:F,6,FALSE)</f>
        <v>2.9753947407007</v>
      </c>
      <c r="P63">
        <f>VLOOKUP($B63,image_data!$A:$Q,12,FALSE)</f>
        <v>0.81025754835186004</v>
      </c>
      <c r="Q63">
        <f>VLOOKUP($B63,image_data!$A:$Q,13,FALSE)</f>
        <v>2.7985057668134E-2</v>
      </c>
      <c r="R63">
        <f>VLOOKUP($B63,image_data!$A:$Q,14,FALSE)</f>
        <v>3.3179107748156002E-4</v>
      </c>
      <c r="S63">
        <f>VLOOKUP($B63,image_data!$A:$K,9,FALSE)</f>
        <v>0.40082900602706001</v>
      </c>
      <c r="T63">
        <f>VLOOKUP($B63,image_data!$A:$K,10,FALSE)</f>
        <v>1.9897530314877001</v>
      </c>
      <c r="U63">
        <f>VLOOKUP($B63,image_data!$A:$K,11,FALSE)</f>
        <v>-2.0494020497460999</v>
      </c>
      <c r="V63">
        <f>VLOOKUP(_xlfn.CONCAT(A63,1),ref_coordinates!A:D,4,FALSE)</f>
        <v>17.100000000000001</v>
      </c>
      <c r="W63" t="str">
        <f>VLOOKUP(INT(LEFT(A63,3)),image_data!A:H,8,FALSE)</f>
        <v>perspective</v>
      </c>
    </row>
    <row r="64" spans="1:23" x14ac:dyDescent="0.3">
      <c r="A64" t="s">
        <v>346</v>
      </c>
      <c r="B64">
        <f t="shared" si="3"/>
        <v>21</v>
      </c>
      <c r="C64">
        <f>VLOOKUP($B64,image_data!$A:$P,16,FALSE)</f>
        <v>4032</v>
      </c>
      <c r="D64">
        <f>VLOOKUP($B64,image_data!$A:$P,15,FALSE)</f>
        <v>3024</v>
      </c>
      <c r="E64">
        <f t="shared" si="4"/>
        <v>39.490000000000009</v>
      </c>
      <c r="F64">
        <f t="shared" si="5"/>
        <v>225.71000000000004</v>
      </c>
      <c r="G64">
        <f>VLOOKUP(_xlfn.CONCAT($A64,"1"),ref_coordinates!$A:$C,2,FALSE)</f>
        <v>1454.3</v>
      </c>
      <c r="H64">
        <f>VLOOKUP(_xlfn.CONCAT($A64,"1"),ref_coordinates!$A:$C,3,FALSE)</f>
        <v>1730.72</v>
      </c>
      <c r="I64">
        <f>VLOOKUP(_xlfn.CONCAT($A64,"2"),ref_coordinates!$A:$C,2,FALSE)</f>
        <v>1493.79</v>
      </c>
      <c r="J64">
        <f>VLOOKUP(_xlfn.CONCAT($A64,"2"),ref_coordinates!$A:$C,3,FALSE)</f>
        <v>1956.43</v>
      </c>
      <c r="K64" t="e">
        <f t="shared" si="6"/>
        <v>#REF!</v>
      </c>
      <c r="L64" t="e">
        <f>VLOOKUP($A64,#REF!,4,FALSE)</f>
        <v>#REF!</v>
      </c>
      <c r="M64">
        <f>RADIANS(VLOOKUP($B64, image_data!A:G,7,FALSE))</f>
        <v>2.5754495413777754</v>
      </c>
      <c r="N64" t="e">
        <f>VLOOKUP($A64,#REF!,7,FALSE)</f>
        <v>#REF!</v>
      </c>
      <c r="O64">
        <f>VLOOKUP($B64,image_data!A:F,6,FALSE)</f>
        <v>2.4487987514584999</v>
      </c>
      <c r="P64">
        <f>VLOOKUP($B64,image_data!$A:$Q,12,FALSE)</f>
        <v>0.82197110812499996</v>
      </c>
      <c r="Q64">
        <f>VLOOKUP($B64,image_data!$A:$Q,13,FALSE)</f>
        <v>5.3515389618619E-2</v>
      </c>
      <c r="R64">
        <f>VLOOKUP($B64,image_data!$A:$Q,14,FALSE)</f>
        <v>-5.0438087538938997E-2</v>
      </c>
      <c r="S64">
        <f>VLOOKUP($B64,image_data!$A:$K,9,FALSE)</f>
        <v>0.32190859298009999</v>
      </c>
      <c r="T64">
        <f>VLOOKUP($B64,image_data!$A:$K,10,FALSE)</f>
        <v>-1.7628424125465001</v>
      </c>
      <c r="U64">
        <f>VLOOKUP($B64,image_data!$A:$K,11,FALSE)</f>
        <v>1.8484912986735</v>
      </c>
      <c r="V64">
        <f>VLOOKUP(_xlfn.CONCAT(A64,1),ref_coordinates!A:D,4,FALSE)</f>
        <v>34.1</v>
      </c>
      <c r="W64" t="str">
        <f>VLOOKUP(INT(LEFT(A64,3)),image_data!A:H,8,FALSE)</f>
        <v>perspective</v>
      </c>
    </row>
    <row r="65" spans="1:23" x14ac:dyDescent="0.3">
      <c r="A65" t="s">
        <v>348</v>
      </c>
      <c r="B65">
        <f t="shared" si="3"/>
        <v>21</v>
      </c>
      <c r="C65">
        <f>VLOOKUP($B65,image_data!$A:$P,16,FALSE)</f>
        <v>4032</v>
      </c>
      <c r="D65">
        <f>VLOOKUP($B65,image_data!$A:$P,15,FALSE)</f>
        <v>3024</v>
      </c>
      <c r="E65">
        <f t="shared" si="4"/>
        <v>289.16999999999985</v>
      </c>
      <c r="F65">
        <f t="shared" si="5"/>
        <v>1526.48</v>
      </c>
      <c r="G65">
        <f>VLOOKUP(_xlfn.CONCAT($A65,"1"),ref_coordinates!$A:$C,2,FALSE)</f>
        <v>1873.07</v>
      </c>
      <c r="H65">
        <f>VLOOKUP(_xlfn.CONCAT($A65,"1"),ref_coordinates!$A:$C,3,FALSE)</f>
        <v>299.45999999999998</v>
      </c>
      <c r="I65">
        <f>VLOOKUP(_xlfn.CONCAT($A65,"2"),ref_coordinates!$A:$C,2,FALSE)</f>
        <v>2162.2399999999998</v>
      </c>
      <c r="J65">
        <f>VLOOKUP(_xlfn.CONCAT($A65,"2"),ref_coordinates!$A:$C,3,FALSE)</f>
        <v>1825.94</v>
      </c>
      <c r="K65" t="e">
        <f t="shared" si="6"/>
        <v>#REF!</v>
      </c>
      <c r="L65" t="e">
        <f>VLOOKUP($A65,#REF!,4,FALSE)</f>
        <v>#REF!</v>
      </c>
      <c r="M65">
        <f>RADIANS(VLOOKUP($B65, image_data!A:G,7,FALSE))</f>
        <v>2.5754495413777754</v>
      </c>
      <c r="N65" t="e">
        <f>VLOOKUP($A65,#REF!,7,FALSE)</f>
        <v>#REF!</v>
      </c>
      <c r="O65">
        <f>VLOOKUP($B65,image_data!A:F,6,FALSE)</f>
        <v>2.4487987514584999</v>
      </c>
      <c r="P65">
        <f>VLOOKUP($B65,image_data!$A:$Q,12,FALSE)</f>
        <v>0.82197110812499996</v>
      </c>
      <c r="Q65">
        <f>VLOOKUP($B65,image_data!$A:$Q,13,FALSE)</f>
        <v>5.3515389618619E-2</v>
      </c>
      <c r="R65">
        <f>VLOOKUP($B65,image_data!$A:$Q,14,FALSE)</f>
        <v>-5.0438087538938997E-2</v>
      </c>
      <c r="S65">
        <f>VLOOKUP($B65,image_data!$A:$K,9,FALSE)</f>
        <v>0.32190859298009999</v>
      </c>
      <c r="T65">
        <f>VLOOKUP($B65,image_data!$A:$K,10,FALSE)</f>
        <v>-1.7628424125465001</v>
      </c>
      <c r="U65">
        <f>VLOOKUP($B65,image_data!$A:$K,11,FALSE)</f>
        <v>1.8484912986735</v>
      </c>
      <c r="V65">
        <f>VLOOKUP(_xlfn.CONCAT(A65,1),ref_coordinates!A:D,4,FALSE)</f>
        <v>34.200000000000003</v>
      </c>
      <c r="W65" t="str">
        <f>VLOOKUP(INT(LEFT(A65,3)),image_data!A:H,8,FALSE)</f>
        <v>perspective</v>
      </c>
    </row>
    <row r="66" spans="1:23" x14ac:dyDescent="0.3">
      <c r="A66" t="s">
        <v>347</v>
      </c>
      <c r="B66">
        <f t="shared" si="3"/>
        <v>21</v>
      </c>
      <c r="C66">
        <f>VLOOKUP($B66,image_data!$A:$P,16,FALSE)</f>
        <v>4032</v>
      </c>
      <c r="D66">
        <f>VLOOKUP($B66,image_data!$A:$P,15,FALSE)</f>
        <v>3024</v>
      </c>
      <c r="E66">
        <f t="shared" si="4"/>
        <v>39.829999999999927</v>
      </c>
      <c r="F66">
        <f t="shared" si="5"/>
        <v>198.12999999999988</v>
      </c>
      <c r="G66">
        <f>VLOOKUP(_xlfn.CONCAT($A66,"1"),ref_coordinates!$A:$C,2,FALSE)</f>
        <v>2341.96</v>
      </c>
      <c r="H66">
        <f>VLOOKUP(_xlfn.CONCAT($A66,"1"),ref_coordinates!$A:$C,3,FALSE)</f>
        <v>1598.72</v>
      </c>
      <c r="I66">
        <f>VLOOKUP(_xlfn.CONCAT($A66,"2"),ref_coordinates!$A:$C,2,FALSE)</f>
        <v>2381.79</v>
      </c>
      <c r="J66">
        <f>VLOOKUP(_xlfn.CONCAT($A66,"2"),ref_coordinates!$A:$C,3,FALSE)</f>
        <v>1796.85</v>
      </c>
      <c r="K66" t="e">
        <f t="shared" si="6"/>
        <v>#REF!</v>
      </c>
      <c r="L66" t="e">
        <f>VLOOKUP($A66,#REF!,4,FALSE)</f>
        <v>#REF!</v>
      </c>
      <c r="M66">
        <f>RADIANS(VLOOKUP($B66, image_data!A:G,7,FALSE))</f>
        <v>2.5754495413777754</v>
      </c>
      <c r="N66" t="e">
        <f>VLOOKUP($A66,#REF!,7,FALSE)</f>
        <v>#REF!</v>
      </c>
      <c r="O66">
        <f>VLOOKUP($B66,image_data!A:F,6,FALSE)</f>
        <v>2.4487987514584999</v>
      </c>
      <c r="P66">
        <f>VLOOKUP($B66,image_data!$A:$Q,12,FALSE)</f>
        <v>0.82197110812499996</v>
      </c>
      <c r="Q66">
        <f>VLOOKUP($B66,image_data!$A:$Q,13,FALSE)</f>
        <v>5.3515389618619E-2</v>
      </c>
      <c r="R66">
        <f>VLOOKUP($B66,image_data!$A:$Q,14,FALSE)</f>
        <v>-5.0438087538938997E-2</v>
      </c>
      <c r="S66">
        <f>VLOOKUP($B66,image_data!$A:$K,9,FALSE)</f>
        <v>0.32190859298009999</v>
      </c>
      <c r="T66">
        <f>VLOOKUP($B66,image_data!$A:$K,10,FALSE)</f>
        <v>-1.7628424125465001</v>
      </c>
      <c r="U66">
        <f>VLOOKUP($B66,image_data!$A:$K,11,FALSE)</f>
        <v>1.8484912986735</v>
      </c>
      <c r="V66">
        <f>VLOOKUP(_xlfn.CONCAT(A66,1),ref_coordinates!A:D,4,FALSE)</f>
        <v>3.1</v>
      </c>
      <c r="W66" t="str">
        <f>VLOOKUP(INT(LEFT(A66,3)),image_data!A:H,8,FALSE)</f>
        <v>perspective</v>
      </c>
    </row>
    <row r="67" spans="1:23" x14ac:dyDescent="0.3">
      <c r="A67" t="s">
        <v>358</v>
      </c>
      <c r="B67">
        <f t="shared" si="3"/>
        <v>23</v>
      </c>
      <c r="C67">
        <f>VLOOKUP($B67,image_data!$A:$P,16,FALSE)</f>
        <v>4000</v>
      </c>
      <c r="D67">
        <f>VLOOKUP($B67,image_data!$A:$P,15,FALSE)</f>
        <v>3000</v>
      </c>
      <c r="E67">
        <f t="shared" ref="E67:E98" si="7">I67-G67</f>
        <v>-78.660000000000082</v>
      </c>
      <c r="F67">
        <f t="shared" ref="F67:F98" si="8">J67-H67</f>
        <v>1211.54</v>
      </c>
      <c r="G67">
        <f>VLOOKUP(_xlfn.CONCAT($A67,"1"),ref_coordinates!$A:$C,2,FALSE)</f>
        <v>1376.19</v>
      </c>
      <c r="H67">
        <f>VLOOKUP(_xlfn.CONCAT($A67,"1"),ref_coordinates!$A:$C,3,FALSE)</f>
        <v>202.51</v>
      </c>
      <c r="I67">
        <f>VLOOKUP(_xlfn.CONCAT($A67,"2"),ref_coordinates!$A:$C,2,FALSE)</f>
        <v>1297.53</v>
      </c>
      <c r="J67">
        <f>VLOOKUP(_xlfn.CONCAT($A67,"2"),ref_coordinates!$A:$C,3,FALSE)</f>
        <v>1414.05</v>
      </c>
      <c r="K67" t="e">
        <f t="shared" ref="K67:K98" si="9">(D67-J67)/L67</f>
        <v>#REF!</v>
      </c>
      <c r="L67" t="e">
        <f>VLOOKUP($A67,#REF!,4,FALSE)</f>
        <v>#REF!</v>
      </c>
      <c r="M67">
        <f>RADIANS(VLOOKUP($B67, image_data!A:G,7,FALSE))</f>
        <v>5.5885038232067235</v>
      </c>
      <c r="N67" t="e">
        <f>VLOOKUP($A67,#REF!,7,FALSE)</f>
        <v>#REF!</v>
      </c>
      <c r="O67">
        <f>VLOOKUP($B67,image_data!A:F,6,FALSE)</f>
        <v>3.1446764403954002</v>
      </c>
      <c r="P67">
        <f>VLOOKUP($B67,image_data!$A:$Q,12,FALSE)</f>
        <v>0.53105475245964995</v>
      </c>
      <c r="Q67">
        <f>VLOOKUP($B67,image_data!$A:$Q,13,FALSE)</f>
        <v>-0.1787353039605</v>
      </c>
      <c r="R67">
        <f>VLOOKUP($B67,image_data!$A:$Q,14,FALSE)</f>
        <v>2.4854495621950998E-2</v>
      </c>
      <c r="S67">
        <f>VLOOKUP($B67,image_data!$A:$K,9,FALSE)</f>
        <v>1.5395512854778</v>
      </c>
      <c r="T67">
        <f>VLOOKUP($B67,image_data!$A:$K,10,FALSE)</f>
        <v>0.55013302165565003</v>
      </c>
      <c r="U67">
        <f>VLOOKUP($B67,image_data!$A:$K,11,FALSE)</f>
        <v>-0.54243322858233001</v>
      </c>
      <c r="V67">
        <f>VLOOKUP(_xlfn.CONCAT(A67,1),ref_coordinates!A:D,4,FALSE)</f>
        <v>58.1</v>
      </c>
      <c r="W67" t="str">
        <f>VLOOKUP(INT(LEFT(A67,3)),image_data!A:H,8,FALSE)</f>
        <v>perspective</v>
      </c>
    </row>
    <row r="68" spans="1:23" x14ac:dyDescent="0.3">
      <c r="A68" t="s">
        <v>359</v>
      </c>
      <c r="B68">
        <f t="shared" ref="B68:B131" si="10">INT(LEFT(A68,3))</f>
        <v>23</v>
      </c>
      <c r="C68">
        <f>VLOOKUP($B68,image_data!$A:$P,16,FALSE)</f>
        <v>4000</v>
      </c>
      <c r="D68">
        <f>VLOOKUP($B68,image_data!$A:$P,15,FALSE)</f>
        <v>3000</v>
      </c>
      <c r="E68">
        <f t="shared" si="7"/>
        <v>-64.599999999999909</v>
      </c>
      <c r="F68">
        <f t="shared" si="8"/>
        <v>1146.6799999999998</v>
      </c>
      <c r="G68">
        <f>VLOOKUP(_xlfn.CONCAT($A68,"1"),ref_coordinates!$A:$C,2,FALSE)</f>
        <v>1502.81</v>
      </c>
      <c r="H68">
        <f>VLOOKUP(_xlfn.CONCAT($A68,"1"),ref_coordinates!$A:$C,3,FALSE)</f>
        <v>261.87</v>
      </c>
      <c r="I68">
        <f>VLOOKUP(_xlfn.CONCAT($A68,"2"),ref_coordinates!$A:$C,2,FALSE)</f>
        <v>1438.21</v>
      </c>
      <c r="J68">
        <f>VLOOKUP(_xlfn.CONCAT($A68,"2"),ref_coordinates!$A:$C,3,FALSE)</f>
        <v>1408.55</v>
      </c>
      <c r="K68" t="e">
        <f t="shared" si="9"/>
        <v>#REF!</v>
      </c>
      <c r="L68" t="e">
        <f>VLOOKUP($A68,#REF!,4,FALSE)</f>
        <v>#REF!</v>
      </c>
      <c r="M68">
        <f>RADIANS(VLOOKUP($B68, image_data!A:G,7,FALSE))</f>
        <v>5.5885038232067235</v>
      </c>
      <c r="N68" t="e">
        <f>VLOOKUP($A68,#REF!,7,FALSE)</f>
        <v>#REF!</v>
      </c>
      <c r="O68">
        <f>VLOOKUP($B68,image_data!A:F,6,FALSE)</f>
        <v>3.1446764403954002</v>
      </c>
      <c r="P68">
        <f>VLOOKUP($B68,image_data!$A:$Q,12,FALSE)</f>
        <v>0.53105475245964995</v>
      </c>
      <c r="Q68">
        <f>VLOOKUP($B68,image_data!$A:$Q,13,FALSE)</f>
        <v>-0.1787353039605</v>
      </c>
      <c r="R68">
        <f>VLOOKUP($B68,image_data!$A:$Q,14,FALSE)</f>
        <v>2.4854495621950998E-2</v>
      </c>
      <c r="S68">
        <f>VLOOKUP($B68,image_data!$A:$K,9,FALSE)</f>
        <v>1.5395512854778</v>
      </c>
      <c r="T68">
        <f>VLOOKUP($B68,image_data!$A:$K,10,FALSE)</f>
        <v>0.55013302165565003</v>
      </c>
      <c r="U68">
        <f>VLOOKUP($B68,image_data!$A:$K,11,FALSE)</f>
        <v>-0.54243322858233001</v>
      </c>
      <c r="V68">
        <f>VLOOKUP(_xlfn.CONCAT(A68,1),ref_coordinates!A:D,4,FALSE)</f>
        <v>58.1</v>
      </c>
      <c r="W68" t="str">
        <f>VLOOKUP(INT(LEFT(A68,3)),image_data!A:H,8,FALSE)</f>
        <v>perspective</v>
      </c>
    </row>
    <row r="69" spans="1:23" x14ac:dyDescent="0.3">
      <c r="A69" t="s">
        <v>360</v>
      </c>
      <c r="B69">
        <f t="shared" si="10"/>
        <v>23</v>
      </c>
      <c r="C69">
        <f>VLOOKUP($B69,image_data!$A:$P,16,FALSE)</f>
        <v>4000</v>
      </c>
      <c r="D69">
        <f>VLOOKUP($B69,image_data!$A:$P,15,FALSE)</f>
        <v>3000</v>
      </c>
      <c r="E69">
        <f t="shared" si="7"/>
        <v>-14.460000000000036</v>
      </c>
      <c r="F69">
        <f t="shared" si="8"/>
        <v>660.72</v>
      </c>
      <c r="G69">
        <f>VLOOKUP(_xlfn.CONCAT($A69,"1"),ref_coordinates!$A:$C,2,FALSE)</f>
        <v>1568.8</v>
      </c>
      <c r="H69">
        <f>VLOOKUP(_xlfn.CONCAT($A69,"1"),ref_coordinates!$A:$C,3,FALSE)</f>
        <v>726.47</v>
      </c>
      <c r="I69">
        <f>VLOOKUP(_xlfn.CONCAT($A69,"2"),ref_coordinates!$A:$C,2,FALSE)</f>
        <v>1554.34</v>
      </c>
      <c r="J69">
        <f>VLOOKUP(_xlfn.CONCAT($A69,"2"),ref_coordinates!$A:$C,3,FALSE)</f>
        <v>1387.19</v>
      </c>
      <c r="K69" t="e">
        <f t="shared" si="9"/>
        <v>#REF!</v>
      </c>
      <c r="L69" t="e">
        <f>VLOOKUP($A69,#REF!,4,FALSE)</f>
        <v>#REF!</v>
      </c>
      <c r="M69">
        <f>RADIANS(VLOOKUP($B69, image_data!A:G,7,FALSE))</f>
        <v>5.5885038232067235</v>
      </c>
      <c r="N69" t="e">
        <f>VLOOKUP($A69,#REF!,7,FALSE)</f>
        <v>#REF!</v>
      </c>
      <c r="O69">
        <f>VLOOKUP($B69,image_data!A:F,6,FALSE)</f>
        <v>3.1446764403954002</v>
      </c>
      <c r="P69">
        <f>VLOOKUP($B69,image_data!$A:$Q,12,FALSE)</f>
        <v>0.53105475245964995</v>
      </c>
      <c r="Q69">
        <f>VLOOKUP($B69,image_data!$A:$Q,13,FALSE)</f>
        <v>-0.1787353039605</v>
      </c>
      <c r="R69">
        <f>VLOOKUP($B69,image_data!$A:$Q,14,FALSE)</f>
        <v>2.4854495621950998E-2</v>
      </c>
      <c r="S69">
        <f>VLOOKUP($B69,image_data!$A:$K,9,FALSE)</f>
        <v>1.5395512854778</v>
      </c>
      <c r="T69">
        <f>VLOOKUP($B69,image_data!$A:$K,10,FALSE)</f>
        <v>0.55013302165565003</v>
      </c>
      <c r="U69">
        <f>VLOOKUP($B69,image_data!$A:$K,11,FALSE)</f>
        <v>-0.54243322858233001</v>
      </c>
      <c r="V69">
        <f>VLOOKUP(_xlfn.CONCAT(A69,1),ref_coordinates!A:D,4,FALSE)</f>
        <v>58.1</v>
      </c>
      <c r="W69" t="str">
        <f>VLOOKUP(INT(LEFT(A69,3)),image_data!A:H,8,FALSE)</f>
        <v>perspective</v>
      </c>
    </row>
    <row r="70" spans="1:23" x14ac:dyDescent="0.3">
      <c r="A70" t="s">
        <v>361</v>
      </c>
      <c r="B70">
        <f t="shared" si="10"/>
        <v>23</v>
      </c>
      <c r="C70">
        <f>VLOOKUP($B70,image_data!$A:$P,16,FALSE)</f>
        <v>4000</v>
      </c>
      <c r="D70">
        <f>VLOOKUP($B70,image_data!$A:$P,15,FALSE)</f>
        <v>3000</v>
      </c>
      <c r="E70">
        <f t="shared" si="7"/>
        <v>-7.209999999999809</v>
      </c>
      <c r="F70">
        <f t="shared" si="8"/>
        <v>662.09</v>
      </c>
      <c r="G70">
        <f>VLOOKUP(_xlfn.CONCAT($A70,"1"),ref_coordinates!$A:$C,2,FALSE)</f>
        <v>1609.36</v>
      </c>
      <c r="H70">
        <f>VLOOKUP(_xlfn.CONCAT($A70,"1"),ref_coordinates!$A:$C,3,FALSE)</f>
        <v>723.57</v>
      </c>
      <c r="I70">
        <f>VLOOKUP(_xlfn.CONCAT($A70,"2"),ref_coordinates!$A:$C,2,FALSE)</f>
        <v>1602.15</v>
      </c>
      <c r="J70">
        <f>VLOOKUP(_xlfn.CONCAT($A70,"2"),ref_coordinates!$A:$C,3,FALSE)</f>
        <v>1385.66</v>
      </c>
      <c r="K70" t="e">
        <f t="shared" si="9"/>
        <v>#REF!</v>
      </c>
      <c r="L70" t="e">
        <f>VLOOKUP($A70,#REF!,4,FALSE)</f>
        <v>#REF!</v>
      </c>
      <c r="M70">
        <f>RADIANS(VLOOKUP($B70, image_data!A:G,7,FALSE))</f>
        <v>5.5885038232067235</v>
      </c>
      <c r="N70" t="e">
        <f>VLOOKUP($A70,#REF!,7,FALSE)</f>
        <v>#REF!</v>
      </c>
      <c r="O70">
        <f>VLOOKUP($B70,image_data!A:F,6,FALSE)</f>
        <v>3.1446764403954002</v>
      </c>
      <c r="P70">
        <f>VLOOKUP($B70,image_data!$A:$Q,12,FALSE)</f>
        <v>0.53105475245964995</v>
      </c>
      <c r="Q70">
        <f>VLOOKUP($B70,image_data!$A:$Q,13,FALSE)</f>
        <v>-0.1787353039605</v>
      </c>
      <c r="R70">
        <f>VLOOKUP($B70,image_data!$A:$Q,14,FALSE)</f>
        <v>2.4854495621950998E-2</v>
      </c>
      <c r="S70">
        <f>VLOOKUP($B70,image_data!$A:$K,9,FALSE)</f>
        <v>1.5395512854778</v>
      </c>
      <c r="T70">
        <f>VLOOKUP($B70,image_data!$A:$K,10,FALSE)</f>
        <v>0.55013302165565003</v>
      </c>
      <c r="U70">
        <f>VLOOKUP($B70,image_data!$A:$K,11,FALSE)</f>
        <v>-0.54243322858233001</v>
      </c>
      <c r="V70">
        <f>VLOOKUP(_xlfn.CONCAT(A70,1),ref_coordinates!A:D,4,FALSE)</f>
        <v>58.1</v>
      </c>
      <c r="W70" t="str">
        <f>VLOOKUP(INT(LEFT(A70,3)),image_data!A:H,8,FALSE)</f>
        <v>perspective</v>
      </c>
    </row>
    <row r="71" spans="1:23" x14ac:dyDescent="0.3">
      <c r="A71" t="s">
        <v>362</v>
      </c>
      <c r="B71">
        <f t="shared" si="10"/>
        <v>23</v>
      </c>
      <c r="C71">
        <f>VLOOKUP($B71,image_data!$A:$P,16,FALSE)</f>
        <v>4000</v>
      </c>
      <c r="D71">
        <f>VLOOKUP($B71,image_data!$A:$P,15,FALSE)</f>
        <v>3000</v>
      </c>
      <c r="E71">
        <f t="shared" si="7"/>
        <v>-8.9400000000000546</v>
      </c>
      <c r="F71">
        <f t="shared" si="8"/>
        <v>651.09</v>
      </c>
      <c r="G71">
        <f>VLOOKUP(_xlfn.CONCAT($A71,"1"),ref_coordinates!$A:$C,2,FALSE)</f>
        <v>1626.5</v>
      </c>
      <c r="H71">
        <f>VLOOKUP(_xlfn.CONCAT($A71,"1"),ref_coordinates!$A:$C,3,FALSE)</f>
        <v>734.57</v>
      </c>
      <c r="I71">
        <f>VLOOKUP(_xlfn.CONCAT($A71,"2"),ref_coordinates!$A:$C,2,FALSE)</f>
        <v>1617.56</v>
      </c>
      <c r="J71">
        <f>VLOOKUP(_xlfn.CONCAT($A71,"2"),ref_coordinates!$A:$C,3,FALSE)</f>
        <v>1385.66</v>
      </c>
      <c r="K71" t="e">
        <f t="shared" si="9"/>
        <v>#REF!</v>
      </c>
      <c r="L71" t="e">
        <f>VLOOKUP($A71,#REF!,4,FALSE)</f>
        <v>#REF!</v>
      </c>
      <c r="M71">
        <f>RADIANS(VLOOKUP($B71, image_data!A:G,7,FALSE))</f>
        <v>5.5885038232067235</v>
      </c>
      <c r="N71" t="e">
        <f>VLOOKUP($A71,#REF!,7,FALSE)</f>
        <v>#REF!</v>
      </c>
      <c r="O71">
        <f>VLOOKUP($B71,image_data!A:F,6,FALSE)</f>
        <v>3.1446764403954002</v>
      </c>
      <c r="P71">
        <f>VLOOKUP($B71,image_data!$A:$Q,12,FALSE)</f>
        <v>0.53105475245964995</v>
      </c>
      <c r="Q71">
        <f>VLOOKUP($B71,image_data!$A:$Q,13,FALSE)</f>
        <v>-0.1787353039605</v>
      </c>
      <c r="R71">
        <f>VLOOKUP($B71,image_data!$A:$Q,14,FALSE)</f>
        <v>2.4854495621950998E-2</v>
      </c>
      <c r="S71">
        <f>VLOOKUP($B71,image_data!$A:$K,9,FALSE)</f>
        <v>1.5395512854778</v>
      </c>
      <c r="T71">
        <f>VLOOKUP($B71,image_data!$A:$K,10,FALSE)</f>
        <v>0.55013302165565003</v>
      </c>
      <c r="U71">
        <f>VLOOKUP($B71,image_data!$A:$K,11,FALSE)</f>
        <v>-0.54243322858233001</v>
      </c>
      <c r="V71">
        <f>VLOOKUP(_xlfn.CONCAT(A71,1),ref_coordinates!A:D,4,FALSE)</f>
        <v>58.1</v>
      </c>
      <c r="W71" t="str">
        <f>VLOOKUP(INT(LEFT(A71,3)),image_data!A:H,8,FALSE)</f>
        <v>perspective</v>
      </c>
    </row>
    <row r="72" spans="1:23" x14ac:dyDescent="0.3">
      <c r="A72" t="s">
        <v>363</v>
      </c>
      <c r="B72">
        <f t="shared" si="10"/>
        <v>23</v>
      </c>
      <c r="C72">
        <f>VLOOKUP($B72,image_data!$A:$P,16,FALSE)</f>
        <v>4000</v>
      </c>
      <c r="D72">
        <f>VLOOKUP($B72,image_data!$A:$P,15,FALSE)</f>
        <v>3000</v>
      </c>
      <c r="E72">
        <f t="shared" si="7"/>
        <v>-5.1900000000000546</v>
      </c>
      <c r="F72">
        <f t="shared" si="8"/>
        <v>660.72</v>
      </c>
      <c r="G72">
        <f>VLOOKUP(_xlfn.CONCAT($A72,"1"),ref_coordinates!$A:$C,2,FALSE)</f>
        <v>1701.19</v>
      </c>
      <c r="H72">
        <f>VLOOKUP(_xlfn.CONCAT($A72,"1"),ref_coordinates!$A:$C,3,FALSE)</f>
        <v>731.97</v>
      </c>
      <c r="I72">
        <f>VLOOKUP(_xlfn.CONCAT($A72,"2"),ref_coordinates!$A:$C,2,FALSE)</f>
        <v>1696</v>
      </c>
      <c r="J72">
        <f>VLOOKUP(_xlfn.CONCAT($A72,"2"),ref_coordinates!$A:$C,3,FALSE)</f>
        <v>1392.69</v>
      </c>
      <c r="K72" t="e">
        <f t="shared" si="9"/>
        <v>#REF!</v>
      </c>
      <c r="L72" t="e">
        <f>VLOOKUP($A72,#REF!,4,FALSE)</f>
        <v>#REF!</v>
      </c>
      <c r="M72">
        <f>RADIANS(VLOOKUP($B72, image_data!A:G,7,FALSE))</f>
        <v>5.5885038232067235</v>
      </c>
      <c r="N72" t="e">
        <f>VLOOKUP($A72,#REF!,7,FALSE)</f>
        <v>#REF!</v>
      </c>
      <c r="O72">
        <f>VLOOKUP($B72,image_data!A:F,6,FALSE)</f>
        <v>3.1446764403954002</v>
      </c>
      <c r="P72">
        <f>VLOOKUP($B72,image_data!$A:$Q,12,FALSE)</f>
        <v>0.53105475245964995</v>
      </c>
      <c r="Q72">
        <f>VLOOKUP($B72,image_data!$A:$Q,13,FALSE)</f>
        <v>-0.1787353039605</v>
      </c>
      <c r="R72">
        <f>VLOOKUP($B72,image_data!$A:$Q,14,FALSE)</f>
        <v>2.4854495621950998E-2</v>
      </c>
      <c r="S72">
        <f>VLOOKUP($B72,image_data!$A:$K,9,FALSE)</f>
        <v>1.5395512854778</v>
      </c>
      <c r="T72">
        <f>VLOOKUP($B72,image_data!$A:$K,10,FALSE)</f>
        <v>0.55013302165565003</v>
      </c>
      <c r="U72">
        <f>VLOOKUP($B72,image_data!$A:$K,11,FALSE)</f>
        <v>-0.54243322858233001</v>
      </c>
      <c r="V72">
        <f>VLOOKUP(_xlfn.CONCAT(A72,1),ref_coordinates!A:D,4,FALSE)</f>
        <v>58.1</v>
      </c>
      <c r="W72" t="str">
        <f>VLOOKUP(INT(LEFT(A72,3)),image_data!A:H,8,FALSE)</f>
        <v>perspective</v>
      </c>
    </row>
    <row r="73" spans="1:23" x14ac:dyDescent="0.3">
      <c r="A73" t="s">
        <v>364</v>
      </c>
      <c r="B73">
        <f t="shared" si="10"/>
        <v>23</v>
      </c>
      <c r="C73">
        <f>VLOOKUP($B73,image_data!$A:$P,16,FALSE)</f>
        <v>4000</v>
      </c>
      <c r="D73">
        <f>VLOOKUP($B73,image_data!$A:$P,15,FALSE)</f>
        <v>3000</v>
      </c>
      <c r="E73">
        <f t="shared" si="7"/>
        <v>78.920000000000073</v>
      </c>
      <c r="F73">
        <f t="shared" si="8"/>
        <v>823.04000000000008</v>
      </c>
      <c r="G73">
        <f>VLOOKUP(_xlfn.CONCAT($A73,"1"),ref_coordinates!$A:$C,2,FALSE)</f>
        <v>3692.14</v>
      </c>
      <c r="H73">
        <f>VLOOKUP(_xlfn.CONCAT($A73,"1"),ref_coordinates!$A:$C,3,FALSE)</f>
        <v>565.92999999999995</v>
      </c>
      <c r="I73">
        <f>VLOOKUP(_xlfn.CONCAT($A73,"2"),ref_coordinates!$A:$C,2,FALSE)</f>
        <v>3771.06</v>
      </c>
      <c r="J73">
        <f>VLOOKUP(_xlfn.CONCAT($A73,"2"),ref_coordinates!$A:$C,3,FALSE)</f>
        <v>1388.97</v>
      </c>
      <c r="K73" t="e">
        <f t="shared" si="9"/>
        <v>#REF!</v>
      </c>
      <c r="L73" t="e">
        <f>VLOOKUP($A73,#REF!,4,FALSE)</f>
        <v>#REF!</v>
      </c>
      <c r="M73">
        <f>RADIANS(VLOOKUP($B73, image_data!A:G,7,FALSE))</f>
        <v>5.5885038232067235</v>
      </c>
      <c r="N73" t="e">
        <f>VLOOKUP($A73,#REF!,7,FALSE)</f>
        <v>#REF!</v>
      </c>
      <c r="O73">
        <f>VLOOKUP($B73,image_data!A:F,6,FALSE)</f>
        <v>3.1446764403954002</v>
      </c>
      <c r="P73">
        <f>VLOOKUP($B73,image_data!$A:$Q,12,FALSE)</f>
        <v>0.53105475245964995</v>
      </c>
      <c r="Q73">
        <f>VLOOKUP($B73,image_data!$A:$Q,13,FALSE)</f>
        <v>-0.1787353039605</v>
      </c>
      <c r="R73">
        <f>VLOOKUP($B73,image_data!$A:$Q,14,FALSE)</f>
        <v>2.4854495621950998E-2</v>
      </c>
      <c r="S73">
        <f>VLOOKUP($B73,image_data!$A:$K,9,FALSE)</f>
        <v>1.5395512854778</v>
      </c>
      <c r="T73">
        <f>VLOOKUP($B73,image_data!$A:$K,10,FALSE)</f>
        <v>0.55013302165565003</v>
      </c>
      <c r="U73">
        <f>VLOOKUP($B73,image_data!$A:$K,11,FALSE)</f>
        <v>-0.54243322858233001</v>
      </c>
      <c r="V73">
        <f>VLOOKUP(_xlfn.CONCAT(A73,1),ref_coordinates!A:D,4,FALSE)</f>
        <v>34</v>
      </c>
      <c r="W73" t="str">
        <f>VLOOKUP(INT(LEFT(A73,3)),image_data!A:H,8,FALSE)</f>
        <v>perspective</v>
      </c>
    </row>
    <row r="74" spans="1:23" x14ac:dyDescent="0.3">
      <c r="A74" t="s">
        <v>365</v>
      </c>
      <c r="B74">
        <f t="shared" si="10"/>
        <v>23</v>
      </c>
      <c r="C74">
        <f>VLOOKUP($B74,image_data!$A:$P,16,FALSE)</f>
        <v>4000</v>
      </c>
      <c r="D74">
        <f>VLOOKUP($B74,image_data!$A:$P,15,FALSE)</f>
        <v>3000</v>
      </c>
      <c r="E74">
        <f t="shared" si="7"/>
        <v>90.640000000000327</v>
      </c>
      <c r="F74">
        <f t="shared" si="8"/>
        <v>871.97</v>
      </c>
      <c r="G74">
        <f>VLOOKUP(_xlfn.CONCAT($A74,"1"),ref_coordinates!$A:$C,2,FALSE)</f>
        <v>3791.49</v>
      </c>
      <c r="H74">
        <f>VLOOKUP(_xlfn.CONCAT($A74,"1"),ref_coordinates!$A:$C,3,FALSE)</f>
        <v>516</v>
      </c>
      <c r="I74">
        <f>VLOOKUP(_xlfn.CONCAT($A74,"2"),ref_coordinates!$A:$C,2,FALSE)</f>
        <v>3882.13</v>
      </c>
      <c r="J74">
        <f>VLOOKUP(_xlfn.CONCAT($A74,"2"),ref_coordinates!$A:$C,3,FALSE)</f>
        <v>1387.97</v>
      </c>
      <c r="K74" t="e">
        <f t="shared" si="9"/>
        <v>#REF!</v>
      </c>
      <c r="L74" t="e">
        <f>VLOOKUP($A74,#REF!,4,FALSE)</f>
        <v>#REF!</v>
      </c>
      <c r="M74">
        <f>RADIANS(VLOOKUP($B74, image_data!A:G,7,FALSE))</f>
        <v>5.5885038232067235</v>
      </c>
      <c r="N74" t="e">
        <f>VLOOKUP($A74,#REF!,7,FALSE)</f>
        <v>#REF!</v>
      </c>
      <c r="O74">
        <f>VLOOKUP($B74,image_data!A:F,6,FALSE)</f>
        <v>3.1446764403954002</v>
      </c>
      <c r="P74">
        <f>VLOOKUP($B74,image_data!$A:$Q,12,FALSE)</f>
        <v>0.53105475245964995</v>
      </c>
      <c r="Q74">
        <f>VLOOKUP($B74,image_data!$A:$Q,13,FALSE)</f>
        <v>-0.1787353039605</v>
      </c>
      <c r="R74">
        <f>VLOOKUP($B74,image_data!$A:$Q,14,FALSE)</f>
        <v>2.4854495621950998E-2</v>
      </c>
      <c r="S74">
        <f>VLOOKUP($B74,image_data!$A:$K,9,FALSE)</f>
        <v>1.5395512854778</v>
      </c>
      <c r="T74">
        <f>VLOOKUP($B74,image_data!$A:$K,10,FALSE)</f>
        <v>0.55013302165565003</v>
      </c>
      <c r="U74">
        <f>VLOOKUP($B74,image_data!$A:$K,11,FALSE)</f>
        <v>-0.54243322858233001</v>
      </c>
      <c r="V74">
        <f>VLOOKUP(_xlfn.CONCAT(A74,1),ref_coordinates!A:D,4,FALSE)</f>
        <v>34</v>
      </c>
      <c r="W74" t="str">
        <f>VLOOKUP(INT(LEFT(A74,3)),image_data!A:H,8,FALSE)</f>
        <v>perspective</v>
      </c>
    </row>
    <row r="75" spans="1:23" x14ac:dyDescent="0.3">
      <c r="A75" t="s">
        <v>368</v>
      </c>
      <c r="B75">
        <f t="shared" si="10"/>
        <v>24</v>
      </c>
      <c r="C75">
        <f>VLOOKUP($B75,image_data!$A:$P,16,FALSE)</f>
        <v>4000</v>
      </c>
      <c r="D75">
        <f>VLOOKUP($B75,image_data!$A:$P,15,FALSE)</f>
        <v>3000</v>
      </c>
      <c r="E75">
        <f t="shared" si="7"/>
        <v>-100.41999999999996</v>
      </c>
      <c r="F75">
        <f t="shared" si="8"/>
        <v>1171.56</v>
      </c>
      <c r="G75">
        <f>VLOOKUP(_xlfn.CONCAT($A75,"1"),ref_coordinates!$A:$C,2,FALSE)</f>
        <v>817.02</v>
      </c>
      <c r="H75">
        <f>VLOOKUP(_xlfn.CONCAT($A75,"1"),ref_coordinates!$A:$C,3,FALSE)</f>
        <v>232.13</v>
      </c>
      <c r="I75">
        <f>VLOOKUP(_xlfn.CONCAT($A75,"2"),ref_coordinates!$A:$C,2,FALSE)</f>
        <v>716.6</v>
      </c>
      <c r="J75">
        <f>VLOOKUP(_xlfn.CONCAT($A75,"2"),ref_coordinates!$A:$C,3,FALSE)</f>
        <v>1403.69</v>
      </c>
      <c r="K75" t="e">
        <f t="shared" si="9"/>
        <v>#REF!</v>
      </c>
      <c r="L75" t="e">
        <f>VLOOKUP($A75,#REF!,4,FALSE)</f>
        <v>#REF!</v>
      </c>
      <c r="M75">
        <f>RADIANS(VLOOKUP($B75, image_data!A:G,7,FALSE))</f>
        <v>5.7202760515614504</v>
      </c>
      <c r="N75" t="e">
        <f>VLOOKUP($A75,#REF!,7,FALSE)</f>
        <v>#REF!</v>
      </c>
      <c r="O75">
        <f>VLOOKUP($B75,image_data!A:F,6,FALSE)</f>
        <v>4.5212379880249998</v>
      </c>
      <c r="P75">
        <f>VLOOKUP($B75,image_data!$A:$Q,12,FALSE)</f>
        <v>0.53105475245964995</v>
      </c>
      <c r="Q75">
        <f>VLOOKUP($B75,image_data!$A:$Q,13,FALSE)</f>
        <v>-0.1787353039605</v>
      </c>
      <c r="R75">
        <f>VLOOKUP($B75,image_data!$A:$Q,14,FALSE)</f>
        <v>2.4854495621950998E-2</v>
      </c>
      <c r="S75">
        <f>VLOOKUP($B75,image_data!$A:$K,9,FALSE)</f>
        <v>1.5599673897069</v>
      </c>
      <c r="T75">
        <f>VLOOKUP($B75,image_data!$A:$K,10,FALSE)</f>
        <v>0.43092477319027001</v>
      </c>
      <c r="U75">
        <f>VLOOKUP($B75,image_data!$A:$K,11,FALSE)</f>
        <v>-0.45473908890031001</v>
      </c>
      <c r="V75">
        <f>VLOOKUP(_xlfn.CONCAT(A75,1),ref_coordinates!A:D,4,FALSE)</f>
        <v>58.1</v>
      </c>
      <c r="W75" t="str">
        <f>VLOOKUP(INT(LEFT(A75,3)),image_data!A:H,8,FALSE)</f>
        <v>perspective</v>
      </c>
    </row>
    <row r="76" spans="1:23" x14ac:dyDescent="0.3">
      <c r="A76" t="s">
        <v>369</v>
      </c>
      <c r="B76">
        <f t="shared" si="10"/>
        <v>24</v>
      </c>
      <c r="C76">
        <f>VLOOKUP($B76,image_data!$A:$P,16,FALSE)</f>
        <v>4000</v>
      </c>
      <c r="D76">
        <f>VLOOKUP($B76,image_data!$A:$P,15,FALSE)</f>
        <v>3000</v>
      </c>
      <c r="E76">
        <f t="shared" si="7"/>
        <v>-107.02999999999997</v>
      </c>
      <c r="F76">
        <f t="shared" si="8"/>
        <v>1191.07</v>
      </c>
      <c r="G76">
        <f>VLOOKUP(_xlfn.CONCAT($A76,"1"),ref_coordinates!$A:$C,2,FALSE)</f>
        <v>888.65</v>
      </c>
      <c r="H76">
        <f>VLOOKUP(_xlfn.CONCAT($A76,"1"),ref_coordinates!$A:$C,3,FALSE)</f>
        <v>215.4</v>
      </c>
      <c r="I76">
        <f>VLOOKUP(_xlfn.CONCAT($A76,"2"),ref_coordinates!$A:$C,2,FALSE)</f>
        <v>781.62</v>
      </c>
      <c r="J76">
        <f>VLOOKUP(_xlfn.CONCAT($A76,"2"),ref_coordinates!$A:$C,3,FALSE)</f>
        <v>1406.47</v>
      </c>
      <c r="K76" t="e">
        <f t="shared" si="9"/>
        <v>#REF!</v>
      </c>
      <c r="L76" t="e">
        <f>VLOOKUP($A76,#REF!,4,FALSE)</f>
        <v>#REF!</v>
      </c>
      <c r="M76">
        <f>RADIANS(VLOOKUP($B76, image_data!A:G,7,FALSE))</f>
        <v>5.7202760515614504</v>
      </c>
      <c r="N76" t="e">
        <f>VLOOKUP($A76,#REF!,7,FALSE)</f>
        <v>#REF!</v>
      </c>
      <c r="O76">
        <f>VLOOKUP($B76,image_data!A:F,6,FALSE)</f>
        <v>4.5212379880249998</v>
      </c>
      <c r="P76">
        <f>VLOOKUP($B76,image_data!$A:$Q,12,FALSE)</f>
        <v>0.53105475245964995</v>
      </c>
      <c r="Q76">
        <f>VLOOKUP($B76,image_data!$A:$Q,13,FALSE)</f>
        <v>-0.1787353039605</v>
      </c>
      <c r="R76">
        <f>VLOOKUP($B76,image_data!$A:$Q,14,FALSE)</f>
        <v>2.4854495621950998E-2</v>
      </c>
      <c r="S76">
        <f>VLOOKUP($B76,image_data!$A:$K,9,FALSE)</f>
        <v>1.5599673897069</v>
      </c>
      <c r="T76">
        <f>VLOOKUP($B76,image_data!$A:$K,10,FALSE)</f>
        <v>0.43092477319027001</v>
      </c>
      <c r="U76">
        <f>VLOOKUP($B76,image_data!$A:$K,11,FALSE)</f>
        <v>-0.45473908890031001</v>
      </c>
      <c r="V76">
        <f>VLOOKUP(_xlfn.CONCAT(A76,1),ref_coordinates!A:D,4,FALSE)</f>
        <v>58.1</v>
      </c>
      <c r="W76" t="str">
        <f>VLOOKUP(INT(LEFT(A76,3)),image_data!A:H,8,FALSE)</f>
        <v>perspective</v>
      </c>
    </row>
    <row r="77" spans="1:23" x14ac:dyDescent="0.3">
      <c r="A77" t="s">
        <v>370</v>
      </c>
      <c r="B77">
        <f t="shared" si="10"/>
        <v>24</v>
      </c>
      <c r="C77">
        <f>VLOOKUP($B77,image_data!$A:$P,16,FALSE)</f>
        <v>4000</v>
      </c>
      <c r="D77">
        <f>VLOOKUP($B77,image_data!$A:$P,15,FALSE)</f>
        <v>3000</v>
      </c>
      <c r="E77">
        <f t="shared" si="7"/>
        <v>-72.340000000000032</v>
      </c>
      <c r="F77">
        <f t="shared" si="8"/>
        <v>1196.4699999999998</v>
      </c>
      <c r="G77">
        <f>VLOOKUP(_xlfn.CONCAT($A77,"1"),ref_coordinates!$A:$C,2,FALSE)</f>
        <v>1052.43</v>
      </c>
      <c r="H77">
        <f>VLOOKUP(_xlfn.CONCAT($A77,"1"),ref_coordinates!$A:$C,3,FALSE)</f>
        <v>225.4</v>
      </c>
      <c r="I77">
        <f>VLOOKUP(_xlfn.CONCAT($A77,"2"),ref_coordinates!$A:$C,2,FALSE)</f>
        <v>980.09</v>
      </c>
      <c r="J77">
        <f>VLOOKUP(_xlfn.CONCAT($A77,"2"),ref_coordinates!$A:$C,3,FALSE)</f>
        <v>1421.87</v>
      </c>
      <c r="K77" t="e">
        <f t="shared" si="9"/>
        <v>#REF!</v>
      </c>
      <c r="L77" t="e">
        <f>VLOOKUP($A77,#REF!,4,FALSE)</f>
        <v>#REF!</v>
      </c>
      <c r="M77">
        <f>RADIANS(VLOOKUP($B77, image_data!A:G,7,FALSE))</f>
        <v>5.7202760515614504</v>
      </c>
      <c r="N77" t="e">
        <f>VLOOKUP($A77,#REF!,7,FALSE)</f>
        <v>#REF!</v>
      </c>
      <c r="O77">
        <f>VLOOKUP($B77,image_data!A:F,6,FALSE)</f>
        <v>4.5212379880249998</v>
      </c>
      <c r="P77">
        <f>VLOOKUP($B77,image_data!$A:$Q,12,FALSE)</f>
        <v>0.53105475245964995</v>
      </c>
      <c r="Q77">
        <f>VLOOKUP($B77,image_data!$A:$Q,13,FALSE)</f>
        <v>-0.1787353039605</v>
      </c>
      <c r="R77">
        <f>VLOOKUP($B77,image_data!$A:$Q,14,FALSE)</f>
        <v>2.4854495621950998E-2</v>
      </c>
      <c r="S77">
        <f>VLOOKUP($B77,image_data!$A:$K,9,FALSE)</f>
        <v>1.5599673897069</v>
      </c>
      <c r="T77">
        <f>VLOOKUP($B77,image_data!$A:$K,10,FALSE)</f>
        <v>0.43092477319027001</v>
      </c>
      <c r="U77">
        <f>VLOOKUP($B77,image_data!$A:$K,11,FALSE)</f>
        <v>-0.45473908890031001</v>
      </c>
      <c r="V77">
        <f>VLOOKUP(_xlfn.CONCAT(A77,1),ref_coordinates!A:D,4,FALSE)</f>
        <v>58.1</v>
      </c>
      <c r="W77" t="str">
        <f>VLOOKUP(INT(LEFT(A77,3)),image_data!A:H,8,FALSE)</f>
        <v>perspective</v>
      </c>
    </row>
    <row r="78" spans="1:23" x14ac:dyDescent="0.3">
      <c r="A78" t="s">
        <v>371</v>
      </c>
      <c r="B78">
        <f t="shared" si="10"/>
        <v>24</v>
      </c>
      <c r="C78">
        <f>VLOOKUP($B78,image_data!$A:$P,16,FALSE)</f>
        <v>4000</v>
      </c>
      <c r="D78">
        <f>VLOOKUP($B78,image_data!$A:$P,15,FALSE)</f>
        <v>3000</v>
      </c>
      <c r="E78">
        <f t="shared" si="7"/>
        <v>-65.740000000000009</v>
      </c>
      <c r="F78">
        <f t="shared" si="8"/>
        <v>1177.54</v>
      </c>
      <c r="G78">
        <f>VLOOKUP(_xlfn.CONCAT($A78,"1"),ref_coordinates!$A:$C,2,FALSE)</f>
        <v>1214.3</v>
      </c>
      <c r="H78">
        <f>VLOOKUP(_xlfn.CONCAT($A78,"1"),ref_coordinates!$A:$C,3,FALSE)</f>
        <v>240.55</v>
      </c>
      <c r="I78">
        <f>VLOOKUP(_xlfn.CONCAT($A78,"2"),ref_coordinates!$A:$C,2,FALSE)</f>
        <v>1148.56</v>
      </c>
      <c r="J78">
        <f>VLOOKUP(_xlfn.CONCAT($A78,"2"),ref_coordinates!$A:$C,3,FALSE)</f>
        <v>1418.09</v>
      </c>
      <c r="K78" t="e">
        <f t="shared" si="9"/>
        <v>#REF!</v>
      </c>
      <c r="L78" t="e">
        <f>VLOOKUP($A78,#REF!,4,FALSE)</f>
        <v>#REF!</v>
      </c>
      <c r="M78">
        <f>RADIANS(VLOOKUP($B78, image_data!A:G,7,FALSE))</f>
        <v>5.7202760515614504</v>
      </c>
      <c r="N78" t="e">
        <f>VLOOKUP($A78,#REF!,7,FALSE)</f>
        <v>#REF!</v>
      </c>
      <c r="O78">
        <f>VLOOKUP($B78,image_data!A:F,6,FALSE)</f>
        <v>4.5212379880249998</v>
      </c>
      <c r="P78">
        <f>VLOOKUP($B78,image_data!$A:$Q,12,FALSE)</f>
        <v>0.53105475245964995</v>
      </c>
      <c r="Q78">
        <f>VLOOKUP($B78,image_data!$A:$Q,13,FALSE)</f>
        <v>-0.1787353039605</v>
      </c>
      <c r="R78">
        <f>VLOOKUP($B78,image_data!$A:$Q,14,FALSE)</f>
        <v>2.4854495621950998E-2</v>
      </c>
      <c r="S78">
        <f>VLOOKUP($B78,image_data!$A:$K,9,FALSE)</f>
        <v>1.5599673897069</v>
      </c>
      <c r="T78">
        <f>VLOOKUP($B78,image_data!$A:$K,10,FALSE)</f>
        <v>0.43092477319027001</v>
      </c>
      <c r="U78">
        <f>VLOOKUP($B78,image_data!$A:$K,11,FALSE)</f>
        <v>-0.45473908890031001</v>
      </c>
      <c r="V78">
        <f>VLOOKUP(_xlfn.CONCAT(A78,1),ref_coordinates!A:D,4,FALSE)</f>
        <v>58.1</v>
      </c>
      <c r="W78" t="str">
        <f>VLOOKUP(INT(LEFT(A78,3)),image_data!A:H,8,FALSE)</f>
        <v>perspective</v>
      </c>
    </row>
    <row r="79" spans="1:23" x14ac:dyDescent="0.3">
      <c r="A79" t="s">
        <v>372</v>
      </c>
      <c r="B79">
        <f t="shared" si="10"/>
        <v>24</v>
      </c>
      <c r="C79">
        <f>VLOOKUP($B79,image_data!$A:$P,16,FALSE)</f>
        <v>4000</v>
      </c>
      <c r="D79">
        <f>VLOOKUP($B79,image_data!$A:$P,15,FALSE)</f>
        <v>3000</v>
      </c>
      <c r="E79">
        <f t="shared" si="7"/>
        <v>-27.660000000000082</v>
      </c>
      <c r="F79">
        <f t="shared" si="8"/>
        <v>1109.23</v>
      </c>
      <c r="G79">
        <f>VLOOKUP(_xlfn.CONCAT($A79,"1"),ref_coordinates!$A:$C,2,FALSE)</f>
        <v>1328.43</v>
      </c>
      <c r="H79">
        <f>VLOOKUP(_xlfn.CONCAT($A79,"1"),ref_coordinates!$A:$C,3,FALSE)</f>
        <v>303.36</v>
      </c>
      <c r="I79">
        <f>VLOOKUP(_xlfn.CONCAT($A79,"2"),ref_coordinates!$A:$C,2,FALSE)</f>
        <v>1300.77</v>
      </c>
      <c r="J79">
        <f>VLOOKUP(_xlfn.CONCAT($A79,"2"),ref_coordinates!$A:$C,3,FALSE)</f>
        <v>1412.59</v>
      </c>
      <c r="K79" t="e">
        <f t="shared" si="9"/>
        <v>#REF!</v>
      </c>
      <c r="L79" t="e">
        <f>VLOOKUP($A79,#REF!,4,FALSE)</f>
        <v>#REF!</v>
      </c>
      <c r="M79">
        <f>RADIANS(VLOOKUP($B79, image_data!A:G,7,FALSE))</f>
        <v>5.7202760515614504</v>
      </c>
      <c r="N79" t="e">
        <f>VLOOKUP($A79,#REF!,7,FALSE)</f>
        <v>#REF!</v>
      </c>
      <c r="O79">
        <f>VLOOKUP($B79,image_data!A:F,6,FALSE)</f>
        <v>4.5212379880249998</v>
      </c>
      <c r="P79">
        <f>VLOOKUP($B79,image_data!$A:$Q,12,FALSE)</f>
        <v>0.53105475245964995</v>
      </c>
      <c r="Q79">
        <f>VLOOKUP($B79,image_data!$A:$Q,13,FALSE)</f>
        <v>-0.1787353039605</v>
      </c>
      <c r="R79">
        <f>VLOOKUP($B79,image_data!$A:$Q,14,FALSE)</f>
        <v>2.4854495621950998E-2</v>
      </c>
      <c r="S79">
        <f>VLOOKUP($B79,image_data!$A:$K,9,FALSE)</f>
        <v>1.5599673897069</v>
      </c>
      <c r="T79">
        <f>VLOOKUP($B79,image_data!$A:$K,10,FALSE)</f>
        <v>0.43092477319027001</v>
      </c>
      <c r="U79">
        <f>VLOOKUP($B79,image_data!$A:$K,11,FALSE)</f>
        <v>-0.45473908890031001</v>
      </c>
      <c r="V79">
        <f>VLOOKUP(_xlfn.CONCAT(A79,1),ref_coordinates!A:D,4,FALSE)</f>
        <v>58.1</v>
      </c>
      <c r="W79" t="str">
        <f>VLOOKUP(INT(LEFT(A79,3)),image_data!A:H,8,FALSE)</f>
        <v>perspective</v>
      </c>
    </row>
    <row r="80" spans="1:23" x14ac:dyDescent="0.3">
      <c r="A80" t="s">
        <v>375</v>
      </c>
      <c r="B80">
        <f t="shared" si="10"/>
        <v>26</v>
      </c>
      <c r="C80">
        <f>VLOOKUP($B80,image_data!$A:$P,16,FALSE)</f>
        <v>4032</v>
      </c>
      <c r="D80">
        <f>VLOOKUP($B80,image_data!$A:$P,15,FALSE)</f>
        <v>3024</v>
      </c>
      <c r="E80">
        <f t="shared" si="7"/>
        <v>-58.159999999999854</v>
      </c>
      <c r="F80">
        <f t="shared" si="8"/>
        <v>777.25</v>
      </c>
      <c r="G80">
        <f>VLOOKUP(_xlfn.CONCAT($A80,"1"),ref_coordinates!$A:$C,2,FALSE)</f>
        <v>2780.54</v>
      </c>
      <c r="H80">
        <f>VLOOKUP(_xlfn.CONCAT($A80,"1"),ref_coordinates!$A:$C,3,FALSE)</f>
        <v>1110.6400000000001</v>
      </c>
      <c r="I80">
        <f>VLOOKUP(_xlfn.CONCAT($A80,"2"),ref_coordinates!$A:$C,2,FALSE)</f>
        <v>2722.38</v>
      </c>
      <c r="J80">
        <f>VLOOKUP(_xlfn.CONCAT($A80,"2"),ref_coordinates!$A:$C,3,FALSE)</f>
        <v>1887.89</v>
      </c>
      <c r="K80" t="e">
        <f t="shared" si="9"/>
        <v>#REF!</v>
      </c>
      <c r="L80" t="e">
        <f>VLOOKUP($A80,#REF!,4,FALSE)</f>
        <v>#REF!</v>
      </c>
      <c r="M80">
        <f>RADIANS(VLOOKUP($B80, image_data!A:G,7,FALSE))</f>
        <v>5.624377880688229</v>
      </c>
      <c r="N80" t="e">
        <f>VLOOKUP($A80,#REF!,7,FALSE)</f>
        <v>#REF!</v>
      </c>
      <c r="O80">
        <f>VLOOKUP($B80,image_data!A:F,6,FALSE)</f>
        <v>0.41183500271291001</v>
      </c>
      <c r="P80">
        <f>VLOOKUP($B80,image_data!$A:$Q,12,FALSE)</f>
        <v>0.83408797591464001</v>
      </c>
      <c r="Q80">
        <f>VLOOKUP($B80,image_data!$A:$Q,13,FALSE)</f>
        <v>2.6680414441105998E-2</v>
      </c>
      <c r="R80">
        <f>VLOOKUP($B80,image_data!$A:$Q,14,FALSE)</f>
        <v>-2.2071188875332E-2</v>
      </c>
      <c r="S80">
        <f>VLOOKUP($B80,image_data!$A:$K,9,FALSE)</f>
        <v>1.4191437524167001</v>
      </c>
      <c r="T80">
        <f>VLOOKUP($B80,image_data!$A:$K,10,FALSE)</f>
        <v>0.51238153735173997</v>
      </c>
      <c r="U80">
        <f>VLOOKUP($B80,image_data!$A:$K,11,FALSE)</f>
        <v>-0.50351674711753003</v>
      </c>
      <c r="V80">
        <f>VLOOKUP(_xlfn.CONCAT(A80,1),ref_coordinates!A:D,4,FALSE)</f>
        <v>32.799999999999997</v>
      </c>
      <c r="W80" t="str">
        <f>VLOOKUP(INT(LEFT(A80,3)),image_data!A:H,8,FALSE)</f>
        <v>perspective</v>
      </c>
    </row>
    <row r="81" spans="1:23" x14ac:dyDescent="0.3">
      <c r="A81" t="s">
        <v>376</v>
      </c>
      <c r="B81">
        <f t="shared" si="10"/>
        <v>26</v>
      </c>
      <c r="C81">
        <f>VLOOKUP($B81,image_data!$A:$P,16,FALSE)</f>
        <v>4032</v>
      </c>
      <c r="D81">
        <f>VLOOKUP($B81,image_data!$A:$P,15,FALSE)</f>
        <v>3024</v>
      </c>
      <c r="E81">
        <f t="shared" si="7"/>
        <v>-12.420000000000073</v>
      </c>
      <c r="F81">
        <f t="shared" si="8"/>
        <v>846.7</v>
      </c>
      <c r="G81">
        <f>VLOOKUP(_xlfn.CONCAT($A81,"1"),ref_coordinates!$A:$C,2,FALSE)</f>
        <v>2826.04</v>
      </c>
      <c r="H81">
        <f>VLOOKUP(_xlfn.CONCAT($A81,"1"),ref_coordinates!$A:$C,3,FALSE)</f>
        <v>1045.8699999999999</v>
      </c>
      <c r="I81">
        <f>VLOOKUP(_xlfn.CONCAT($A81,"2"),ref_coordinates!$A:$C,2,FALSE)</f>
        <v>2813.62</v>
      </c>
      <c r="J81">
        <f>VLOOKUP(_xlfn.CONCAT($A81,"2"),ref_coordinates!$A:$C,3,FALSE)</f>
        <v>1892.57</v>
      </c>
      <c r="K81" t="e">
        <f t="shared" si="9"/>
        <v>#REF!</v>
      </c>
      <c r="L81" t="e">
        <f>VLOOKUP($A81,#REF!,4,FALSE)</f>
        <v>#REF!</v>
      </c>
      <c r="M81">
        <f>RADIANS(VLOOKUP($B81, image_data!A:G,7,FALSE))</f>
        <v>5.624377880688229</v>
      </c>
      <c r="N81" t="e">
        <f>VLOOKUP($A81,#REF!,7,FALSE)</f>
        <v>#REF!</v>
      </c>
      <c r="O81">
        <f>VLOOKUP($B81,image_data!A:F,6,FALSE)</f>
        <v>0.41183500271291001</v>
      </c>
      <c r="P81">
        <f>VLOOKUP($B81,image_data!$A:$Q,12,FALSE)</f>
        <v>0.83408797591464001</v>
      </c>
      <c r="Q81">
        <f>VLOOKUP($B81,image_data!$A:$Q,13,FALSE)</f>
        <v>2.6680414441105998E-2</v>
      </c>
      <c r="R81">
        <f>VLOOKUP($B81,image_data!$A:$Q,14,FALSE)</f>
        <v>-2.2071188875332E-2</v>
      </c>
      <c r="S81">
        <f>VLOOKUP($B81,image_data!$A:$K,9,FALSE)</f>
        <v>1.4191437524167001</v>
      </c>
      <c r="T81">
        <f>VLOOKUP($B81,image_data!$A:$K,10,FALSE)</f>
        <v>0.51238153735173997</v>
      </c>
      <c r="U81">
        <f>VLOOKUP($B81,image_data!$A:$K,11,FALSE)</f>
        <v>-0.50351674711753003</v>
      </c>
      <c r="V81">
        <f>VLOOKUP(_xlfn.CONCAT(A81,1),ref_coordinates!A:D,4,FALSE)</f>
        <v>32.799999999999997</v>
      </c>
      <c r="W81" t="str">
        <f>VLOOKUP(INT(LEFT(A81,3)),image_data!A:H,8,FALSE)</f>
        <v>perspective</v>
      </c>
    </row>
    <row r="82" spans="1:23" x14ac:dyDescent="0.3">
      <c r="A82" t="s">
        <v>377</v>
      </c>
      <c r="B82">
        <f t="shared" si="10"/>
        <v>26</v>
      </c>
      <c r="C82">
        <f>VLOOKUP($B82,image_data!$A:$P,16,FALSE)</f>
        <v>4032</v>
      </c>
      <c r="D82">
        <f>VLOOKUP($B82,image_data!$A:$P,15,FALSE)</f>
        <v>3024</v>
      </c>
      <c r="E82">
        <f t="shared" si="7"/>
        <v>-33.039999999999964</v>
      </c>
      <c r="F82">
        <f t="shared" si="8"/>
        <v>938.06999999999994</v>
      </c>
      <c r="G82">
        <f>VLOOKUP(_xlfn.CONCAT($A82,"1"),ref_coordinates!$A:$C,2,FALSE)</f>
        <v>2909.62</v>
      </c>
      <c r="H82">
        <f>VLOOKUP(_xlfn.CONCAT($A82,"1"),ref_coordinates!$A:$C,3,FALSE)</f>
        <v>957.28</v>
      </c>
      <c r="I82">
        <f>VLOOKUP(_xlfn.CONCAT($A82,"2"),ref_coordinates!$A:$C,2,FALSE)</f>
        <v>2876.58</v>
      </c>
      <c r="J82">
        <f>VLOOKUP(_xlfn.CONCAT($A82,"2"),ref_coordinates!$A:$C,3,FALSE)</f>
        <v>1895.35</v>
      </c>
      <c r="K82" t="e">
        <f t="shared" si="9"/>
        <v>#REF!</v>
      </c>
      <c r="L82" t="e">
        <f>VLOOKUP($A82,#REF!,4,FALSE)</f>
        <v>#REF!</v>
      </c>
      <c r="M82">
        <f>RADIANS(VLOOKUP($B82, image_data!A:G,7,FALSE))</f>
        <v>5.624377880688229</v>
      </c>
      <c r="N82" t="e">
        <f>VLOOKUP($A82,#REF!,7,FALSE)</f>
        <v>#REF!</v>
      </c>
      <c r="O82">
        <f>VLOOKUP($B82,image_data!A:F,6,FALSE)</f>
        <v>0.41183500271291001</v>
      </c>
      <c r="P82">
        <f>VLOOKUP($B82,image_data!$A:$Q,12,FALSE)</f>
        <v>0.83408797591464001</v>
      </c>
      <c r="Q82">
        <f>VLOOKUP($B82,image_data!$A:$Q,13,FALSE)</f>
        <v>2.6680414441105998E-2</v>
      </c>
      <c r="R82">
        <f>VLOOKUP($B82,image_data!$A:$Q,14,FALSE)</f>
        <v>-2.2071188875332E-2</v>
      </c>
      <c r="S82">
        <f>VLOOKUP($B82,image_data!$A:$K,9,FALSE)</f>
        <v>1.4191437524167001</v>
      </c>
      <c r="T82">
        <f>VLOOKUP($B82,image_data!$A:$K,10,FALSE)</f>
        <v>0.51238153735173997</v>
      </c>
      <c r="U82">
        <f>VLOOKUP($B82,image_data!$A:$K,11,FALSE)</f>
        <v>-0.50351674711753003</v>
      </c>
      <c r="V82">
        <f>VLOOKUP(_xlfn.CONCAT(A82,1),ref_coordinates!A:D,4,FALSE)</f>
        <v>33.1</v>
      </c>
      <c r="W82" t="str">
        <f>VLOOKUP(INT(LEFT(A82,3)),image_data!A:H,8,FALSE)</f>
        <v>perspective</v>
      </c>
    </row>
    <row r="83" spans="1:23" x14ac:dyDescent="0.3">
      <c r="A83" t="s">
        <v>378</v>
      </c>
      <c r="B83">
        <f t="shared" si="10"/>
        <v>26</v>
      </c>
      <c r="C83">
        <f>VLOOKUP($B83,image_data!$A:$P,16,FALSE)</f>
        <v>4032</v>
      </c>
      <c r="D83">
        <f>VLOOKUP($B83,image_data!$A:$P,15,FALSE)</f>
        <v>3024</v>
      </c>
      <c r="E83">
        <f t="shared" si="7"/>
        <v>-40.170000000000073</v>
      </c>
      <c r="F83">
        <f t="shared" si="8"/>
        <v>1040</v>
      </c>
      <c r="G83">
        <f>VLOOKUP(_xlfn.CONCAT($A83,"1"),ref_coordinates!$A:$C,2,FALSE)</f>
        <v>3007.66</v>
      </c>
      <c r="H83">
        <f>VLOOKUP(_xlfn.CONCAT($A83,"1"),ref_coordinates!$A:$C,3,FALSE)</f>
        <v>859.23</v>
      </c>
      <c r="I83">
        <f>VLOOKUP(_xlfn.CONCAT($A83,"2"),ref_coordinates!$A:$C,2,FALSE)</f>
        <v>2967.49</v>
      </c>
      <c r="J83">
        <f>VLOOKUP(_xlfn.CONCAT($A83,"2"),ref_coordinates!$A:$C,3,FALSE)</f>
        <v>1899.23</v>
      </c>
      <c r="K83" t="e">
        <f t="shared" si="9"/>
        <v>#REF!</v>
      </c>
      <c r="L83" t="e">
        <f>VLOOKUP($A83,#REF!,4,FALSE)</f>
        <v>#REF!</v>
      </c>
      <c r="M83">
        <f>RADIANS(VLOOKUP($B83, image_data!A:G,7,FALSE))</f>
        <v>5.624377880688229</v>
      </c>
      <c r="N83" t="e">
        <f>VLOOKUP($A83,#REF!,7,FALSE)</f>
        <v>#REF!</v>
      </c>
      <c r="O83">
        <f>VLOOKUP($B83,image_data!A:F,6,FALSE)</f>
        <v>0.41183500271291001</v>
      </c>
      <c r="P83">
        <f>VLOOKUP($B83,image_data!$A:$Q,12,FALSE)</f>
        <v>0.83408797591464001</v>
      </c>
      <c r="Q83">
        <f>VLOOKUP($B83,image_data!$A:$Q,13,FALSE)</f>
        <v>2.6680414441105998E-2</v>
      </c>
      <c r="R83">
        <f>VLOOKUP($B83,image_data!$A:$Q,14,FALSE)</f>
        <v>-2.2071188875332E-2</v>
      </c>
      <c r="S83">
        <f>VLOOKUP($B83,image_data!$A:$K,9,FALSE)</f>
        <v>1.4191437524167001</v>
      </c>
      <c r="T83">
        <f>VLOOKUP($B83,image_data!$A:$K,10,FALSE)</f>
        <v>0.51238153735173997</v>
      </c>
      <c r="U83">
        <f>VLOOKUP($B83,image_data!$A:$K,11,FALSE)</f>
        <v>-0.50351674711753003</v>
      </c>
      <c r="V83">
        <f>VLOOKUP(_xlfn.CONCAT(A83,1),ref_coordinates!A:D,4,FALSE)</f>
        <v>33.1</v>
      </c>
      <c r="W83" t="str">
        <f>VLOOKUP(INT(LEFT(A83,3)),image_data!A:H,8,FALSE)</f>
        <v>perspective</v>
      </c>
    </row>
    <row r="84" spans="1:23" x14ac:dyDescent="0.3">
      <c r="A84" t="s">
        <v>379</v>
      </c>
      <c r="B84">
        <f t="shared" si="10"/>
        <v>26</v>
      </c>
      <c r="C84">
        <f>VLOOKUP($B84,image_data!$A:$P,16,FALSE)</f>
        <v>4032</v>
      </c>
      <c r="D84">
        <f>VLOOKUP($B84,image_data!$A:$P,15,FALSE)</f>
        <v>3024</v>
      </c>
      <c r="E84">
        <f t="shared" si="7"/>
        <v>-53.440000000000055</v>
      </c>
      <c r="F84">
        <f t="shared" si="8"/>
        <v>1183.23</v>
      </c>
      <c r="G84">
        <f>VLOOKUP(_xlfn.CONCAT($A84,"1"),ref_coordinates!$A:$C,2,FALSE)</f>
        <v>3114.55</v>
      </c>
      <c r="H84">
        <f>VLOOKUP(_xlfn.CONCAT($A84,"1"),ref_coordinates!$A:$C,3,FALSE)</f>
        <v>717.62</v>
      </c>
      <c r="I84">
        <f>VLOOKUP(_xlfn.CONCAT($A84,"2"),ref_coordinates!$A:$C,2,FALSE)</f>
        <v>3061.11</v>
      </c>
      <c r="J84">
        <f>VLOOKUP(_xlfn.CONCAT($A84,"2"),ref_coordinates!$A:$C,3,FALSE)</f>
        <v>1900.85</v>
      </c>
      <c r="K84" t="e">
        <f t="shared" si="9"/>
        <v>#REF!</v>
      </c>
      <c r="L84" t="e">
        <f>VLOOKUP($A84,#REF!,4,FALSE)</f>
        <v>#REF!</v>
      </c>
      <c r="M84">
        <f>RADIANS(VLOOKUP($B84, image_data!A:G,7,FALSE))</f>
        <v>5.624377880688229</v>
      </c>
      <c r="N84" t="e">
        <f>VLOOKUP($A84,#REF!,7,FALSE)</f>
        <v>#REF!</v>
      </c>
      <c r="O84">
        <f>VLOOKUP($B84,image_data!A:F,6,FALSE)</f>
        <v>0.41183500271291001</v>
      </c>
      <c r="P84">
        <f>VLOOKUP($B84,image_data!$A:$Q,12,FALSE)</f>
        <v>0.83408797591464001</v>
      </c>
      <c r="Q84">
        <f>VLOOKUP($B84,image_data!$A:$Q,13,FALSE)</f>
        <v>2.6680414441105998E-2</v>
      </c>
      <c r="R84">
        <f>VLOOKUP($B84,image_data!$A:$Q,14,FALSE)</f>
        <v>-2.2071188875332E-2</v>
      </c>
      <c r="S84">
        <f>VLOOKUP($B84,image_data!$A:$K,9,FALSE)</f>
        <v>1.4191437524167001</v>
      </c>
      <c r="T84">
        <f>VLOOKUP($B84,image_data!$A:$K,10,FALSE)</f>
        <v>0.51238153735173997</v>
      </c>
      <c r="U84">
        <f>VLOOKUP($B84,image_data!$A:$K,11,FALSE)</f>
        <v>-0.50351674711753003</v>
      </c>
      <c r="V84">
        <f>VLOOKUP(_xlfn.CONCAT(A84,1),ref_coordinates!A:D,4,FALSE)</f>
        <v>33.299999999999997</v>
      </c>
      <c r="W84" t="str">
        <f>VLOOKUP(INT(LEFT(A84,3)),image_data!A:H,8,FALSE)</f>
        <v>perspective</v>
      </c>
    </row>
    <row r="85" spans="1:23" x14ac:dyDescent="0.3">
      <c r="A85" t="s">
        <v>380</v>
      </c>
      <c r="B85">
        <f t="shared" si="10"/>
        <v>26</v>
      </c>
      <c r="C85">
        <f>VLOOKUP($B85,image_data!$A:$P,16,FALSE)</f>
        <v>4032</v>
      </c>
      <c r="D85">
        <f>VLOOKUP($B85,image_data!$A:$P,15,FALSE)</f>
        <v>3024</v>
      </c>
      <c r="E85">
        <f t="shared" si="7"/>
        <v>-27.2199999999998</v>
      </c>
      <c r="F85">
        <f t="shared" si="8"/>
        <v>1328.1100000000001</v>
      </c>
      <c r="G85">
        <f>VLOOKUP(_xlfn.CONCAT($A85,"1"),ref_coordinates!$A:$C,2,FALSE)</f>
        <v>3241.87</v>
      </c>
      <c r="H85">
        <f>VLOOKUP(_xlfn.CONCAT($A85,"1"),ref_coordinates!$A:$C,3,FALSE)</f>
        <v>582.13</v>
      </c>
      <c r="I85">
        <f>VLOOKUP(_xlfn.CONCAT($A85,"2"),ref_coordinates!$A:$C,2,FALSE)</f>
        <v>3214.65</v>
      </c>
      <c r="J85">
        <f>VLOOKUP(_xlfn.CONCAT($A85,"2"),ref_coordinates!$A:$C,3,FALSE)</f>
        <v>1910.24</v>
      </c>
      <c r="K85" t="e">
        <f t="shared" si="9"/>
        <v>#REF!</v>
      </c>
      <c r="L85" t="e">
        <f>VLOOKUP($A85,#REF!,4,FALSE)</f>
        <v>#REF!</v>
      </c>
      <c r="M85">
        <f>RADIANS(VLOOKUP($B85, image_data!A:G,7,FALSE))</f>
        <v>5.624377880688229</v>
      </c>
      <c r="N85" t="e">
        <f>VLOOKUP($A85,#REF!,7,FALSE)</f>
        <v>#REF!</v>
      </c>
      <c r="O85">
        <f>VLOOKUP($B85,image_data!A:F,6,FALSE)</f>
        <v>0.41183500271291001</v>
      </c>
      <c r="P85">
        <f>VLOOKUP($B85,image_data!$A:$Q,12,FALSE)</f>
        <v>0.83408797591464001</v>
      </c>
      <c r="Q85">
        <f>VLOOKUP($B85,image_data!$A:$Q,13,FALSE)</f>
        <v>2.6680414441105998E-2</v>
      </c>
      <c r="R85">
        <f>VLOOKUP($B85,image_data!$A:$Q,14,FALSE)</f>
        <v>-2.2071188875332E-2</v>
      </c>
      <c r="S85">
        <f>VLOOKUP($B85,image_data!$A:$K,9,FALSE)</f>
        <v>1.4191437524167001</v>
      </c>
      <c r="T85">
        <f>VLOOKUP($B85,image_data!$A:$K,10,FALSE)</f>
        <v>0.51238153735173997</v>
      </c>
      <c r="U85">
        <f>VLOOKUP($B85,image_data!$A:$K,11,FALSE)</f>
        <v>-0.50351674711753003</v>
      </c>
      <c r="V85">
        <f>VLOOKUP(_xlfn.CONCAT(A85,1),ref_coordinates!A:D,4,FALSE)</f>
        <v>33.299999999999997</v>
      </c>
      <c r="W85" t="str">
        <f>VLOOKUP(INT(LEFT(A85,3)),image_data!A:H,8,FALSE)</f>
        <v>perspective</v>
      </c>
    </row>
    <row r="86" spans="1:23" x14ac:dyDescent="0.3">
      <c r="A86" t="s">
        <v>381</v>
      </c>
      <c r="B86">
        <f t="shared" si="10"/>
        <v>26</v>
      </c>
      <c r="C86">
        <f>VLOOKUP($B86,image_data!$A:$P,16,FALSE)</f>
        <v>4032</v>
      </c>
      <c r="D86">
        <f>VLOOKUP($B86,image_data!$A:$P,15,FALSE)</f>
        <v>3024</v>
      </c>
      <c r="E86">
        <f t="shared" si="7"/>
        <v>-67.430000000000291</v>
      </c>
      <c r="F86">
        <f t="shared" si="8"/>
        <v>1849.6299999999999</v>
      </c>
      <c r="G86">
        <f>VLOOKUP(_xlfn.CONCAT($A86,"1"),ref_coordinates!$A:$C,2,FALSE)</f>
        <v>3383.15</v>
      </c>
      <c r="H86">
        <f>VLOOKUP(_xlfn.CONCAT($A86,"1"),ref_coordinates!$A:$C,3,FALSE)</f>
        <v>99.4</v>
      </c>
      <c r="I86">
        <f>VLOOKUP(_xlfn.CONCAT($A86,"2"),ref_coordinates!$A:$C,2,FALSE)</f>
        <v>3315.72</v>
      </c>
      <c r="J86">
        <f>VLOOKUP(_xlfn.CONCAT($A86,"2"),ref_coordinates!$A:$C,3,FALSE)</f>
        <v>1949.03</v>
      </c>
      <c r="K86" t="e">
        <f t="shared" si="9"/>
        <v>#REF!</v>
      </c>
      <c r="L86" t="e">
        <f>VLOOKUP($A86,#REF!,4,FALSE)</f>
        <v>#REF!</v>
      </c>
      <c r="M86">
        <f>RADIANS(VLOOKUP($B86, image_data!A:G,7,FALSE))</f>
        <v>5.624377880688229</v>
      </c>
      <c r="N86" t="e">
        <f>VLOOKUP($A86,#REF!,7,FALSE)</f>
        <v>#REF!</v>
      </c>
      <c r="O86">
        <f>VLOOKUP($B86,image_data!A:F,6,FALSE)</f>
        <v>0.41183500271291001</v>
      </c>
      <c r="P86">
        <f>VLOOKUP($B86,image_data!$A:$Q,12,FALSE)</f>
        <v>0.83408797591464001</v>
      </c>
      <c r="Q86">
        <f>VLOOKUP($B86,image_data!$A:$Q,13,FALSE)</f>
        <v>2.6680414441105998E-2</v>
      </c>
      <c r="R86">
        <f>VLOOKUP($B86,image_data!$A:$Q,14,FALSE)</f>
        <v>-2.2071188875332E-2</v>
      </c>
      <c r="S86">
        <f>VLOOKUP($B86,image_data!$A:$K,9,FALSE)</f>
        <v>1.4191437524167001</v>
      </c>
      <c r="T86">
        <f>VLOOKUP($B86,image_data!$A:$K,10,FALSE)</f>
        <v>0.51238153735173997</v>
      </c>
      <c r="U86">
        <f>VLOOKUP($B86,image_data!$A:$K,11,FALSE)</f>
        <v>-0.50351674711753003</v>
      </c>
      <c r="V86">
        <f>VLOOKUP(_xlfn.CONCAT(A86,1),ref_coordinates!A:D,4,FALSE)</f>
        <v>34.200000000000003</v>
      </c>
      <c r="W86" t="str">
        <f>VLOOKUP(INT(LEFT(A86,3)),image_data!A:H,8,FALSE)</f>
        <v>perspective</v>
      </c>
    </row>
    <row r="87" spans="1:23" x14ac:dyDescent="0.3">
      <c r="A87" t="s">
        <v>390</v>
      </c>
      <c r="B87">
        <f t="shared" si="10"/>
        <v>28</v>
      </c>
      <c r="C87">
        <f>VLOOKUP($B87,image_data!$A:$P,16,FALSE)</f>
        <v>4032</v>
      </c>
      <c r="D87">
        <f>VLOOKUP($B87,image_data!$A:$P,15,FALSE)</f>
        <v>3024</v>
      </c>
      <c r="E87">
        <f t="shared" si="7"/>
        <v>-76.200000000000273</v>
      </c>
      <c r="F87">
        <f t="shared" si="8"/>
        <v>1241.3600000000001</v>
      </c>
      <c r="G87">
        <f>VLOOKUP(_xlfn.CONCAT($A87,"1"),ref_coordinates!$A:$C,2,FALSE)</f>
        <v>2483.0100000000002</v>
      </c>
      <c r="H87">
        <f>VLOOKUP(_xlfn.CONCAT($A87,"1"),ref_coordinates!$A:$C,3,FALSE)</f>
        <v>537.36</v>
      </c>
      <c r="I87">
        <f>VLOOKUP(_xlfn.CONCAT($A87,"2"),ref_coordinates!$A:$C,2,FALSE)</f>
        <v>2406.81</v>
      </c>
      <c r="J87">
        <f>VLOOKUP(_xlfn.CONCAT($A87,"2"),ref_coordinates!$A:$C,3,FALSE)</f>
        <v>1778.72</v>
      </c>
      <c r="K87" t="e">
        <f t="shared" si="9"/>
        <v>#REF!</v>
      </c>
      <c r="L87" t="e">
        <f>VLOOKUP($A87,#REF!,4,FALSE)</f>
        <v>#REF!</v>
      </c>
      <c r="M87">
        <f>RADIANS(VLOOKUP($B87, image_data!A:G,7,FALSE))</f>
        <v>1.0806809828136674</v>
      </c>
      <c r="N87" t="e">
        <f>VLOOKUP($A87,#REF!,7,FALSE)</f>
        <v>#REF!</v>
      </c>
      <c r="O87">
        <f>VLOOKUP($B87,image_data!A:F,6,FALSE)</f>
        <v>2.3040958419441999</v>
      </c>
      <c r="P87">
        <f>VLOOKUP($B87,image_data!$A:$Q,12,FALSE)</f>
        <v>0.78552017817109998</v>
      </c>
      <c r="Q87">
        <f>VLOOKUP($B87,image_data!$A:$Q,13,FALSE)</f>
        <v>1.3387242815869E-2</v>
      </c>
      <c r="R87">
        <f>VLOOKUP($B87,image_data!$A:$Q,14,FALSE)</f>
        <v>-4.3464402319972999E-2</v>
      </c>
      <c r="S87">
        <f>VLOOKUP($B87,image_data!$A:$K,9,FALSE)</f>
        <v>1.4139351558680999</v>
      </c>
      <c r="T87">
        <f>VLOOKUP($B87,image_data!$A:$K,10,FALSE)</f>
        <v>-0.70938683068939001</v>
      </c>
      <c r="U87">
        <f>VLOOKUP($B87,image_data!$A:$K,11,FALSE)</f>
        <v>0.98065071044272001</v>
      </c>
      <c r="V87">
        <f>VLOOKUP(_xlfn.CONCAT(A87,1),ref_coordinates!A:D,4,FALSE)</f>
        <v>19.7</v>
      </c>
      <c r="W87" t="str">
        <f>VLOOKUP(INT(LEFT(A87,3)),image_data!A:H,8,FALSE)</f>
        <v>perspective</v>
      </c>
    </row>
    <row r="88" spans="1:23" x14ac:dyDescent="0.3">
      <c r="A88" t="s">
        <v>391</v>
      </c>
      <c r="B88">
        <f t="shared" si="10"/>
        <v>28</v>
      </c>
      <c r="C88">
        <f>VLOOKUP($B88,image_data!$A:$P,16,FALSE)</f>
        <v>4032</v>
      </c>
      <c r="D88">
        <f>VLOOKUP($B88,image_data!$A:$P,15,FALSE)</f>
        <v>3024</v>
      </c>
      <c r="E88">
        <f t="shared" si="7"/>
        <v>-98.720000000000255</v>
      </c>
      <c r="F88">
        <f t="shared" si="8"/>
        <v>1212.93</v>
      </c>
      <c r="G88">
        <f>VLOOKUP(_xlfn.CONCAT($A88,"1"),ref_coordinates!$A:$C,2,FALSE)</f>
        <v>2890.55</v>
      </c>
      <c r="H88">
        <f>VLOOKUP(_xlfn.CONCAT($A88,"1"),ref_coordinates!$A:$C,3,FALSE)</f>
        <v>598.47</v>
      </c>
      <c r="I88">
        <f>VLOOKUP(_xlfn.CONCAT($A88,"2"),ref_coordinates!$A:$C,2,FALSE)</f>
        <v>2791.83</v>
      </c>
      <c r="J88">
        <f>VLOOKUP(_xlfn.CONCAT($A88,"2"),ref_coordinates!$A:$C,3,FALSE)</f>
        <v>1811.4</v>
      </c>
      <c r="K88" t="e">
        <f t="shared" si="9"/>
        <v>#REF!</v>
      </c>
      <c r="L88" t="e">
        <f>VLOOKUP($A88,#REF!,4,FALSE)</f>
        <v>#REF!</v>
      </c>
      <c r="M88">
        <f>RADIANS(VLOOKUP($B88, image_data!A:G,7,FALSE))</f>
        <v>1.0806809828136674</v>
      </c>
      <c r="N88" t="e">
        <f>VLOOKUP($A88,#REF!,7,FALSE)</f>
        <v>#REF!</v>
      </c>
      <c r="O88">
        <f>VLOOKUP($B88,image_data!A:F,6,FALSE)</f>
        <v>2.3040958419441999</v>
      </c>
      <c r="P88">
        <f>VLOOKUP($B88,image_data!$A:$Q,12,FALSE)</f>
        <v>0.78552017817109998</v>
      </c>
      <c r="Q88">
        <f>VLOOKUP($B88,image_data!$A:$Q,13,FALSE)</f>
        <v>1.3387242815869E-2</v>
      </c>
      <c r="R88">
        <f>VLOOKUP($B88,image_data!$A:$Q,14,FALSE)</f>
        <v>-4.3464402319972999E-2</v>
      </c>
      <c r="S88">
        <f>VLOOKUP($B88,image_data!$A:$K,9,FALSE)</f>
        <v>1.4139351558680999</v>
      </c>
      <c r="T88">
        <f>VLOOKUP($B88,image_data!$A:$K,10,FALSE)</f>
        <v>-0.70938683068939001</v>
      </c>
      <c r="U88">
        <f>VLOOKUP($B88,image_data!$A:$K,11,FALSE)</f>
        <v>0.98065071044272001</v>
      </c>
      <c r="V88">
        <f>VLOOKUP(_xlfn.CONCAT(A88,1),ref_coordinates!A:D,4,FALSE)</f>
        <v>19.7</v>
      </c>
      <c r="W88" t="str">
        <f>VLOOKUP(INT(LEFT(A88,3)),image_data!A:H,8,FALSE)</f>
        <v>perspective</v>
      </c>
    </row>
    <row r="89" spans="1:23" x14ac:dyDescent="0.3">
      <c r="A89" t="s">
        <v>392</v>
      </c>
      <c r="B89">
        <f t="shared" si="10"/>
        <v>28</v>
      </c>
      <c r="C89">
        <f>VLOOKUP($B89,image_data!$A:$P,16,FALSE)</f>
        <v>4032</v>
      </c>
      <c r="D89">
        <f>VLOOKUP($B89,image_data!$A:$P,15,FALSE)</f>
        <v>3024</v>
      </c>
      <c r="E89">
        <f t="shared" si="7"/>
        <v>-92.930000000000291</v>
      </c>
      <c r="F89">
        <f t="shared" si="8"/>
        <v>1187.9899999999998</v>
      </c>
      <c r="G89">
        <f>VLOOKUP(_xlfn.CONCAT($A89,"1"),ref_coordinates!$A:$C,2,FALSE)</f>
        <v>3258.55</v>
      </c>
      <c r="H89">
        <f>VLOOKUP(_xlfn.CONCAT($A89,"1"),ref_coordinates!$A:$C,3,FALSE)</f>
        <v>656.34</v>
      </c>
      <c r="I89">
        <f>VLOOKUP(_xlfn.CONCAT($A89,"2"),ref_coordinates!$A:$C,2,FALSE)</f>
        <v>3165.62</v>
      </c>
      <c r="J89">
        <f>VLOOKUP(_xlfn.CONCAT($A89,"2"),ref_coordinates!$A:$C,3,FALSE)</f>
        <v>1844.33</v>
      </c>
      <c r="K89" t="e">
        <f t="shared" si="9"/>
        <v>#REF!</v>
      </c>
      <c r="L89" t="e">
        <f>VLOOKUP($A89,#REF!,4,FALSE)</f>
        <v>#REF!</v>
      </c>
      <c r="M89">
        <f>RADIANS(VLOOKUP($B89, image_data!A:G,7,FALSE))</f>
        <v>1.0806809828136674</v>
      </c>
      <c r="N89" t="e">
        <f>VLOOKUP($A89,#REF!,7,FALSE)</f>
        <v>#REF!</v>
      </c>
      <c r="O89">
        <f>VLOOKUP($B89,image_data!A:F,6,FALSE)</f>
        <v>2.3040958419441999</v>
      </c>
      <c r="P89">
        <f>VLOOKUP($B89,image_data!$A:$Q,12,FALSE)</f>
        <v>0.78552017817109998</v>
      </c>
      <c r="Q89">
        <f>VLOOKUP($B89,image_data!$A:$Q,13,FALSE)</f>
        <v>1.3387242815869E-2</v>
      </c>
      <c r="R89">
        <f>VLOOKUP($B89,image_data!$A:$Q,14,FALSE)</f>
        <v>-4.3464402319972999E-2</v>
      </c>
      <c r="S89">
        <f>VLOOKUP($B89,image_data!$A:$K,9,FALSE)</f>
        <v>1.4139351558680999</v>
      </c>
      <c r="T89">
        <f>VLOOKUP($B89,image_data!$A:$K,10,FALSE)</f>
        <v>-0.70938683068939001</v>
      </c>
      <c r="U89">
        <f>VLOOKUP($B89,image_data!$A:$K,11,FALSE)</f>
        <v>0.98065071044272001</v>
      </c>
      <c r="V89">
        <f>VLOOKUP(_xlfn.CONCAT(A89,1),ref_coordinates!A:D,4,FALSE)</f>
        <v>19.7</v>
      </c>
      <c r="W89" t="str">
        <f>VLOOKUP(INT(LEFT(A89,3)),image_data!A:H,8,FALSE)</f>
        <v>perspective</v>
      </c>
    </row>
    <row r="90" spans="1:23" x14ac:dyDescent="0.3">
      <c r="A90" t="s">
        <v>393</v>
      </c>
      <c r="B90">
        <f t="shared" si="10"/>
        <v>28</v>
      </c>
      <c r="C90">
        <f>VLOOKUP($B90,image_data!$A:$P,16,FALSE)</f>
        <v>4032</v>
      </c>
      <c r="D90">
        <f>VLOOKUP($B90,image_data!$A:$P,15,FALSE)</f>
        <v>3024</v>
      </c>
      <c r="E90">
        <f t="shared" si="7"/>
        <v>-75.829999999999927</v>
      </c>
      <c r="F90">
        <f t="shared" si="8"/>
        <v>1115.01</v>
      </c>
      <c r="G90">
        <f>VLOOKUP(_xlfn.CONCAT($A90,"1"),ref_coordinates!$A:$C,2,FALSE)</f>
        <v>3530.98</v>
      </c>
      <c r="H90">
        <f>VLOOKUP(_xlfn.CONCAT($A90,"1"),ref_coordinates!$A:$C,3,FALSE)</f>
        <v>718.77</v>
      </c>
      <c r="I90">
        <f>VLOOKUP(_xlfn.CONCAT($A90,"2"),ref_coordinates!$A:$C,2,FALSE)</f>
        <v>3455.15</v>
      </c>
      <c r="J90">
        <f>VLOOKUP(_xlfn.CONCAT($A90,"2"),ref_coordinates!$A:$C,3,FALSE)</f>
        <v>1833.78</v>
      </c>
      <c r="K90" t="e">
        <f t="shared" si="9"/>
        <v>#REF!</v>
      </c>
      <c r="L90" t="e">
        <f>VLOOKUP($A90,#REF!,4,FALSE)</f>
        <v>#REF!</v>
      </c>
      <c r="M90">
        <f>RADIANS(VLOOKUP($B90, image_data!A:G,7,FALSE))</f>
        <v>1.0806809828136674</v>
      </c>
      <c r="N90" t="e">
        <f>VLOOKUP($A90,#REF!,7,FALSE)</f>
        <v>#REF!</v>
      </c>
      <c r="O90">
        <f>VLOOKUP($B90,image_data!A:F,6,FALSE)</f>
        <v>2.3040958419441999</v>
      </c>
      <c r="P90">
        <f>VLOOKUP($B90,image_data!$A:$Q,12,FALSE)</f>
        <v>0.78552017817109998</v>
      </c>
      <c r="Q90">
        <f>VLOOKUP($B90,image_data!$A:$Q,13,FALSE)</f>
        <v>1.3387242815869E-2</v>
      </c>
      <c r="R90">
        <f>VLOOKUP($B90,image_data!$A:$Q,14,FALSE)</f>
        <v>-4.3464402319972999E-2</v>
      </c>
      <c r="S90">
        <f>VLOOKUP($B90,image_data!$A:$K,9,FALSE)</f>
        <v>1.4139351558680999</v>
      </c>
      <c r="T90">
        <f>VLOOKUP($B90,image_data!$A:$K,10,FALSE)</f>
        <v>-0.70938683068939001</v>
      </c>
      <c r="U90">
        <f>VLOOKUP($B90,image_data!$A:$K,11,FALSE)</f>
        <v>0.98065071044272001</v>
      </c>
      <c r="V90">
        <f>VLOOKUP(_xlfn.CONCAT(A90,1),ref_coordinates!A:D,4,FALSE)</f>
        <v>19.7</v>
      </c>
      <c r="W90" t="str">
        <f>VLOOKUP(INT(LEFT(A90,3)),image_data!A:H,8,FALSE)</f>
        <v>perspective</v>
      </c>
    </row>
    <row r="91" spans="1:23" x14ac:dyDescent="0.3">
      <c r="A91" t="s">
        <v>394</v>
      </c>
      <c r="B91">
        <f t="shared" si="10"/>
        <v>28</v>
      </c>
      <c r="C91">
        <f>VLOOKUP($B91,image_data!$A:$P,16,FALSE)</f>
        <v>4032</v>
      </c>
      <c r="D91">
        <f>VLOOKUP($B91,image_data!$A:$P,15,FALSE)</f>
        <v>3024</v>
      </c>
      <c r="E91">
        <f t="shared" si="7"/>
        <v>-19.450000000000273</v>
      </c>
      <c r="F91">
        <f t="shared" si="8"/>
        <v>1183.3499999999999</v>
      </c>
      <c r="G91">
        <f>VLOOKUP(_xlfn.CONCAT($A91,"1"),ref_coordinates!$A:$C,2,FALSE)</f>
        <v>3580.26</v>
      </c>
      <c r="H91">
        <f>VLOOKUP(_xlfn.CONCAT($A91,"1"),ref_coordinates!$A:$C,3,FALSE)</f>
        <v>695.15</v>
      </c>
      <c r="I91">
        <f>VLOOKUP(_xlfn.CONCAT($A91,"2"),ref_coordinates!$A:$C,2,FALSE)</f>
        <v>3560.81</v>
      </c>
      <c r="J91">
        <f>VLOOKUP(_xlfn.CONCAT($A91,"2"),ref_coordinates!$A:$C,3,FALSE)</f>
        <v>1878.5</v>
      </c>
      <c r="K91" t="e">
        <f t="shared" si="9"/>
        <v>#REF!</v>
      </c>
      <c r="L91" t="e">
        <f>VLOOKUP($A91,#REF!,4,FALSE)</f>
        <v>#REF!</v>
      </c>
      <c r="M91">
        <f>RADIANS(VLOOKUP($B91, image_data!A:G,7,FALSE))</f>
        <v>1.0806809828136674</v>
      </c>
      <c r="N91" t="e">
        <f>VLOOKUP($A91,#REF!,7,FALSE)</f>
        <v>#REF!</v>
      </c>
      <c r="O91">
        <f>VLOOKUP($B91,image_data!A:F,6,FALSE)</f>
        <v>2.3040958419441999</v>
      </c>
      <c r="P91">
        <f>VLOOKUP($B91,image_data!$A:$Q,12,FALSE)</f>
        <v>0.78552017817109998</v>
      </c>
      <c r="Q91">
        <f>VLOOKUP($B91,image_data!$A:$Q,13,FALSE)</f>
        <v>1.3387242815869E-2</v>
      </c>
      <c r="R91">
        <f>VLOOKUP($B91,image_data!$A:$Q,14,FALSE)</f>
        <v>-4.3464402319972999E-2</v>
      </c>
      <c r="S91">
        <f>VLOOKUP($B91,image_data!$A:$K,9,FALSE)</f>
        <v>1.4139351558680999</v>
      </c>
      <c r="T91">
        <f>VLOOKUP($B91,image_data!$A:$K,10,FALSE)</f>
        <v>-0.70938683068939001</v>
      </c>
      <c r="U91">
        <f>VLOOKUP($B91,image_data!$A:$K,11,FALSE)</f>
        <v>0.98065071044272001</v>
      </c>
      <c r="V91">
        <f>VLOOKUP(_xlfn.CONCAT(A91,1),ref_coordinates!A:D,4,FALSE)</f>
        <v>19.7</v>
      </c>
      <c r="W91" t="str">
        <f>VLOOKUP(INT(LEFT(A91,3)),image_data!A:H,8,FALSE)</f>
        <v>perspective</v>
      </c>
    </row>
    <row r="92" spans="1:23" x14ac:dyDescent="0.3">
      <c r="A92" t="s">
        <v>404</v>
      </c>
      <c r="B92">
        <f t="shared" si="10"/>
        <v>30</v>
      </c>
      <c r="C92">
        <f>VLOOKUP($B92,image_data!$A:$P,16,FALSE)</f>
        <v>4032</v>
      </c>
      <c r="D92">
        <f>VLOOKUP($B92,image_data!$A:$P,15,FALSE)</f>
        <v>3024</v>
      </c>
      <c r="E92">
        <f t="shared" si="7"/>
        <v>63.490000000000009</v>
      </c>
      <c r="F92">
        <f t="shared" si="8"/>
        <v>1183.69</v>
      </c>
      <c r="G92">
        <f>VLOOKUP(_xlfn.CONCAT($A92,"1"),ref_coordinates!$A:$C,2,FALSE)</f>
        <v>797.62</v>
      </c>
      <c r="H92">
        <f>VLOOKUP(_xlfn.CONCAT($A92,"1"),ref_coordinates!$A:$C,3,FALSE)</f>
        <v>554.54999999999995</v>
      </c>
      <c r="I92">
        <f>VLOOKUP(_xlfn.CONCAT($A92,"2"),ref_coordinates!$A:$C,2,FALSE)</f>
        <v>861.11</v>
      </c>
      <c r="J92">
        <f>VLOOKUP(_xlfn.CONCAT($A92,"2"),ref_coordinates!$A:$C,3,FALSE)</f>
        <v>1738.24</v>
      </c>
      <c r="K92" t="e">
        <f t="shared" si="9"/>
        <v>#REF!</v>
      </c>
      <c r="L92" t="e">
        <f>VLOOKUP($A92,#REF!,4,FALSE)</f>
        <v>#REF!</v>
      </c>
      <c r="M92">
        <f>RADIANS(VLOOKUP($B92, image_data!A:G,7,FALSE))</f>
        <v>6.1154859623896947</v>
      </c>
      <c r="N92" t="e">
        <f>VLOOKUP($A92,#REF!,7,FALSE)</f>
        <v>#REF!</v>
      </c>
      <c r="O92">
        <f>VLOOKUP($B92,image_data!A:F,6,FALSE)</f>
        <v>1.9868436716497</v>
      </c>
      <c r="P92">
        <f>VLOOKUP($B92,image_data!$A:$Q,12,FALSE)</f>
        <v>0.81580534069983002</v>
      </c>
      <c r="Q92">
        <f>VLOOKUP($B92,image_data!$A:$Q,13,FALSE)</f>
        <v>3.8248873310554002E-2</v>
      </c>
      <c r="R92">
        <f>VLOOKUP($B92,image_data!$A:$Q,14,FALSE)</f>
        <v>2.3434594284090999E-3</v>
      </c>
      <c r="S92">
        <f>VLOOKUP($B92,image_data!$A:$K,9,FALSE)</f>
        <v>1.5105952363627</v>
      </c>
      <c r="T92">
        <f>VLOOKUP($B92,image_data!$A:$K,10,FALSE)</f>
        <v>0.11033960474932999</v>
      </c>
      <c r="U92">
        <f>VLOOKUP($B92,image_data!$A:$K,11,FALSE)</f>
        <v>-0.15192362324684999</v>
      </c>
      <c r="V92">
        <f>VLOOKUP(_xlfn.CONCAT(A92,1),ref_coordinates!A:D,4,FALSE)</f>
        <v>58.3</v>
      </c>
      <c r="W92" t="str">
        <f>VLOOKUP(INT(LEFT(A92,3)),image_data!A:H,8,FALSE)</f>
        <v>perspective</v>
      </c>
    </row>
    <row r="93" spans="1:23" x14ac:dyDescent="0.3">
      <c r="A93" t="s">
        <v>405</v>
      </c>
      <c r="B93">
        <f t="shared" si="10"/>
        <v>30</v>
      </c>
      <c r="C93">
        <f>VLOOKUP($B93,image_data!$A:$P,16,FALSE)</f>
        <v>4032</v>
      </c>
      <c r="D93">
        <f>VLOOKUP($B93,image_data!$A:$P,15,FALSE)</f>
        <v>3024</v>
      </c>
      <c r="E93">
        <f t="shared" si="7"/>
        <v>85.269999999999982</v>
      </c>
      <c r="F93">
        <f t="shared" si="8"/>
        <v>1230.0999999999999</v>
      </c>
      <c r="G93">
        <f>VLOOKUP(_xlfn.CONCAT($A93,"1"),ref_coordinates!$A:$C,2,FALSE)</f>
        <v>836.09</v>
      </c>
      <c r="H93">
        <f>VLOOKUP(_xlfn.CONCAT($A93,"1"),ref_coordinates!$A:$C,3,FALSE)</f>
        <v>513.64</v>
      </c>
      <c r="I93">
        <f>VLOOKUP(_xlfn.CONCAT($A93,"2"),ref_coordinates!$A:$C,2,FALSE)</f>
        <v>921.36</v>
      </c>
      <c r="J93">
        <f>VLOOKUP(_xlfn.CONCAT($A93,"2"),ref_coordinates!$A:$C,3,FALSE)</f>
        <v>1743.74</v>
      </c>
      <c r="K93" t="e">
        <f t="shared" si="9"/>
        <v>#REF!</v>
      </c>
      <c r="L93" t="e">
        <f>VLOOKUP($A93,#REF!,4,FALSE)</f>
        <v>#REF!</v>
      </c>
      <c r="M93">
        <f>RADIANS(VLOOKUP($B93, image_data!A:G,7,FALSE))</f>
        <v>6.1154859623896947</v>
      </c>
      <c r="N93" t="e">
        <f>VLOOKUP($A93,#REF!,7,FALSE)</f>
        <v>#REF!</v>
      </c>
      <c r="O93">
        <f>VLOOKUP($B93,image_data!A:F,6,FALSE)</f>
        <v>1.9868436716497</v>
      </c>
      <c r="P93">
        <f>VLOOKUP($B93,image_data!$A:$Q,12,FALSE)</f>
        <v>0.81580534069983002</v>
      </c>
      <c r="Q93">
        <f>VLOOKUP($B93,image_data!$A:$Q,13,FALSE)</f>
        <v>3.8248873310554002E-2</v>
      </c>
      <c r="R93">
        <f>VLOOKUP($B93,image_data!$A:$Q,14,FALSE)</f>
        <v>2.3434594284090999E-3</v>
      </c>
      <c r="S93">
        <f>VLOOKUP($B93,image_data!$A:$K,9,FALSE)</f>
        <v>1.5105952363627</v>
      </c>
      <c r="T93">
        <f>VLOOKUP($B93,image_data!$A:$K,10,FALSE)</f>
        <v>0.11033960474932999</v>
      </c>
      <c r="U93">
        <f>VLOOKUP($B93,image_data!$A:$K,11,FALSE)</f>
        <v>-0.15192362324684999</v>
      </c>
      <c r="V93">
        <f>VLOOKUP(_xlfn.CONCAT(A93,1),ref_coordinates!A:D,4,FALSE)</f>
        <v>58.3</v>
      </c>
      <c r="W93" t="str">
        <f>VLOOKUP(INT(LEFT(A93,3)),image_data!A:H,8,FALSE)</f>
        <v>perspective</v>
      </c>
    </row>
    <row r="94" spans="1:23" x14ac:dyDescent="0.3">
      <c r="A94" t="s">
        <v>406</v>
      </c>
      <c r="B94">
        <f t="shared" si="10"/>
        <v>30</v>
      </c>
      <c r="C94">
        <f>VLOOKUP($B94,image_data!$A:$P,16,FALSE)</f>
        <v>4032</v>
      </c>
      <c r="D94">
        <f>VLOOKUP($B94,image_data!$A:$P,15,FALSE)</f>
        <v>3024</v>
      </c>
      <c r="E94">
        <f t="shared" si="7"/>
        <v>73.019999999999982</v>
      </c>
      <c r="F94">
        <f t="shared" si="8"/>
        <v>1329.3</v>
      </c>
      <c r="G94">
        <f>VLOOKUP(_xlfn.CONCAT($A94,"1"),ref_coordinates!$A:$C,2,FALSE)</f>
        <v>1068.43</v>
      </c>
      <c r="H94">
        <f>VLOOKUP(_xlfn.CONCAT($A94,"1"),ref_coordinates!$A:$C,3,FALSE)</f>
        <v>408.94</v>
      </c>
      <c r="I94">
        <f>VLOOKUP(_xlfn.CONCAT($A94,"2"),ref_coordinates!$A:$C,2,FALSE)</f>
        <v>1141.45</v>
      </c>
      <c r="J94">
        <f>VLOOKUP(_xlfn.CONCAT($A94,"2"),ref_coordinates!$A:$C,3,FALSE)</f>
        <v>1738.24</v>
      </c>
      <c r="K94" t="e">
        <f t="shared" si="9"/>
        <v>#REF!</v>
      </c>
      <c r="L94" t="e">
        <f>VLOOKUP($A94,#REF!,4,FALSE)</f>
        <v>#REF!</v>
      </c>
      <c r="M94">
        <f>RADIANS(VLOOKUP($B94, image_data!A:G,7,FALSE))</f>
        <v>6.1154859623896947</v>
      </c>
      <c r="N94" t="e">
        <f>VLOOKUP($A94,#REF!,7,FALSE)</f>
        <v>#REF!</v>
      </c>
      <c r="O94">
        <f>VLOOKUP($B94,image_data!A:F,6,FALSE)</f>
        <v>1.9868436716497</v>
      </c>
      <c r="P94">
        <f>VLOOKUP($B94,image_data!$A:$Q,12,FALSE)</f>
        <v>0.81580534069983002</v>
      </c>
      <c r="Q94">
        <f>VLOOKUP($B94,image_data!$A:$Q,13,FALSE)</f>
        <v>3.8248873310554002E-2</v>
      </c>
      <c r="R94">
        <f>VLOOKUP($B94,image_data!$A:$Q,14,FALSE)</f>
        <v>2.3434594284090999E-3</v>
      </c>
      <c r="S94">
        <f>VLOOKUP($B94,image_data!$A:$K,9,FALSE)</f>
        <v>1.5105952363627</v>
      </c>
      <c r="T94">
        <f>VLOOKUP($B94,image_data!$A:$K,10,FALSE)</f>
        <v>0.11033960474932999</v>
      </c>
      <c r="U94">
        <f>VLOOKUP($B94,image_data!$A:$K,11,FALSE)</f>
        <v>-0.15192362324684999</v>
      </c>
      <c r="V94">
        <f>VLOOKUP(_xlfn.CONCAT(A94,1),ref_coordinates!A:D,4,FALSE)</f>
        <v>58.4</v>
      </c>
      <c r="W94" t="str">
        <f>VLOOKUP(INT(LEFT(A94,3)),image_data!A:H,8,FALSE)</f>
        <v>perspective</v>
      </c>
    </row>
    <row r="95" spans="1:23" x14ac:dyDescent="0.3">
      <c r="A95" t="s">
        <v>407</v>
      </c>
      <c r="B95">
        <f t="shared" si="10"/>
        <v>30</v>
      </c>
      <c r="C95">
        <f>VLOOKUP($B95,image_data!$A:$P,16,FALSE)</f>
        <v>4032</v>
      </c>
      <c r="D95">
        <f>VLOOKUP($B95,image_data!$A:$P,15,FALSE)</f>
        <v>3024</v>
      </c>
      <c r="E95">
        <f t="shared" si="7"/>
        <v>72.259999999999991</v>
      </c>
      <c r="F95">
        <f t="shared" si="8"/>
        <v>1249.92</v>
      </c>
      <c r="G95">
        <f>VLOOKUP(_xlfn.CONCAT($A95,"1"),ref_coordinates!$A:$C,2,FALSE)</f>
        <v>1294.3800000000001</v>
      </c>
      <c r="H95">
        <f>VLOOKUP(_xlfn.CONCAT($A95,"1"),ref_coordinates!$A:$C,3,FALSE)</f>
        <v>465.23</v>
      </c>
      <c r="I95">
        <f>VLOOKUP(_xlfn.CONCAT($A95,"2"),ref_coordinates!$A:$C,2,FALSE)</f>
        <v>1366.64</v>
      </c>
      <c r="J95">
        <f>VLOOKUP(_xlfn.CONCAT($A95,"2"),ref_coordinates!$A:$C,3,FALSE)</f>
        <v>1715.15</v>
      </c>
      <c r="K95" t="e">
        <f t="shared" si="9"/>
        <v>#REF!</v>
      </c>
      <c r="L95" t="e">
        <f>VLOOKUP($A95,#REF!,4,FALSE)</f>
        <v>#REF!</v>
      </c>
      <c r="M95">
        <f>RADIANS(VLOOKUP($B95, image_data!A:G,7,FALSE))</f>
        <v>6.1154859623896947</v>
      </c>
      <c r="N95" t="e">
        <f>VLOOKUP($A95,#REF!,7,FALSE)</f>
        <v>#REF!</v>
      </c>
      <c r="O95">
        <f>VLOOKUP($B95,image_data!A:F,6,FALSE)</f>
        <v>1.9868436716497</v>
      </c>
      <c r="P95">
        <f>VLOOKUP($B95,image_data!$A:$Q,12,FALSE)</f>
        <v>0.81580534069983002</v>
      </c>
      <c r="Q95">
        <f>VLOOKUP($B95,image_data!$A:$Q,13,FALSE)</f>
        <v>3.8248873310554002E-2</v>
      </c>
      <c r="R95">
        <f>VLOOKUP($B95,image_data!$A:$Q,14,FALSE)</f>
        <v>2.3434594284090999E-3</v>
      </c>
      <c r="S95">
        <f>VLOOKUP($B95,image_data!$A:$K,9,FALSE)</f>
        <v>1.5105952363627</v>
      </c>
      <c r="T95">
        <f>VLOOKUP($B95,image_data!$A:$K,10,FALSE)</f>
        <v>0.11033960474932999</v>
      </c>
      <c r="U95">
        <f>VLOOKUP($B95,image_data!$A:$K,11,FALSE)</f>
        <v>-0.15192362324684999</v>
      </c>
      <c r="V95">
        <f>VLOOKUP(_xlfn.CONCAT(A95,1),ref_coordinates!A:D,4,FALSE)</f>
        <v>58.3</v>
      </c>
      <c r="W95" t="str">
        <f>VLOOKUP(INT(LEFT(A95,3)),image_data!A:H,8,FALSE)</f>
        <v>perspective</v>
      </c>
    </row>
    <row r="96" spans="1:23" x14ac:dyDescent="0.3">
      <c r="A96" t="s">
        <v>408</v>
      </c>
      <c r="B96">
        <f t="shared" si="10"/>
        <v>30</v>
      </c>
      <c r="C96">
        <f>VLOOKUP($B96,image_data!$A:$P,16,FALSE)</f>
        <v>4032</v>
      </c>
      <c r="D96">
        <f>VLOOKUP($B96,image_data!$A:$P,15,FALSE)</f>
        <v>3024</v>
      </c>
      <c r="E96">
        <f t="shared" si="7"/>
        <v>65.269999999999982</v>
      </c>
      <c r="F96">
        <f t="shared" si="8"/>
        <v>1188.7600000000002</v>
      </c>
      <c r="G96">
        <f>VLOOKUP(_xlfn.CONCAT($A96,"1"),ref_coordinates!$A:$C,2,FALSE)</f>
        <v>1426.13</v>
      </c>
      <c r="H96">
        <f>VLOOKUP(_xlfn.CONCAT($A96,"1"),ref_coordinates!$A:$C,3,FALSE)</f>
        <v>520.89</v>
      </c>
      <c r="I96">
        <f>VLOOKUP(_xlfn.CONCAT($A96,"2"),ref_coordinates!$A:$C,2,FALSE)</f>
        <v>1491.4</v>
      </c>
      <c r="J96">
        <f>VLOOKUP(_xlfn.CONCAT($A96,"2"),ref_coordinates!$A:$C,3,FALSE)</f>
        <v>1709.65</v>
      </c>
      <c r="K96" t="e">
        <f t="shared" si="9"/>
        <v>#REF!</v>
      </c>
      <c r="L96" t="e">
        <f>VLOOKUP($A96,#REF!,4,FALSE)</f>
        <v>#REF!</v>
      </c>
      <c r="M96">
        <f>RADIANS(VLOOKUP($B96, image_data!A:G,7,FALSE))</f>
        <v>6.1154859623896947</v>
      </c>
      <c r="N96" t="e">
        <f>VLOOKUP($A96,#REF!,7,FALSE)</f>
        <v>#REF!</v>
      </c>
      <c r="O96">
        <f>VLOOKUP($B96,image_data!A:F,6,FALSE)</f>
        <v>1.9868436716497</v>
      </c>
      <c r="P96">
        <f>VLOOKUP($B96,image_data!$A:$Q,12,FALSE)</f>
        <v>0.81580534069983002</v>
      </c>
      <c r="Q96">
        <f>VLOOKUP($B96,image_data!$A:$Q,13,FALSE)</f>
        <v>3.8248873310554002E-2</v>
      </c>
      <c r="R96">
        <f>VLOOKUP($B96,image_data!$A:$Q,14,FALSE)</f>
        <v>2.3434594284090999E-3</v>
      </c>
      <c r="S96">
        <f>VLOOKUP($B96,image_data!$A:$K,9,FALSE)</f>
        <v>1.5105952363627</v>
      </c>
      <c r="T96">
        <f>VLOOKUP($B96,image_data!$A:$K,10,FALSE)</f>
        <v>0.11033960474932999</v>
      </c>
      <c r="U96">
        <f>VLOOKUP($B96,image_data!$A:$K,11,FALSE)</f>
        <v>-0.15192362324684999</v>
      </c>
      <c r="V96">
        <f>VLOOKUP(_xlfn.CONCAT(A96,1),ref_coordinates!A:D,4,FALSE)</f>
        <v>58.3</v>
      </c>
      <c r="W96" t="str">
        <f>VLOOKUP(INT(LEFT(A96,3)),image_data!A:H,8,FALSE)</f>
        <v>perspective</v>
      </c>
    </row>
    <row r="97" spans="1:23" x14ac:dyDescent="0.3">
      <c r="A97" t="s">
        <v>409</v>
      </c>
      <c r="B97">
        <f t="shared" si="10"/>
        <v>30</v>
      </c>
      <c r="C97">
        <f>VLOOKUP($B97,image_data!$A:$P,16,FALSE)</f>
        <v>4032</v>
      </c>
      <c r="D97">
        <f>VLOOKUP($B97,image_data!$A:$P,15,FALSE)</f>
        <v>3024</v>
      </c>
      <c r="E97">
        <f t="shared" si="7"/>
        <v>76.820000000000164</v>
      </c>
      <c r="F97">
        <f t="shared" si="8"/>
        <v>809.55</v>
      </c>
      <c r="G97">
        <f>VLOOKUP(_xlfn.CONCAT($A97,"1"),ref_coordinates!$A:$C,2,FALSE)</f>
        <v>2911.83</v>
      </c>
      <c r="H97">
        <f>VLOOKUP(_xlfn.CONCAT($A97,"1"),ref_coordinates!$A:$C,3,FALSE)</f>
        <v>840.55</v>
      </c>
      <c r="I97">
        <f>VLOOKUP(_xlfn.CONCAT($A97,"2"),ref_coordinates!$A:$C,2,FALSE)</f>
        <v>2988.65</v>
      </c>
      <c r="J97">
        <f>VLOOKUP(_xlfn.CONCAT($A97,"2"),ref_coordinates!$A:$C,3,FALSE)</f>
        <v>1650.1</v>
      </c>
      <c r="K97" t="e">
        <f t="shared" si="9"/>
        <v>#REF!</v>
      </c>
      <c r="L97" t="e">
        <f>VLOOKUP($A97,#REF!,4,FALSE)</f>
        <v>#REF!</v>
      </c>
      <c r="M97">
        <f>RADIANS(VLOOKUP($B97, image_data!A:G,7,FALSE))</f>
        <v>6.1154859623896947</v>
      </c>
      <c r="N97" t="e">
        <f>VLOOKUP($A97,#REF!,7,FALSE)</f>
        <v>#REF!</v>
      </c>
      <c r="O97">
        <f>VLOOKUP($B97,image_data!A:F,6,FALSE)</f>
        <v>1.9868436716497</v>
      </c>
      <c r="P97">
        <f>VLOOKUP($B97,image_data!$A:$Q,12,FALSE)</f>
        <v>0.81580534069983002</v>
      </c>
      <c r="Q97">
        <f>VLOOKUP($B97,image_data!$A:$Q,13,FALSE)</f>
        <v>3.8248873310554002E-2</v>
      </c>
      <c r="R97">
        <f>VLOOKUP($B97,image_data!$A:$Q,14,FALSE)</f>
        <v>2.3434594284090999E-3</v>
      </c>
      <c r="S97">
        <f>VLOOKUP($B97,image_data!$A:$K,9,FALSE)</f>
        <v>1.5105952363627</v>
      </c>
      <c r="T97">
        <f>VLOOKUP($B97,image_data!$A:$K,10,FALSE)</f>
        <v>0.11033960474932999</v>
      </c>
      <c r="U97">
        <f>VLOOKUP($B97,image_data!$A:$K,11,FALSE)</f>
        <v>-0.15192362324684999</v>
      </c>
      <c r="V97">
        <f>VLOOKUP(_xlfn.CONCAT(A97,1),ref_coordinates!A:D,4,FALSE)</f>
        <v>16.7</v>
      </c>
      <c r="W97" t="str">
        <f>VLOOKUP(INT(LEFT(A97,3)),image_data!A:H,8,FALSE)</f>
        <v>perspective</v>
      </c>
    </row>
    <row r="98" spans="1:23" x14ac:dyDescent="0.3">
      <c r="A98" t="s">
        <v>412</v>
      </c>
      <c r="B98">
        <f t="shared" si="10"/>
        <v>31</v>
      </c>
      <c r="C98">
        <f>VLOOKUP($B98,image_data!$A:$P,16,FALSE)</f>
        <v>4000</v>
      </c>
      <c r="D98">
        <f>VLOOKUP($B98,image_data!$A:$P,15,FALSE)</f>
        <v>3000</v>
      </c>
      <c r="E98">
        <f t="shared" si="7"/>
        <v>-41.920000000000073</v>
      </c>
      <c r="F98">
        <f t="shared" si="8"/>
        <v>1110.79</v>
      </c>
      <c r="G98">
        <f>VLOOKUP(_xlfn.CONCAT($A98,"1"),ref_coordinates!$A:$C,2,FALSE)</f>
        <v>1279.03</v>
      </c>
      <c r="H98">
        <f>VLOOKUP(_xlfn.CONCAT($A98,"1"),ref_coordinates!$A:$C,3,FALSE)</f>
        <v>320.87</v>
      </c>
      <c r="I98">
        <f>VLOOKUP(_xlfn.CONCAT($A98,"2"),ref_coordinates!$A:$C,2,FALSE)</f>
        <v>1237.1099999999999</v>
      </c>
      <c r="J98">
        <f>VLOOKUP(_xlfn.CONCAT($A98,"2"),ref_coordinates!$A:$C,3,FALSE)</f>
        <v>1431.66</v>
      </c>
      <c r="K98" t="e">
        <f t="shared" si="9"/>
        <v>#REF!</v>
      </c>
      <c r="L98" t="e">
        <f>VLOOKUP($A98,#REF!,4,FALSE)</f>
        <v>#REF!</v>
      </c>
      <c r="M98">
        <f>RADIANS(VLOOKUP($B98, image_data!A:G,7,FALSE))</f>
        <v>3.7268269302670793</v>
      </c>
      <c r="N98" t="e">
        <f>VLOOKUP($A98,#REF!,7,FALSE)</f>
        <v>#REF!</v>
      </c>
      <c r="O98">
        <f>VLOOKUP($B98,image_data!A:F,6,FALSE)</f>
        <v>1.5908868974074999</v>
      </c>
      <c r="P98">
        <f>VLOOKUP($B98,image_data!$A:$Q,12,FALSE)</f>
        <v>0.51477808645302003</v>
      </c>
      <c r="Q98">
        <f>VLOOKUP($B98,image_data!$A:$Q,13,FALSE)</f>
        <v>-0.20269264379821</v>
      </c>
      <c r="R98">
        <f>VLOOKUP($B98,image_data!$A:$Q,14,FALSE)</f>
        <v>3.2377420628933E-2</v>
      </c>
      <c r="S98">
        <f>VLOOKUP($B98,image_data!$A:$K,9,FALSE)</f>
        <v>0.60407818432705995</v>
      </c>
      <c r="T98">
        <f>VLOOKUP($B98,image_data!$A:$K,10,FALSE)</f>
        <v>1.9398893180853001</v>
      </c>
      <c r="U98">
        <f>VLOOKUP($B98,image_data!$A:$K,11,FALSE)</f>
        <v>-1.8583799159295</v>
      </c>
      <c r="V98">
        <f>VLOOKUP(_xlfn.CONCAT(A98,1),ref_coordinates!A:D,4,FALSE)</f>
        <v>17.100000000000001</v>
      </c>
      <c r="W98" t="str">
        <f>VLOOKUP(INT(LEFT(A98,3)),image_data!A:H,8,FALSE)</f>
        <v>perspective</v>
      </c>
    </row>
    <row r="99" spans="1:23" x14ac:dyDescent="0.3">
      <c r="A99" t="s">
        <v>413</v>
      </c>
      <c r="B99">
        <f t="shared" si="10"/>
        <v>31</v>
      </c>
      <c r="C99">
        <f>VLOOKUP($B99,image_data!$A:$P,16,FALSE)</f>
        <v>4000</v>
      </c>
      <c r="D99">
        <f>VLOOKUP($B99,image_data!$A:$P,15,FALSE)</f>
        <v>3000</v>
      </c>
      <c r="E99">
        <f t="shared" ref="E99:E130" si="11">I99-G99</f>
        <v>83.909999999999854</v>
      </c>
      <c r="F99">
        <f t="shared" ref="F99:F130" si="12">J99-H99</f>
        <v>897.40000000000009</v>
      </c>
      <c r="G99">
        <f>VLOOKUP(_xlfn.CONCAT($A99,"1"),ref_coordinates!$A:$C,2,FALSE)</f>
        <v>3231.15</v>
      </c>
      <c r="H99">
        <f>VLOOKUP(_xlfn.CONCAT($A99,"1"),ref_coordinates!$A:$C,3,FALSE)</f>
        <v>526.80999999999995</v>
      </c>
      <c r="I99">
        <f>VLOOKUP(_xlfn.CONCAT($A99,"2"),ref_coordinates!$A:$C,2,FALSE)</f>
        <v>3315.06</v>
      </c>
      <c r="J99">
        <f>VLOOKUP(_xlfn.CONCAT($A99,"2"),ref_coordinates!$A:$C,3,FALSE)</f>
        <v>1424.21</v>
      </c>
      <c r="K99" t="e">
        <f t="shared" ref="K99:K130" si="13">(D99-J99)/L99</f>
        <v>#REF!</v>
      </c>
      <c r="L99" t="e">
        <f>VLOOKUP($A99,#REF!,4,FALSE)</f>
        <v>#REF!</v>
      </c>
      <c r="M99">
        <f>RADIANS(VLOOKUP($B99, image_data!A:G,7,FALSE))</f>
        <v>3.7268269302670793</v>
      </c>
      <c r="N99" t="e">
        <f>VLOOKUP($A99,#REF!,7,FALSE)</f>
        <v>#REF!</v>
      </c>
      <c r="O99">
        <f>VLOOKUP($B99,image_data!A:F,6,FALSE)</f>
        <v>1.5908868974074999</v>
      </c>
      <c r="P99">
        <f>VLOOKUP($B99,image_data!$A:$Q,12,FALSE)</f>
        <v>0.51477808645302003</v>
      </c>
      <c r="Q99">
        <f>VLOOKUP($B99,image_data!$A:$Q,13,FALSE)</f>
        <v>-0.20269264379821</v>
      </c>
      <c r="R99">
        <f>VLOOKUP($B99,image_data!$A:$Q,14,FALSE)</f>
        <v>3.2377420628933E-2</v>
      </c>
      <c r="S99">
        <f>VLOOKUP($B99,image_data!$A:$K,9,FALSE)</f>
        <v>0.60407818432705995</v>
      </c>
      <c r="T99">
        <f>VLOOKUP($B99,image_data!$A:$K,10,FALSE)</f>
        <v>1.9398893180853001</v>
      </c>
      <c r="U99">
        <f>VLOOKUP($B99,image_data!$A:$K,11,FALSE)</f>
        <v>-1.8583799159295</v>
      </c>
      <c r="V99">
        <f>VLOOKUP(_xlfn.CONCAT(A99,1),ref_coordinates!A:D,4,FALSE)</f>
        <v>17.100000000000001</v>
      </c>
      <c r="W99" t="str">
        <f>VLOOKUP(INT(LEFT(A99,3)),image_data!A:H,8,FALSE)</f>
        <v>perspective</v>
      </c>
    </row>
    <row r="100" spans="1:23" x14ac:dyDescent="0.3">
      <c r="A100" t="s">
        <v>414</v>
      </c>
      <c r="B100">
        <f t="shared" si="10"/>
        <v>31</v>
      </c>
      <c r="C100">
        <f>VLOOKUP($B100,image_data!$A:$P,16,FALSE)</f>
        <v>4000</v>
      </c>
      <c r="D100">
        <f>VLOOKUP($B100,image_data!$A:$P,15,FALSE)</f>
        <v>3000</v>
      </c>
      <c r="E100">
        <f t="shared" si="11"/>
        <v>1.9600000000000364</v>
      </c>
      <c r="F100">
        <f t="shared" si="12"/>
        <v>780.46999999999991</v>
      </c>
      <c r="G100">
        <f>VLOOKUP(_xlfn.CONCAT($A100,"1"),ref_coordinates!$A:$C,2,FALSE)</f>
        <v>3603.4</v>
      </c>
      <c r="H100">
        <f>VLOOKUP(_xlfn.CONCAT($A100,"1"),ref_coordinates!$A:$C,3,FALSE)</f>
        <v>648.85</v>
      </c>
      <c r="I100">
        <f>VLOOKUP(_xlfn.CONCAT($A100,"2"),ref_coordinates!$A:$C,2,FALSE)</f>
        <v>3605.36</v>
      </c>
      <c r="J100">
        <f>VLOOKUP(_xlfn.CONCAT($A100,"2"),ref_coordinates!$A:$C,3,FALSE)</f>
        <v>1429.32</v>
      </c>
      <c r="K100" t="e">
        <f t="shared" si="13"/>
        <v>#REF!</v>
      </c>
      <c r="L100" t="e">
        <f>VLOOKUP($A100,#REF!,4,FALSE)</f>
        <v>#REF!</v>
      </c>
      <c r="M100">
        <f>RADIANS(VLOOKUP($B100, image_data!A:G,7,FALSE))</f>
        <v>3.7268269302670793</v>
      </c>
      <c r="N100" t="e">
        <f>VLOOKUP($A100,#REF!,7,FALSE)</f>
        <v>#REF!</v>
      </c>
      <c r="O100">
        <f>VLOOKUP($B100,image_data!A:F,6,FALSE)</f>
        <v>1.5908868974074999</v>
      </c>
      <c r="P100">
        <f>VLOOKUP($B100,image_data!$A:$Q,12,FALSE)</f>
        <v>0.51477808645302003</v>
      </c>
      <c r="Q100">
        <f>VLOOKUP($B100,image_data!$A:$Q,13,FALSE)</f>
        <v>-0.20269264379821</v>
      </c>
      <c r="R100">
        <f>VLOOKUP($B100,image_data!$A:$Q,14,FALSE)</f>
        <v>3.2377420628933E-2</v>
      </c>
      <c r="S100">
        <f>VLOOKUP($B100,image_data!$A:$K,9,FALSE)</f>
        <v>0.60407818432705995</v>
      </c>
      <c r="T100">
        <f>VLOOKUP($B100,image_data!$A:$K,10,FALSE)</f>
        <v>1.9398893180853001</v>
      </c>
      <c r="U100">
        <f>VLOOKUP($B100,image_data!$A:$K,11,FALSE)</f>
        <v>-1.8583799159295</v>
      </c>
      <c r="V100">
        <f>VLOOKUP(_xlfn.CONCAT(A100,1),ref_coordinates!A:D,4,FALSE)</f>
        <v>17.100000000000001</v>
      </c>
      <c r="W100" t="str">
        <f>VLOOKUP(INT(LEFT(A100,3)),image_data!A:H,8,FALSE)</f>
        <v>perspective</v>
      </c>
    </row>
    <row r="101" spans="1:23" x14ac:dyDescent="0.3">
      <c r="A101" t="s">
        <v>415</v>
      </c>
      <c r="B101">
        <f t="shared" si="10"/>
        <v>31</v>
      </c>
      <c r="C101">
        <f>VLOOKUP($B101,image_data!$A:$P,16,FALSE)</f>
        <v>4000</v>
      </c>
      <c r="D101">
        <f>VLOOKUP($B101,image_data!$A:$P,15,FALSE)</f>
        <v>3000</v>
      </c>
      <c r="E101">
        <f t="shared" si="11"/>
        <v>117.09000000000015</v>
      </c>
      <c r="F101">
        <f t="shared" si="12"/>
        <v>860.07999999999993</v>
      </c>
      <c r="G101">
        <f>VLOOKUP(_xlfn.CONCAT($A101,"1"),ref_coordinates!$A:$C,2,FALSE)</f>
        <v>3813.68</v>
      </c>
      <c r="H101">
        <f>VLOOKUP(_xlfn.CONCAT($A101,"1"),ref_coordinates!$A:$C,3,FALSE)</f>
        <v>569.28</v>
      </c>
      <c r="I101">
        <f>VLOOKUP(_xlfn.CONCAT($A101,"2"),ref_coordinates!$A:$C,2,FALSE)</f>
        <v>3930.77</v>
      </c>
      <c r="J101">
        <f>VLOOKUP(_xlfn.CONCAT($A101,"2"),ref_coordinates!$A:$C,3,FALSE)</f>
        <v>1429.36</v>
      </c>
      <c r="K101" t="e">
        <f t="shared" si="13"/>
        <v>#REF!</v>
      </c>
      <c r="L101" t="e">
        <f>VLOOKUP($A101,#REF!,4,FALSE)</f>
        <v>#REF!</v>
      </c>
      <c r="M101">
        <f>RADIANS(VLOOKUP($B101, image_data!A:G,7,FALSE))</f>
        <v>3.7268269302670793</v>
      </c>
      <c r="N101" t="e">
        <f>VLOOKUP($A101,#REF!,7,FALSE)</f>
        <v>#REF!</v>
      </c>
      <c r="O101">
        <f>VLOOKUP($B101,image_data!A:F,6,FALSE)</f>
        <v>1.5908868974074999</v>
      </c>
      <c r="P101">
        <f>VLOOKUP($B101,image_data!$A:$Q,12,FALSE)</f>
        <v>0.51477808645302003</v>
      </c>
      <c r="Q101">
        <f>VLOOKUP($B101,image_data!$A:$Q,13,FALSE)</f>
        <v>-0.20269264379821</v>
      </c>
      <c r="R101">
        <f>VLOOKUP($B101,image_data!$A:$Q,14,FALSE)</f>
        <v>3.2377420628933E-2</v>
      </c>
      <c r="S101">
        <f>VLOOKUP($B101,image_data!$A:$K,9,FALSE)</f>
        <v>0.60407818432705995</v>
      </c>
      <c r="T101">
        <f>VLOOKUP($B101,image_data!$A:$K,10,FALSE)</f>
        <v>1.9398893180853001</v>
      </c>
      <c r="U101">
        <f>VLOOKUP($B101,image_data!$A:$K,11,FALSE)</f>
        <v>-1.8583799159295</v>
      </c>
      <c r="V101">
        <f>VLOOKUP(_xlfn.CONCAT(A101,1),ref_coordinates!A:D,4,FALSE)</f>
        <v>17.100000000000001</v>
      </c>
      <c r="W101" t="str">
        <f>VLOOKUP(INT(LEFT(A101,3)),image_data!A:H,8,FALSE)</f>
        <v>perspective</v>
      </c>
    </row>
    <row r="102" spans="1:23" x14ac:dyDescent="0.3">
      <c r="A102" t="s">
        <v>422</v>
      </c>
      <c r="B102">
        <f t="shared" si="10"/>
        <v>32</v>
      </c>
      <c r="C102">
        <f>VLOOKUP($B102,image_data!$A:$P,16,FALSE)</f>
        <v>4000</v>
      </c>
      <c r="D102">
        <f>VLOOKUP($B102,image_data!$A:$P,15,FALSE)</f>
        <v>3000</v>
      </c>
      <c r="E102">
        <f t="shared" si="11"/>
        <v>15.699999999999818</v>
      </c>
      <c r="F102">
        <f t="shared" si="12"/>
        <v>421.4</v>
      </c>
      <c r="G102">
        <f>VLOOKUP(_xlfn.CONCAT($A102,"1"),ref_coordinates!$A:$C,2,FALSE)</f>
        <v>2368.2600000000002</v>
      </c>
      <c r="H102">
        <f>VLOOKUP(_xlfn.CONCAT($A102,"1"),ref_coordinates!$A:$C,3,FALSE)</f>
        <v>1012.6</v>
      </c>
      <c r="I102">
        <f>VLOOKUP(_xlfn.CONCAT($A102,"2"),ref_coordinates!$A:$C,2,FALSE)</f>
        <v>2383.96</v>
      </c>
      <c r="J102">
        <f>VLOOKUP(_xlfn.CONCAT($A102,"2"),ref_coordinates!$A:$C,3,FALSE)</f>
        <v>1434</v>
      </c>
      <c r="K102" t="e">
        <f t="shared" si="13"/>
        <v>#REF!</v>
      </c>
      <c r="L102" t="e">
        <f>VLOOKUP($A102,#REF!,4,FALSE)</f>
        <v>#REF!</v>
      </c>
      <c r="M102">
        <f>RADIANS(VLOOKUP($B102, image_data!A:G,7,FALSE))</f>
        <v>3.6847193108027323</v>
      </c>
      <c r="N102" t="e">
        <f>VLOOKUP($A102,#REF!,7,FALSE)</f>
        <v>#REF!</v>
      </c>
      <c r="O102">
        <f>VLOOKUP($B102,image_data!A:F,6,FALSE)</f>
        <v>1.9992689862847</v>
      </c>
      <c r="P102">
        <f>VLOOKUP($B102,image_data!$A:$Q,12,FALSE)</f>
        <v>0.51529373537324996</v>
      </c>
      <c r="Q102">
        <f>VLOOKUP($B102,image_data!$A:$Q,13,FALSE)</f>
        <v>-0.19976700849019</v>
      </c>
      <c r="R102">
        <f>VLOOKUP($B102,image_data!$A:$Q,14,FALSE)</f>
        <v>3.3152437205078003E-2</v>
      </c>
      <c r="S102">
        <f>VLOOKUP($B102,image_data!$A:$K,9,FALSE)</f>
        <v>0.54138852778713997</v>
      </c>
      <c r="T102">
        <f>VLOOKUP($B102,image_data!$A:$K,10,FALSE)</f>
        <v>1.9706169203615</v>
      </c>
      <c r="U102">
        <f>VLOOKUP($B102,image_data!$A:$K,11,FALSE)</f>
        <v>-1.8636896625685999</v>
      </c>
      <c r="V102">
        <f>VLOOKUP(_xlfn.CONCAT(A102,1),ref_coordinates!A:D,4,FALSE)</f>
        <v>17.100000000000001</v>
      </c>
      <c r="W102" t="str">
        <f>VLOOKUP(INT(LEFT(A102,3)),image_data!A:H,8,FALSE)</f>
        <v>perspective</v>
      </c>
    </row>
    <row r="103" spans="1:23" x14ac:dyDescent="0.3">
      <c r="A103" t="s">
        <v>421</v>
      </c>
      <c r="B103">
        <f t="shared" si="10"/>
        <v>32</v>
      </c>
      <c r="C103">
        <f>VLOOKUP($B103,image_data!$A:$P,16,FALSE)</f>
        <v>4000</v>
      </c>
      <c r="D103">
        <f>VLOOKUP($B103,image_data!$A:$P,15,FALSE)</f>
        <v>3000</v>
      </c>
      <c r="E103">
        <f t="shared" si="11"/>
        <v>13.459999999999582</v>
      </c>
      <c r="F103">
        <f t="shared" si="12"/>
        <v>544.2299999999999</v>
      </c>
      <c r="G103">
        <f>VLOOKUP(_xlfn.CONCAT($A103,"1"),ref_coordinates!$A:$C,2,FALSE)</f>
        <v>2506.2800000000002</v>
      </c>
      <c r="H103">
        <f>VLOOKUP(_xlfn.CONCAT($A103,"1"),ref_coordinates!$A:$C,3,FALSE)</f>
        <v>912.62</v>
      </c>
      <c r="I103">
        <f>VLOOKUP(_xlfn.CONCAT($A103,"2"),ref_coordinates!$A:$C,2,FALSE)</f>
        <v>2519.7399999999998</v>
      </c>
      <c r="J103">
        <f>VLOOKUP(_xlfn.CONCAT($A103,"2"),ref_coordinates!$A:$C,3,FALSE)</f>
        <v>1456.85</v>
      </c>
      <c r="K103" t="e">
        <f t="shared" si="13"/>
        <v>#REF!</v>
      </c>
      <c r="L103" t="e">
        <f>VLOOKUP($A103,#REF!,4,FALSE)</f>
        <v>#REF!</v>
      </c>
      <c r="M103">
        <f>RADIANS(VLOOKUP($B103, image_data!A:G,7,FALSE))</f>
        <v>3.6847193108027323</v>
      </c>
      <c r="N103" t="e">
        <f>VLOOKUP($A103,#REF!,7,FALSE)</f>
        <v>#REF!</v>
      </c>
      <c r="O103">
        <f>VLOOKUP($B103,image_data!A:F,6,FALSE)</f>
        <v>1.9992689862847</v>
      </c>
      <c r="P103">
        <f>VLOOKUP($B103,image_data!$A:$Q,12,FALSE)</f>
        <v>0.51529373537324996</v>
      </c>
      <c r="Q103">
        <f>VLOOKUP($B103,image_data!$A:$Q,13,FALSE)</f>
        <v>-0.19976700849019</v>
      </c>
      <c r="R103">
        <f>VLOOKUP($B103,image_data!$A:$Q,14,FALSE)</f>
        <v>3.3152437205078003E-2</v>
      </c>
      <c r="S103">
        <f>VLOOKUP($B103,image_data!$A:$K,9,FALSE)</f>
        <v>0.54138852778713997</v>
      </c>
      <c r="T103">
        <f>VLOOKUP($B103,image_data!$A:$K,10,FALSE)</f>
        <v>1.9706169203615</v>
      </c>
      <c r="U103">
        <f>VLOOKUP($B103,image_data!$A:$K,11,FALSE)</f>
        <v>-1.8636896625685999</v>
      </c>
      <c r="V103">
        <f>VLOOKUP(_xlfn.CONCAT(A103,1),ref_coordinates!A:D,4,FALSE)</f>
        <v>17.100000000000001</v>
      </c>
      <c r="W103" t="str">
        <f>VLOOKUP(INT(LEFT(A103,3)),image_data!A:H,8,FALSE)</f>
        <v>perspective</v>
      </c>
    </row>
    <row r="104" spans="1:23" x14ac:dyDescent="0.3">
      <c r="A104" t="s">
        <v>420</v>
      </c>
      <c r="B104">
        <f t="shared" si="10"/>
        <v>32</v>
      </c>
      <c r="C104">
        <f>VLOOKUP($B104,image_data!$A:$P,16,FALSE)</f>
        <v>4000</v>
      </c>
      <c r="D104">
        <f>VLOOKUP($B104,image_data!$A:$P,15,FALSE)</f>
        <v>3000</v>
      </c>
      <c r="E104">
        <f t="shared" si="11"/>
        <v>26.640000000000327</v>
      </c>
      <c r="F104">
        <f t="shared" si="12"/>
        <v>739.66000000000008</v>
      </c>
      <c r="G104">
        <f>VLOOKUP(_xlfn.CONCAT($A104,"1"),ref_coordinates!$A:$C,2,FALSE)</f>
        <v>2742.64</v>
      </c>
      <c r="H104">
        <f>VLOOKUP(_xlfn.CONCAT($A104,"1"),ref_coordinates!$A:$C,3,FALSE)</f>
        <v>746.47</v>
      </c>
      <c r="I104">
        <f>VLOOKUP(_xlfn.CONCAT($A104,"2"),ref_coordinates!$A:$C,2,FALSE)</f>
        <v>2769.28</v>
      </c>
      <c r="J104">
        <f>VLOOKUP(_xlfn.CONCAT($A104,"2"),ref_coordinates!$A:$C,3,FALSE)</f>
        <v>1486.13</v>
      </c>
      <c r="K104" t="e">
        <f t="shared" si="13"/>
        <v>#REF!</v>
      </c>
      <c r="L104" t="e">
        <f>VLOOKUP($A104,#REF!,4,FALSE)</f>
        <v>#REF!</v>
      </c>
      <c r="M104">
        <f>RADIANS(VLOOKUP($B104, image_data!A:G,7,FALSE))</f>
        <v>3.6847193108027323</v>
      </c>
      <c r="N104" t="e">
        <f>VLOOKUP($A104,#REF!,7,FALSE)</f>
        <v>#REF!</v>
      </c>
      <c r="O104">
        <f>VLOOKUP($B104,image_data!A:F,6,FALSE)</f>
        <v>1.9992689862847</v>
      </c>
      <c r="P104">
        <f>VLOOKUP($B104,image_data!$A:$Q,12,FALSE)</f>
        <v>0.51529373537324996</v>
      </c>
      <c r="Q104">
        <f>VLOOKUP($B104,image_data!$A:$Q,13,FALSE)</f>
        <v>-0.19976700849019</v>
      </c>
      <c r="R104">
        <f>VLOOKUP($B104,image_data!$A:$Q,14,FALSE)</f>
        <v>3.3152437205078003E-2</v>
      </c>
      <c r="S104">
        <f>VLOOKUP($B104,image_data!$A:$K,9,FALSE)</f>
        <v>0.54138852778713997</v>
      </c>
      <c r="T104">
        <f>VLOOKUP($B104,image_data!$A:$K,10,FALSE)</f>
        <v>1.9706169203615</v>
      </c>
      <c r="U104">
        <f>VLOOKUP($B104,image_data!$A:$K,11,FALSE)</f>
        <v>-1.8636896625685999</v>
      </c>
      <c r="V104">
        <f>VLOOKUP(_xlfn.CONCAT(A104,1),ref_coordinates!A:D,4,FALSE)</f>
        <v>17.100000000000001</v>
      </c>
      <c r="W104" t="str">
        <f>VLOOKUP(INT(LEFT(A104,3)),image_data!A:H,8,FALSE)</f>
        <v>perspective</v>
      </c>
    </row>
    <row r="105" spans="1:23" x14ac:dyDescent="0.3">
      <c r="A105" t="s">
        <v>419</v>
      </c>
      <c r="B105">
        <f t="shared" si="10"/>
        <v>32</v>
      </c>
      <c r="C105">
        <f>VLOOKUP($B105,image_data!$A:$P,16,FALSE)</f>
        <v>4000</v>
      </c>
      <c r="D105">
        <f>VLOOKUP($B105,image_data!$A:$P,15,FALSE)</f>
        <v>3000</v>
      </c>
      <c r="E105">
        <f t="shared" si="11"/>
        <v>67.019999999999982</v>
      </c>
      <c r="F105">
        <f t="shared" si="12"/>
        <v>1088.47</v>
      </c>
      <c r="G105">
        <f>VLOOKUP(_xlfn.CONCAT($A105,"1"),ref_coordinates!$A:$C,2,FALSE)</f>
        <v>3181.79</v>
      </c>
      <c r="H105">
        <f>VLOOKUP(_xlfn.CONCAT($A105,"1"),ref_coordinates!$A:$C,3,FALSE)</f>
        <v>447.57</v>
      </c>
      <c r="I105">
        <f>VLOOKUP(_xlfn.CONCAT($A105,"2"),ref_coordinates!$A:$C,2,FALSE)</f>
        <v>3248.81</v>
      </c>
      <c r="J105">
        <f>VLOOKUP(_xlfn.CONCAT($A105,"2"),ref_coordinates!$A:$C,3,FALSE)</f>
        <v>1536.04</v>
      </c>
      <c r="K105" t="e">
        <f t="shared" si="13"/>
        <v>#REF!</v>
      </c>
      <c r="L105" t="e">
        <f>VLOOKUP($A105,#REF!,4,FALSE)</f>
        <v>#REF!</v>
      </c>
      <c r="M105">
        <f>RADIANS(VLOOKUP($B105, image_data!A:G,7,FALSE))</f>
        <v>3.6847193108027323</v>
      </c>
      <c r="N105" t="e">
        <f>VLOOKUP($A105,#REF!,7,FALSE)</f>
        <v>#REF!</v>
      </c>
      <c r="O105">
        <f>VLOOKUP($B105,image_data!A:F,6,FALSE)</f>
        <v>1.9992689862847</v>
      </c>
      <c r="P105">
        <f>VLOOKUP($B105,image_data!$A:$Q,12,FALSE)</f>
        <v>0.51529373537324996</v>
      </c>
      <c r="Q105">
        <f>VLOOKUP($B105,image_data!$A:$Q,13,FALSE)</f>
        <v>-0.19976700849019</v>
      </c>
      <c r="R105">
        <f>VLOOKUP($B105,image_data!$A:$Q,14,FALSE)</f>
        <v>3.3152437205078003E-2</v>
      </c>
      <c r="S105">
        <f>VLOOKUP($B105,image_data!$A:$K,9,FALSE)</f>
        <v>0.54138852778713997</v>
      </c>
      <c r="T105">
        <f>VLOOKUP($B105,image_data!$A:$K,10,FALSE)</f>
        <v>1.9706169203615</v>
      </c>
      <c r="U105">
        <f>VLOOKUP($B105,image_data!$A:$K,11,FALSE)</f>
        <v>-1.8636896625685999</v>
      </c>
      <c r="V105">
        <f>VLOOKUP(_xlfn.CONCAT(A105,1),ref_coordinates!A:D,4,FALSE)</f>
        <v>17.100000000000001</v>
      </c>
      <c r="W105" t="str">
        <f>VLOOKUP(INT(LEFT(A105,3)),image_data!A:H,8,FALSE)</f>
        <v>perspective</v>
      </c>
    </row>
    <row r="106" spans="1:23" x14ac:dyDescent="0.3">
      <c r="A106" t="s">
        <v>418</v>
      </c>
      <c r="B106">
        <f t="shared" si="10"/>
        <v>32</v>
      </c>
      <c r="C106">
        <f>VLOOKUP($B106,image_data!$A:$P,16,FALSE)</f>
        <v>4000</v>
      </c>
      <c r="D106">
        <f>VLOOKUP($B106,image_data!$A:$P,15,FALSE)</f>
        <v>3000</v>
      </c>
      <c r="E106">
        <f t="shared" si="11"/>
        <v>145.90000000000009</v>
      </c>
      <c r="F106">
        <f t="shared" si="12"/>
        <v>1428.22</v>
      </c>
      <c r="G106">
        <f>VLOOKUP(_xlfn.CONCAT($A106,"1"),ref_coordinates!$A:$C,2,FALSE)</f>
        <v>3613.16</v>
      </c>
      <c r="H106">
        <f>VLOOKUP(_xlfn.CONCAT($A106,"1"),ref_coordinates!$A:$C,3,FALSE)</f>
        <v>163.95</v>
      </c>
      <c r="I106">
        <f>VLOOKUP(_xlfn.CONCAT($A106,"2"),ref_coordinates!$A:$C,2,FALSE)</f>
        <v>3759.06</v>
      </c>
      <c r="J106">
        <f>VLOOKUP(_xlfn.CONCAT($A106,"2"),ref_coordinates!$A:$C,3,FALSE)</f>
        <v>1592.17</v>
      </c>
      <c r="K106" t="e">
        <f t="shared" si="13"/>
        <v>#REF!</v>
      </c>
      <c r="L106" t="e">
        <f>VLOOKUP($A106,#REF!,4,FALSE)</f>
        <v>#REF!</v>
      </c>
      <c r="M106">
        <f>RADIANS(VLOOKUP($B106, image_data!A:G,7,FALSE))</f>
        <v>3.6847193108027323</v>
      </c>
      <c r="N106" t="e">
        <f>VLOOKUP($A106,#REF!,7,FALSE)</f>
        <v>#REF!</v>
      </c>
      <c r="O106">
        <f>VLOOKUP($B106,image_data!A:F,6,FALSE)</f>
        <v>1.9992689862847</v>
      </c>
      <c r="P106">
        <f>VLOOKUP($B106,image_data!$A:$Q,12,FALSE)</f>
        <v>0.51529373537324996</v>
      </c>
      <c r="Q106">
        <f>VLOOKUP($B106,image_data!$A:$Q,13,FALSE)</f>
        <v>-0.19976700849019</v>
      </c>
      <c r="R106">
        <f>VLOOKUP($B106,image_data!$A:$Q,14,FALSE)</f>
        <v>3.3152437205078003E-2</v>
      </c>
      <c r="S106">
        <f>VLOOKUP($B106,image_data!$A:$K,9,FALSE)</f>
        <v>0.54138852778713997</v>
      </c>
      <c r="T106">
        <f>VLOOKUP($B106,image_data!$A:$K,10,FALSE)</f>
        <v>1.9706169203615</v>
      </c>
      <c r="U106">
        <f>VLOOKUP($B106,image_data!$A:$K,11,FALSE)</f>
        <v>-1.8636896625685999</v>
      </c>
      <c r="V106">
        <f>VLOOKUP(_xlfn.CONCAT(A106,1),ref_coordinates!A:D,4,FALSE)</f>
        <v>17.100000000000001</v>
      </c>
      <c r="W106" t="str">
        <f>VLOOKUP(INT(LEFT(A106,3)),image_data!A:H,8,FALSE)</f>
        <v>perspective</v>
      </c>
    </row>
    <row r="107" spans="1:23" x14ac:dyDescent="0.3">
      <c r="A107" t="s">
        <v>433</v>
      </c>
      <c r="B107">
        <f t="shared" si="10"/>
        <v>36</v>
      </c>
      <c r="C107">
        <f>VLOOKUP($B107,image_data!$A:$P,16,FALSE)</f>
        <v>5184</v>
      </c>
      <c r="D107">
        <f>VLOOKUP($B107,image_data!$A:$P,15,FALSE)</f>
        <v>3888</v>
      </c>
      <c r="E107">
        <f t="shared" si="11"/>
        <v>-164.15000000000003</v>
      </c>
      <c r="F107">
        <f t="shared" si="12"/>
        <v>1507.79</v>
      </c>
      <c r="G107">
        <f>VLOOKUP(_xlfn.CONCAT($A107,"1"),ref_coordinates!$A:$C,2,FALSE)</f>
        <v>237.11</v>
      </c>
      <c r="H107">
        <f>VLOOKUP(_xlfn.CONCAT($A107,"1"),ref_coordinates!$A:$C,3,FALSE)</f>
        <v>834.18</v>
      </c>
      <c r="I107">
        <f>VLOOKUP(_xlfn.CONCAT($A107,"2"),ref_coordinates!$A:$C,2,FALSE)</f>
        <v>72.959999999999994</v>
      </c>
      <c r="J107">
        <f>VLOOKUP(_xlfn.CONCAT($A107,"2"),ref_coordinates!$A:$C,3,FALSE)</f>
        <v>2341.9699999999998</v>
      </c>
      <c r="K107" t="e">
        <f t="shared" si="13"/>
        <v>#REF!</v>
      </c>
      <c r="L107" t="e">
        <f>VLOOKUP($A107,#REF!,4,FALSE)</f>
        <v>#REF!</v>
      </c>
      <c r="M107">
        <f>RADIANS(VLOOKUP($B107, image_data!A:G,7,FALSE))</f>
        <v>4.6971902969900219</v>
      </c>
      <c r="N107" t="e">
        <f>VLOOKUP($A107,#REF!,7,FALSE)</f>
        <v>#REF!</v>
      </c>
      <c r="O107">
        <f>VLOOKUP($B107,image_data!A:F,6,FALSE)</f>
        <v>1.4879907295107999</v>
      </c>
      <c r="P107">
        <f>VLOOKUP($B107,image_data!$A:$Q,12,FALSE)</f>
        <v>0.48881708132885998</v>
      </c>
      <c r="Q107">
        <f>VLOOKUP($B107,image_data!$A:$Q,13,FALSE)</f>
        <v>-0.20471067050954</v>
      </c>
      <c r="R107">
        <f>VLOOKUP($B107,image_data!$A:$Q,14,FALSE)</f>
        <v>3.1433766562045003E-2</v>
      </c>
      <c r="S107">
        <f>VLOOKUP($B107,image_data!$A:$K,9,FALSE)</f>
        <v>1.1776226426145</v>
      </c>
      <c r="T107">
        <f>VLOOKUP($B107,image_data!$A:$K,10,FALSE)</f>
        <v>1.2033137035943999</v>
      </c>
      <c r="U107">
        <f>VLOOKUP($B107,image_data!$A:$K,11,FALSE)</f>
        <v>-1.2283572862976</v>
      </c>
      <c r="V107">
        <f>VLOOKUP(_xlfn.CONCAT(A107,1),ref_coordinates!A:D,4,FALSE)</f>
        <v>34.700000000000003</v>
      </c>
      <c r="W107" t="str">
        <f>VLOOKUP(INT(LEFT(A107,3)),image_data!A:H,8,FALSE)</f>
        <v>perspective</v>
      </c>
    </row>
    <row r="108" spans="1:23" x14ac:dyDescent="0.3">
      <c r="A108" t="s">
        <v>432</v>
      </c>
      <c r="B108">
        <f t="shared" si="10"/>
        <v>36</v>
      </c>
      <c r="C108">
        <f>VLOOKUP($B108,image_data!$A:$P,16,FALSE)</f>
        <v>5184</v>
      </c>
      <c r="D108">
        <f>VLOOKUP($B108,image_data!$A:$P,15,FALSE)</f>
        <v>3888</v>
      </c>
      <c r="E108">
        <f t="shared" si="11"/>
        <v>-216.76</v>
      </c>
      <c r="F108">
        <f t="shared" si="12"/>
        <v>1612.3399999999997</v>
      </c>
      <c r="G108">
        <f>VLOOKUP(_xlfn.CONCAT($A108,"1"),ref_coordinates!$A:$C,2,FALSE)</f>
        <v>385.19</v>
      </c>
      <c r="H108">
        <f>VLOOKUP(_xlfn.CONCAT($A108,"1"),ref_coordinates!$A:$C,3,FALSE)</f>
        <v>724.13</v>
      </c>
      <c r="I108">
        <f>VLOOKUP(_xlfn.CONCAT($A108,"2"),ref_coordinates!$A:$C,2,FALSE)</f>
        <v>168.43</v>
      </c>
      <c r="J108">
        <f>VLOOKUP(_xlfn.CONCAT($A108,"2"),ref_coordinates!$A:$C,3,FALSE)</f>
        <v>2336.4699999999998</v>
      </c>
      <c r="K108" t="e">
        <f t="shared" si="13"/>
        <v>#REF!</v>
      </c>
      <c r="L108" t="e">
        <f>VLOOKUP($A108,#REF!,4,FALSE)</f>
        <v>#REF!</v>
      </c>
      <c r="M108">
        <f>RADIANS(VLOOKUP($B108, image_data!A:G,7,FALSE))</f>
        <v>4.6971902969900219</v>
      </c>
      <c r="N108" t="e">
        <f>VLOOKUP($A108,#REF!,7,FALSE)</f>
        <v>#REF!</v>
      </c>
      <c r="O108">
        <f>VLOOKUP($B108,image_data!A:F,6,FALSE)</f>
        <v>1.4879907295107999</v>
      </c>
      <c r="P108">
        <f>VLOOKUP($B108,image_data!$A:$Q,12,FALSE)</f>
        <v>0.48881708132885998</v>
      </c>
      <c r="Q108">
        <f>VLOOKUP($B108,image_data!$A:$Q,13,FALSE)</f>
        <v>-0.20471067050954</v>
      </c>
      <c r="R108">
        <f>VLOOKUP($B108,image_data!$A:$Q,14,FALSE)</f>
        <v>3.1433766562045003E-2</v>
      </c>
      <c r="S108">
        <f>VLOOKUP($B108,image_data!$A:$K,9,FALSE)</f>
        <v>1.1776226426145</v>
      </c>
      <c r="T108">
        <f>VLOOKUP($B108,image_data!$A:$K,10,FALSE)</f>
        <v>1.2033137035943999</v>
      </c>
      <c r="U108">
        <f>VLOOKUP($B108,image_data!$A:$K,11,FALSE)</f>
        <v>-1.2283572862976</v>
      </c>
      <c r="V108">
        <f>VLOOKUP(_xlfn.CONCAT(A108,1),ref_coordinates!A:D,4,FALSE)</f>
        <v>34.700000000000003</v>
      </c>
      <c r="W108" t="str">
        <f>VLOOKUP(INT(LEFT(A108,3)),image_data!A:H,8,FALSE)</f>
        <v>perspective</v>
      </c>
    </row>
    <row r="109" spans="1:23" x14ac:dyDescent="0.3">
      <c r="A109" t="s">
        <v>431</v>
      </c>
      <c r="B109">
        <f t="shared" si="10"/>
        <v>36</v>
      </c>
      <c r="C109">
        <f>VLOOKUP($B109,image_data!$A:$P,16,FALSE)</f>
        <v>5184</v>
      </c>
      <c r="D109">
        <f>VLOOKUP($B109,image_data!$A:$P,15,FALSE)</f>
        <v>3888</v>
      </c>
      <c r="E109">
        <f t="shared" si="11"/>
        <v>-184.58999999999992</v>
      </c>
      <c r="F109">
        <f t="shared" si="12"/>
        <v>1806.2699999999998</v>
      </c>
      <c r="G109">
        <f>VLOOKUP(_xlfn.CONCAT($A109,"1"),ref_coordinates!$A:$C,2,FALSE)</f>
        <v>858.55</v>
      </c>
      <c r="H109">
        <f>VLOOKUP(_xlfn.CONCAT($A109,"1"),ref_coordinates!$A:$C,3,FALSE)</f>
        <v>535.70000000000005</v>
      </c>
      <c r="I109">
        <f>VLOOKUP(_xlfn.CONCAT($A109,"2"),ref_coordinates!$A:$C,2,FALSE)</f>
        <v>673.96</v>
      </c>
      <c r="J109">
        <f>VLOOKUP(_xlfn.CONCAT($A109,"2"),ref_coordinates!$A:$C,3,FALSE)</f>
        <v>2341.9699999999998</v>
      </c>
      <c r="K109" t="e">
        <f t="shared" si="13"/>
        <v>#REF!</v>
      </c>
      <c r="L109" t="e">
        <f>VLOOKUP($A109,#REF!,4,FALSE)</f>
        <v>#REF!</v>
      </c>
      <c r="M109">
        <f>RADIANS(VLOOKUP($B109, image_data!A:G,7,FALSE))</f>
        <v>4.6971902969900219</v>
      </c>
      <c r="N109" t="e">
        <f>VLOOKUP($A109,#REF!,7,FALSE)</f>
        <v>#REF!</v>
      </c>
      <c r="O109">
        <f>VLOOKUP($B109,image_data!A:F,6,FALSE)</f>
        <v>1.4879907295107999</v>
      </c>
      <c r="P109">
        <f>VLOOKUP($B109,image_data!$A:$Q,12,FALSE)</f>
        <v>0.48881708132885998</v>
      </c>
      <c r="Q109">
        <f>VLOOKUP($B109,image_data!$A:$Q,13,FALSE)</f>
        <v>-0.20471067050954</v>
      </c>
      <c r="R109">
        <f>VLOOKUP($B109,image_data!$A:$Q,14,FALSE)</f>
        <v>3.1433766562045003E-2</v>
      </c>
      <c r="S109">
        <f>VLOOKUP($B109,image_data!$A:$K,9,FALSE)</f>
        <v>1.1776226426145</v>
      </c>
      <c r="T109">
        <f>VLOOKUP($B109,image_data!$A:$K,10,FALSE)</f>
        <v>1.2033137035943999</v>
      </c>
      <c r="U109">
        <f>VLOOKUP($B109,image_data!$A:$K,11,FALSE)</f>
        <v>-1.2283572862976</v>
      </c>
      <c r="V109">
        <f>VLOOKUP(_xlfn.CONCAT(A109,1),ref_coordinates!A:D,4,FALSE)</f>
        <v>34.700000000000003</v>
      </c>
      <c r="W109" t="str">
        <f>VLOOKUP(INT(LEFT(A109,3)),image_data!A:H,8,FALSE)</f>
        <v>perspective</v>
      </c>
    </row>
    <row r="110" spans="1:23" x14ac:dyDescent="0.3">
      <c r="A110" t="s">
        <v>430</v>
      </c>
      <c r="B110">
        <f t="shared" si="10"/>
        <v>36</v>
      </c>
      <c r="C110">
        <f>VLOOKUP($B110,image_data!$A:$P,16,FALSE)</f>
        <v>5184</v>
      </c>
      <c r="D110">
        <f>VLOOKUP($B110,image_data!$A:$P,15,FALSE)</f>
        <v>3888</v>
      </c>
      <c r="E110">
        <f t="shared" si="11"/>
        <v>-125.6099999999999</v>
      </c>
      <c r="F110">
        <f t="shared" si="12"/>
        <v>1852.0899999999997</v>
      </c>
      <c r="G110">
        <f>VLOOKUP(_xlfn.CONCAT($A110,"1"),ref_coordinates!$A:$C,2,FALSE)</f>
        <v>1087.57</v>
      </c>
      <c r="H110">
        <f>VLOOKUP(_xlfn.CONCAT($A110,"1"),ref_coordinates!$A:$C,3,FALSE)</f>
        <v>461.4</v>
      </c>
      <c r="I110">
        <f>VLOOKUP(_xlfn.CONCAT($A110,"2"),ref_coordinates!$A:$C,2,FALSE)</f>
        <v>961.96</v>
      </c>
      <c r="J110">
        <f>VLOOKUP(_xlfn.CONCAT($A110,"2"),ref_coordinates!$A:$C,3,FALSE)</f>
        <v>2313.4899999999998</v>
      </c>
      <c r="K110" t="e">
        <f t="shared" si="13"/>
        <v>#REF!</v>
      </c>
      <c r="L110" t="e">
        <f>VLOOKUP($A110,#REF!,4,FALSE)</f>
        <v>#REF!</v>
      </c>
      <c r="M110">
        <f>RADIANS(VLOOKUP($B110, image_data!A:G,7,FALSE))</f>
        <v>4.6971902969900219</v>
      </c>
      <c r="N110" t="e">
        <f>VLOOKUP($A110,#REF!,7,FALSE)</f>
        <v>#REF!</v>
      </c>
      <c r="O110">
        <f>VLOOKUP($B110,image_data!A:F,6,FALSE)</f>
        <v>1.4879907295107999</v>
      </c>
      <c r="P110">
        <f>VLOOKUP($B110,image_data!$A:$Q,12,FALSE)</f>
        <v>0.48881708132885998</v>
      </c>
      <c r="Q110">
        <f>VLOOKUP($B110,image_data!$A:$Q,13,FALSE)</f>
        <v>-0.20471067050954</v>
      </c>
      <c r="R110">
        <f>VLOOKUP($B110,image_data!$A:$Q,14,FALSE)</f>
        <v>3.1433766562045003E-2</v>
      </c>
      <c r="S110">
        <f>VLOOKUP($B110,image_data!$A:$K,9,FALSE)</f>
        <v>1.1776226426145</v>
      </c>
      <c r="T110">
        <f>VLOOKUP($B110,image_data!$A:$K,10,FALSE)</f>
        <v>1.2033137035943999</v>
      </c>
      <c r="U110">
        <f>VLOOKUP($B110,image_data!$A:$K,11,FALSE)</f>
        <v>-1.2283572862976</v>
      </c>
      <c r="V110">
        <f>VLOOKUP(_xlfn.CONCAT(A110,1),ref_coordinates!A:D,4,FALSE)</f>
        <v>34.700000000000003</v>
      </c>
      <c r="W110" t="str">
        <f>VLOOKUP(INT(LEFT(A110,3)),image_data!A:H,8,FALSE)</f>
        <v>perspective</v>
      </c>
    </row>
    <row r="111" spans="1:23" x14ac:dyDescent="0.3">
      <c r="A111" t="s">
        <v>429</v>
      </c>
      <c r="B111">
        <f t="shared" si="10"/>
        <v>36</v>
      </c>
      <c r="C111">
        <f>VLOOKUP($B111,image_data!$A:$P,16,FALSE)</f>
        <v>5184</v>
      </c>
      <c r="D111">
        <f>VLOOKUP($B111,image_data!$A:$P,15,FALSE)</f>
        <v>3888</v>
      </c>
      <c r="E111">
        <f t="shared" si="11"/>
        <v>-115.66000000000008</v>
      </c>
      <c r="F111">
        <f t="shared" si="12"/>
        <v>1938.4999999999998</v>
      </c>
      <c r="G111">
        <f>VLOOKUP(_xlfn.CONCAT($A111,"1"),ref_coordinates!$A:$C,2,FALSE)</f>
        <v>1334.98</v>
      </c>
      <c r="H111">
        <f>VLOOKUP(_xlfn.CONCAT($A111,"1"),ref_coordinates!$A:$C,3,FALSE)</f>
        <v>392.47</v>
      </c>
      <c r="I111">
        <f>VLOOKUP(_xlfn.CONCAT($A111,"2"),ref_coordinates!$A:$C,2,FALSE)</f>
        <v>1219.32</v>
      </c>
      <c r="J111">
        <f>VLOOKUP(_xlfn.CONCAT($A111,"2"),ref_coordinates!$A:$C,3,FALSE)</f>
        <v>2330.9699999999998</v>
      </c>
      <c r="K111" t="e">
        <f t="shared" si="13"/>
        <v>#REF!</v>
      </c>
      <c r="L111" t="e">
        <f>VLOOKUP($A111,#REF!,4,FALSE)</f>
        <v>#REF!</v>
      </c>
      <c r="M111">
        <f>RADIANS(VLOOKUP($B111, image_data!A:G,7,FALSE))</f>
        <v>4.6971902969900219</v>
      </c>
      <c r="N111" t="e">
        <f>VLOOKUP($A111,#REF!,7,FALSE)</f>
        <v>#REF!</v>
      </c>
      <c r="O111">
        <f>VLOOKUP($B111,image_data!A:F,6,FALSE)</f>
        <v>1.4879907295107999</v>
      </c>
      <c r="P111">
        <f>VLOOKUP($B111,image_data!$A:$Q,12,FALSE)</f>
        <v>0.48881708132885998</v>
      </c>
      <c r="Q111">
        <f>VLOOKUP($B111,image_data!$A:$Q,13,FALSE)</f>
        <v>-0.20471067050954</v>
      </c>
      <c r="R111">
        <f>VLOOKUP($B111,image_data!$A:$Q,14,FALSE)</f>
        <v>3.1433766562045003E-2</v>
      </c>
      <c r="S111">
        <f>VLOOKUP($B111,image_data!$A:$K,9,FALSE)</f>
        <v>1.1776226426145</v>
      </c>
      <c r="T111">
        <f>VLOOKUP($B111,image_data!$A:$K,10,FALSE)</f>
        <v>1.2033137035943999</v>
      </c>
      <c r="U111">
        <f>VLOOKUP($B111,image_data!$A:$K,11,FALSE)</f>
        <v>-1.2283572862976</v>
      </c>
      <c r="V111">
        <f>VLOOKUP(_xlfn.CONCAT(A111,1),ref_coordinates!A:D,4,FALSE)</f>
        <v>34.700000000000003</v>
      </c>
      <c r="W111" t="str">
        <f>VLOOKUP(INT(LEFT(A111,3)),image_data!A:H,8,FALSE)</f>
        <v>perspective</v>
      </c>
    </row>
    <row r="112" spans="1:23" x14ac:dyDescent="0.3">
      <c r="A112" t="s">
        <v>428</v>
      </c>
      <c r="B112">
        <f t="shared" si="10"/>
        <v>36</v>
      </c>
      <c r="C112">
        <f>VLOOKUP($B112,image_data!$A:$P,16,FALSE)</f>
        <v>5184</v>
      </c>
      <c r="D112">
        <f>VLOOKUP($B112,image_data!$A:$P,15,FALSE)</f>
        <v>3888</v>
      </c>
      <c r="E112">
        <f t="shared" si="11"/>
        <v>-55.909999999999854</v>
      </c>
      <c r="F112">
        <f t="shared" si="12"/>
        <v>1985.9899999999998</v>
      </c>
      <c r="G112">
        <f>VLOOKUP(_xlfn.CONCAT($A112,"1"),ref_coordinates!$A:$C,2,FALSE)</f>
        <v>1652.85</v>
      </c>
      <c r="H112">
        <f>VLOOKUP(_xlfn.CONCAT($A112,"1"),ref_coordinates!$A:$C,3,FALSE)</f>
        <v>322</v>
      </c>
      <c r="I112">
        <f>VLOOKUP(_xlfn.CONCAT($A112,"2"),ref_coordinates!$A:$C,2,FALSE)</f>
        <v>1596.94</v>
      </c>
      <c r="J112">
        <f>VLOOKUP(_xlfn.CONCAT($A112,"2"),ref_coordinates!$A:$C,3,FALSE)</f>
        <v>2307.9899999999998</v>
      </c>
      <c r="K112" t="e">
        <f t="shared" si="13"/>
        <v>#REF!</v>
      </c>
      <c r="L112" t="e">
        <f>VLOOKUP($A112,#REF!,4,FALSE)</f>
        <v>#REF!</v>
      </c>
      <c r="M112">
        <f>RADIANS(VLOOKUP($B112, image_data!A:G,7,FALSE))</f>
        <v>4.6971902969900219</v>
      </c>
      <c r="N112" t="e">
        <f>VLOOKUP($A112,#REF!,7,FALSE)</f>
        <v>#REF!</v>
      </c>
      <c r="O112">
        <f>VLOOKUP($B112,image_data!A:F,6,FALSE)</f>
        <v>1.4879907295107999</v>
      </c>
      <c r="P112">
        <f>VLOOKUP($B112,image_data!$A:$Q,12,FALSE)</f>
        <v>0.48881708132885998</v>
      </c>
      <c r="Q112">
        <f>VLOOKUP($B112,image_data!$A:$Q,13,FALSE)</f>
        <v>-0.20471067050954</v>
      </c>
      <c r="R112">
        <f>VLOOKUP($B112,image_data!$A:$Q,14,FALSE)</f>
        <v>3.1433766562045003E-2</v>
      </c>
      <c r="S112">
        <f>VLOOKUP($B112,image_data!$A:$K,9,FALSE)</f>
        <v>1.1776226426145</v>
      </c>
      <c r="T112">
        <f>VLOOKUP($B112,image_data!$A:$K,10,FALSE)</f>
        <v>1.2033137035943999</v>
      </c>
      <c r="U112">
        <f>VLOOKUP($B112,image_data!$A:$K,11,FALSE)</f>
        <v>-1.2283572862976</v>
      </c>
      <c r="V112">
        <f>VLOOKUP(_xlfn.CONCAT(A112,1),ref_coordinates!A:D,4,FALSE)</f>
        <v>34.700000000000003</v>
      </c>
      <c r="W112" t="str">
        <f>VLOOKUP(INT(LEFT(A112,3)),image_data!A:H,8,FALSE)</f>
        <v>perspective</v>
      </c>
    </row>
    <row r="113" spans="1:23" x14ac:dyDescent="0.3">
      <c r="A113" t="s">
        <v>427</v>
      </c>
      <c r="B113">
        <f t="shared" si="10"/>
        <v>36</v>
      </c>
      <c r="C113">
        <f>VLOOKUP($B113,image_data!$A:$P,16,FALSE)</f>
        <v>5184</v>
      </c>
      <c r="D113">
        <f>VLOOKUP($B113,image_data!$A:$P,15,FALSE)</f>
        <v>3888</v>
      </c>
      <c r="E113">
        <f t="shared" si="11"/>
        <v>19.909999999999854</v>
      </c>
      <c r="F113">
        <f t="shared" si="12"/>
        <v>2002.21</v>
      </c>
      <c r="G113">
        <f>VLOOKUP(_xlfn.CONCAT($A113,"1"),ref_coordinates!$A:$C,2,FALSE)</f>
        <v>2004.43</v>
      </c>
      <c r="H113">
        <f>VLOOKUP(_xlfn.CONCAT($A113,"1"),ref_coordinates!$A:$C,3,FALSE)</f>
        <v>263.02</v>
      </c>
      <c r="I113">
        <f>VLOOKUP(_xlfn.CONCAT($A113,"2"),ref_coordinates!$A:$C,2,FALSE)</f>
        <v>2024.34</v>
      </c>
      <c r="J113">
        <f>VLOOKUP(_xlfn.CONCAT($A113,"2"),ref_coordinates!$A:$C,3,FALSE)</f>
        <v>2265.23</v>
      </c>
      <c r="K113" t="e">
        <f t="shared" si="13"/>
        <v>#REF!</v>
      </c>
      <c r="L113" t="e">
        <f>VLOOKUP($A113,#REF!,4,FALSE)</f>
        <v>#REF!</v>
      </c>
      <c r="M113">
        <f>RADIANS(VLOOKUP($B113, image_data!A:G,7,FALSE))</f>
        <v>4.6971902969900219</v>
      </c>
      <c r="N113" t="e">
        <f>VLOOKUP($A113,#REF!,7,FALSE)</f>
        <v>#REF!</v>
      </c>
      <c r="O113">
        <f>VLOOKUP($B113,image_data!A:F,6,FALSE)</f>
        <v>1.4879907295107999</v>
      </c>
      <c r="P113">
        <f>VLOOKUP($B113,image_data!$A:$Q,12,FALSE)</f>
        <v>0.48881708132885998</v>
      </c>
      <c r="Q113">
        <f>VLOOKUP($B113,image_data!$A:$Q,13,FALSE)</f>
        <v>-0.20471067050954</v>
      </c>
      <c r="R113">
        <f>VLOOKUP($B113,image_data!$A:$Q,14,FALSE)</f>
        <v>3.1433766562045003E-2</v>
      </c>
      <c r="S113">
        <f>VLOOKUP($B113,image_data!$A:$K,9,FALSE)</f>
        <v>1.1776226426145</v>
      </c>
      <c r="T113">
        <f>VLOOKUP($B113,image_data!$A:$K,10,FALSE)</f>
        <v>1.2033137035943999</v>
      </c>
      <c r="U113">
        <f>VLOOKUP($B113,image_data!$A:$K,11,FALSE)</f>
        <v>-1.2283572862976</v>
      </c>
      <c r="V113">
        <f>VLOOKUP(_xlfn.CONCAT(A113,1),ref_coordinates!A:D,4,FALSE)</f>
        <v>34.700000000000003</v>
      </c>
      <c r="W113" t="str">
        <f>VLOOKUP(INT(LEFT(A113,3)),image_data!A:H,8,FALSE)</f>
        <v>perspective</v>
      </c>
    </row>
    <row r="114" spans="1:23" x14ac:dyDescent="0.3">
      <c r="A114" t="s">
        <v>426</v>
      </c>
      <c r="B114">
        <f t="shared" si="10"/>
        <v>36</v>
      </c>
      <c r="C114">
        <f>VLOOKUP($B114,image_data!$A:$P,16,FALSE)</f>
        <v>5184</v>
      </c>
      <c r="D114">
        <f>VLOOKUP($B114,image_data!$A:$P,15,FALSE)</f>
        <v>3888</v>
      </c>
      <c r="E114">
        <f t="shared" si="11"/>
        <v>124.07999999999993</v>
      </c>
      <c r="F114">
        <f t="shared" si="12"/>
        <v>2022.89</v>
      </c>
      <c r="G114">
        <f>VLOOKUP(_xlfn.CONCAT($A114,"1"),ref_coordinates!$A:$C,2,FALSE)</f>
        <v>2349.11</v>
      </c>
      <c r="H114">
        <f>VLOOKUP(_xlfn.CONCAT($A114,"1"),ref_coordinates!$A:$C,3,FALSE)</f>
        <v>225.49</v>
      </c>
      <c r="I114">
        <f>VLOOKUP(_xlfn.CONCAT($A114,"2"),ref_coordinates!$A:$C,2,FALSE)</f>
        <v>2473.19</v>
      </c>
      <c r="J114">
        <f>VLOOKUP(_xlfn.CONCAT($A114,"2"),ref_coordinates!$A:$C,3,FALSE)</f>
        <v>2248.38</v>
      </c>
      <c r="K114" t="e">
        <f t="shared" si="13"/>
        <v>#REF!</v>
      </c>
      <c r="L114" t="e">
        <f>VLOOKUP($A114,#REF!,4,FALSE)</f>
        <v>#REF!</v>
      </c>
      <c r="M114">
        <f>RADIANS(VLOOKUP($B114, image_data!A:G,7,FALSE))</f>
        <v>4.6971902969900219</v>
      </c>
      <c r="N114" t="e">
        <f>VLOOKUP($A114,#REF!,7,FALSE)</f>
        <v>#REF!</v>
      </c>
      <c r="O114">
        <f>VLOOKUP($B114,image_data!A:F,6,FALSE)</f>
        <v>1.4879907295107999</v>
      </c>
      <c r="P114">
        <f>VLOOKUP($B114,image_data!$A:$Q,12,FALSE)</f>
        <v>0.48881708132885998</v>
      </c>
      <c r="Q114">
        <f>VLOOKUP($B114,image_data!$A:$Q,13,FALSE)</f>
        <v>-0.20471067050954</v>
      </c>
      <c r="R114">
        <f>VLOOKUP($B114,image_data!$A:$Q,14,FALSE)</f>
        <v>3.1433766562045003E-2</v>
      </c>
      <c r="S114">
        <f>VLOOKUP($B114,image_data!$A:$K,9,FALSE)</f>
        <v>1.1776226426145</v>
      </c>
      <c r="T114">
        <f>VLOOKUP($B114,image_data!$A:$K,10,FALSE)</f>
        <v>1.2033137035943999</v>
      </c>
      <c r="U114">
        <f>VLOOKUP($B114,image_data!$A:$K,11,FALSE)</f>
        <v>-1.2283572862976</v>
      </c>
      <c r="V114">
        <f>VLOOKUP(_xlfn.CONCAT(A114,1),ref_coordinates!A:D,4,FALSE)</f>
        <v>34.700000000000003</v>
      </c>
      <c r="W114" t="str">
        <f>VLOOKUP(INT(LEFT(A114,3)),image_data!A:H,8,FALSE)</f>
        <v>perspective</v>
      </c>
    </row>
    <row r="115" spans="1:23" x14ac:dyDescent="0.3">
      <c r="A115" t="s">
        <v>425</v>
      </c>
      <c r="B115">
        <f t="shared" si="10"/>
        <v>36</v>
      </c>
      <c r="C115">
        <f>VLOOKUP($B115,image_data!$A:$P,16,FALSE)</f>
        <v>5184</v>
      </c>
      <c r="D115">
        <f>VLOOKUP($B115,image_data!$A:$P,15,FALSE)</f>
        <v>3888</v>
      </c>
      <c r="E115">
        <f t="shared" si="11"/>
        <v>260.42999999999984</v>
      </c>
      <c r="F115">
        <f t="shared" si="12"/>
        <v>2006.8100000000002</v>
      </c>
      <c r="G115">
        <f>VLOOKUP(_xlfn.CONCAT($A115,"1"),ref_coordinates!$A:$C,2,FALSE)</f>
        <v>2712.17</v>
      </c>
      <c r="H115">
        <f>VLOOKUP(_xlfn.CONCAT($A115,"1"),ref_coordinates!$A:$C,3,FALSE)</f>
        <v>203.28</v>
      </c>
      <c r="I115">
        <f>VLOOKUP(_xlfn.CONCAT($A115,"2"),ref_coordinates!$A:$C,2,FALSE)</f>
        <v>2972.6</v>
      </c>
      <c r="J115">
        <f>VLOOKUP(_xlfn.CONCAT($A115,"2"),ref_coordinates!$A:$C,3,FALSE)</f>
        <v>2210.09</v>
      </c>
      <c r="K115" t="e">
        <f t="shared" si="13"/>
        <v>#REF!</v>
      </c>
      <c r="L115" t="e">
        <f>VLOOKUP($A115,#REF!,4,FALSE)</f>
        <v>#REF!</v>
      </c>
      <c r="M115">
        <f>RADIANS(VLOOKUP($B115, image_data!A:G,7,FALSE))</f>
        <v>4.6971902969900219</v>
      </c>
      <c r="N115" t="e">
        <f>VLOOKUP($A115,#REF!,7,FALSE)</f>
        <v>#REF!</v>
      </c>
      <c r="O115">
        <f>VLOOKUP($B115,image_data!A:F,6,FALSE)</f>
        <v>1.4879907295107999</v>
      </c>
      <c r="P115">
        <f>VLOOKUP($B115,image_data!$A:$Q,12,FALSE)</f>
        <v>0.48881708132885998</v>
      </c>
      <c r="Q115">
        <f>VLOOKUP($B115,image_data!$A:$Q,13,FALSE)</f>
        <v>-0.20471067050954</v>
      </c>
      <c r="R115">
        <f>VLOOKUP($B115,image_data!$A:$Q,14,FALSE)</f>
        <v>3.1433766562045003E-2</v>
      </c>
      <c r="S115">
        <f>VLOOKUP($B115,image_data!$A:$K,9,FALSE)</f>
        <v>1.1776226426145</v>
      </c>
      <c r="T115">
        <f>VLOOKUP($B115,image_data!$A:$K,10,FALSE)</f>
        <v>1.2033137035943999</v>
      </c>
      <c r="U115">
        <f>VLOOKUP($B115,image_data!$A:$K,11,FALSE)</f>
        <v>-1.2283572862976</v>
      </c>
      <c r="V115">
        <f>VLOOKUP(_xlfn.CONCAT(A115,1),ref_coordinates!A:D,4,FALSE)</f>
        <v>34.700000000000003</v>
      </c>
      <c r="W115" t="str">
        <f>VLOOKUP(INT(LEFT(A115,3)),image_data!A:H,8,FALSE)</f>
        <v>perspective</v>
      </c>
    </row>
    <row r="116" spans="1:23" x14ac:dyDescent="0.3">
      <c r="A116" t="s">
        <v>436</v>
      </c>
      <c r="B116">
        <f t="shared" si="10"/>
        <v>37</v>
      </c>
      <c r="C116">
        <f>VLOOKUP($B116,image_data!$A:$P,16,FALSE)</f>
        <v>5184</v>
      </c>
      <c r="D116">
        <f>VLOOKUP($B116,image_data!$A:$P,15,FALSE)</f>
        <v>3888</v>
      </c>
      <c r="E116">
        <f t="shared" si="11"/>
        <v>-16.589999999999691</v>
      </c>
      <c r="F116">
        <f t="shared" si="12"/>
        <v>403.82999999999993</v>
      </c>
      <c r="G116">
        <f>VLOOKUP(_xlfn.CONCAT($A116,"1"),ref_coordinates!$A:$C,2,FALSE)</f>
        <v>2493.87</v>
      </c>
      <c r="H116">
        <f>VLOOKUP(_xlfn.CONCAT($A116,"1"),ref_coordinates!$A:$C,3,FALSE)</f>
        <v>1776.94</v>
      </c>
      <c r="I116">
        <f>VLOOKUP(_xlfn.CONCAT($A116,"2"),ref_coordinates!$A:$C,2,FALSE)</f>
        <v>2477.2800000000002</v>
      </c>
      <c r="J116">
        <f>VLOOKUP(_xlfn.CONCAT($A116,"2"),ref_coordinates!$A:$C,3,FALSE)</f>
        <v>2180.77</v>
      </c>
      <c r="K116" t="e">
        <f t="shared" si="13"/>
        <v>#REF!</v>
      </c>
      <c r="L116" t="e">
        <f>VLOOKUP($A116,#REF!,4,FALSE)</f>
        <v>#REF!</v>
      </c>
      <c r="M116">
        <f>RADIANS(VLOOKUP($B116, image_data!A:G,7,FALSE))</f>
        <v>6.2552733187997989</v>
      </c>
      <c r="N116" t="e">
        <f>VLOOKUP($A116,#REF!,7,FALSE)</f>
        <v>#REF!</v>
      </c>
      <c r="O116">
        <f>VLOOKUP($B116,image_data!A:F,6,FALSE)</f>
        <v>2.4628068041055999</v>
      </c>
      <c r="P116">
        <f>VLOOKUP($B116,image_data!$A:$Q,12,FALSE)</f>
        <v>0.50238878176702995</v>
      </c>
      <c r="Q116">
        <f>VLOOKUP($B116,image_data!$A:$Q,13,FALSE)</f>
        <v>-0.22111490881102</v>
      </c>
      <c r="R116">
        <f>VLOOKUP($B116,image_data!$A:$Q,14,FALSE)</f>
        <v>4.1303707277964001E-2</v>
      </c>
      <c r="S116">
        <f>VLOOKUP($B116,image_data!$A:$K,9,FALSE)</f>
        <v>1.5002721274007</v>
      </c>
      <c r="T116">
        <f>VLOOKUP($B116,image_data!$A:$K,10,FALSE)</f>
        <v>3.8631582852822997E-2</v>
      </c>
      <c r="U116">
        <f>VLOOKUP($B116,image_data!$A:$K,11,FALSE)</f>
        <v>-3.4898160328709002E-3</v>
      </c>
      <c r="V116">
        <f>VLOOKUP(_xlfn.CONCAT(A116,1),ref_coordinates!A:D,4,FALSE)</f>
        <v>17.399999999999999</v>
      </c>
      <c r="W116" t="str">
        <f>VLOOKUP(INT(LEFT(A116,3)),image_data!A:H,8,FALSE)</f>
        <v>perspective</v>
      </c>
    </row>
    <row r="117" spans="1:23" x14ac:dyDescent="0.3">
      <c r="A117" t="s">
        <v>438</v>
      </c>
      <c r="B117">
        <f t="shared" si="10"/>
        <v>37</v>
      </c>
      <c r="C117">
        <f>VLOOKUP($B117,image_data!$A:$P,16,FALSE)</f>
        <v>5184</v>
      </c>
      <c r="D117">
        <f>VLOOKUP($B117,image_data!$A:$P,15,FALSE)</f>
        <v>3888</v>
      </c>
      <c r="E117">
        <f t="shared" si="11"/>
        <v>-12.599999999999909</v>
      </c>
      <c r="F117">
        <f t="shared" si="12"/>
        <v>404.08000000000015</v>
      </c>
      <c r="G117">
        <f>VLOOKUP(_xlfn.CONCAT($A117,"1"),ref_coordinates!$A:$C,2,FALSE)</f>
        <v>2693.79</v>
      </c>
      <c r="H117">
        <f>VLOOKUP(_xlfn.CONCAT($A117,"1"),ref_coordinates!$A:$C,3,FALSE)</f>
        <v>1780.09</v>
      </c>
      <c r="I117">
        <f>VLOOKUP(_xlfn.CONCAT($A117,"2"),ref_coordinates!$A:$C,2,FALSE)</f>
        <v>2681.19</v>
      </c>
      <c r="J117">
        <f>VLOOKUP(_xlfn.CONCAT($A117,"2"),ref_coordinates!$A:$C,3,FALSE)</f>
        <v>2184.17</v>
      </c>
      <c r="K117" t="e">
        <f t="shared" si="13"/>
        <v>#REF!</v>
      </c>
      <c r="L117" t="e">
        <f>VLOOKUP($A117,#REF!,4,FALSE)</f>
        <v>#REF!</v>
      </c>
      <c r="M117">
        <f>RADIANS(VLOOKUP($B117, image_data!A:G,7,FALSE))</f>
        <v>6.2552733187997989</v>
      </c>
      <c r="N117" t="e">
        <f>VLOOKUP($A117,#REF!,7,FALSE)</f>
        <v>#REF!</v>
      </c>
      <c r="O117">
        <f>VLOOKUP($B117,image_data!A:F,6,FALSE)</f>
        <v>2.4628068041055999</v>
      </c>
      <c r="P117">
        <f>VLOOKUP($B117,image_data!$A:$Q,12,FALSE)</f>
        <v>0.50238878176702995</v>
      </c>
      <c r="Q117">
        <f>VLOOKUP($B117,image_data!$A:$Q,13,FALSE)</f>
        <v>-0.22111490881102</v>
      </c>
      <c r="R117">
        <f>VLOOKUP($B117,image_data!$A:$Q,14,FALSE)</f>
        <v>4.1303707277964001E-2</v>
      </c>
      <c r="S117">
        <f>VLOOKUP($B117,image_data!$A:$K,9,FALSE)</f>
        <v>1.5002721274007</v>
      </c>
      <c r="T117">
        <f>VLOOKUP($B117,image_data!$A:$K,10,FALSE)</f>
        <v>3.8631582852822997E-2</v>
      </c>
      <c r="U117">
        <f>VLOOKUP($B117,image_data!$A:$K,11,FALSE)</f>
        <v>-3.4898160328709002E-3</v>
      </c>
      <c r="V117">
        <f>VLOOKUP(_xlfn.CONCAT(A117,1),ref_coordinates!A:D,4,FALSE)</f>
        <v>17.399999999999999</v>
      </c>
      <c r="W117" t="str">
        <f>VLOOKUP(INT(LEFT(A117,3)),image_data!A:H,8,FALSE)</f>
        <v>perspective</v>
      </c>
    </row>
    <row r="118" spans="1:23" x14ac:dyDescent="0.3">
      <c r="A118" t="s">
        <v>439</v>
      </c>
      <c r="B118">
        <f t="shared" si="10"/>
        <v>37</v>
      </c>
      <c r="C118">
        <f>VLOOKUP($B118,image_data!$A:$P,16,FALSE)</f>
        <v>5184</v>
      </c>
      <c r="D118">
        <f>VLOOKUP($B118,image_data!$A:$P,15,FALSE)</f>
        <v>3888</v>
      </c>
      <c r="E118">
        <f t="shared" si="11"/>
        <v>-6.8599999999996726</v>
      </c>
      <c r="F118">
        <f t="shared" si="12"/>
        <v>229.45000000000005</v>
      </c>
      <c r="G118">
        <f>VLOOKUP(_xlfn.CONCAT($A118,"1"),ref_coordinates!$A:$C,2,FALSE)</f>
        <v>2803.12</v>
      </c>
      <c r="H118">
        <f>VLOOKUP(_xlfn.CONCAT($A118,"1"),ref_coordinates!$A:$C,3,FALSE)</f>
        <v>1951.32</v>
      </c>
      <c r="I118">
        <f>VLOOKUP(_xlfn.CONCAT($A118,"2"),ref_coordinates!$A:$C,2,FALSE)</f>
        <v>2796.26</v>
      </c>
      <c r="J118">
        <f>VLOOKUP(_xlfn.CONCAT($A118,"2"),ref_coordinates!$A:$C,3,FALSE)</f>
        <v>2180.77</v>
      </c>
      <c r="K118" t="e">
        <f t="shared" si="13"/>
        <v>#REF!</v>
      </c>
      <c r="L118" t="e">
        <f>VLOOKUP($A118,#REF!,4,FALSE)</f>
        <v>#REF!</v>
      </c>
      <c r="M118">
        <f>RADIANS(VLOOKUP($B118, image_data!A:G,7,FALSE))</f>
        <v>6.2552733187997989</v>
      </c>
      <c r="N118" t="e">
        <f>VLOOKUP($A118,#REF!,7,FALSE)</f>
        <v>#REF!</v>
      </c>
      <c r="O118">
        <f>VLOOKUP($B118,image_data!A:F,6,FALSE)</f>
        <v>2.4628068041055999</v>
      </c>
      <c r="P118">
        <f>VLOOKUP($B118,image_data!$A:$Q,12,FALSE)</f>
        <v>0.50238878176702995</v>
      </c>
      <c r="Q118">
        <f>VLOOKUP($B118,image_data!$A:$Q,13,FALSE)</f>
        <v>-0.22111490881102</v>
      </c>
      <c r="R118">
        <f>VLOOKUP($B118,image_data!$A:$Q,14,FALSE)</f>
        <v>4.1303707277964001E-2</v>
      </c>
      <c r="S118">
        <f>VLOOKUP($B118,image_data!$A:$K,9,FALSE)</f>
        <v>1.5002721274007</v>
      </c>
      <c r="T118">
        <f>VLOOKUP($B118,image_data!$A:$K,10,FALSE)</f>
        <v>3.8631582852822997E-2</v>
      </c>
      <c r="U118">
        <f>VLOOKUP($B118,image_data!$A:$K,11,FALSE)</f>
        <v>-3.4898160328709002E-3</v>
      </c>
      <c r="V118">
        <f>VLOOKUP(_xlfn.CONCAT(A118,1),ref_coordinates!A:D,4,FALSE)</f>
        <v>17.100000000000001</v>
      </c>
      <c r="W118" t="str">
        <f>VLOOKUP(INT(LEFT(A118,3)),image_data!A:H,8,FALSE)</f>
        <v>perspective</v>
      </c>
    </row>
    <row r="119" spans="1:23" x14ac:dyDescent="0.3">
      <c r="A119" t="s">
        <v>440</v>
      </c>
      <c r="B119">
        <f t="shared" si="10"/>
        <v>37</v>
      </c>
      <c r="C119">
        <f>VLOOKUP($B119,image_data!$A:$P,16,FALSE)</f>
        <v>5184</v>
      </c>
      <c r="D119">
        <f>VLOOKUP($B119,image_data!$A:$P,15,FALSE)</f>
        <v>3888</v>
      </c>
      <c r="E119">
        <f t="shared" si="11"/>
        <v>33.079999999999927</v>
      </c>
      <c r="F119">
        <f t="shared" si="12"/>
        <v>1587.1999999999998</v>
      </c>
      <c r="G119">
        <f>VLOOKUP(_xlfn.CONCAT($A119,"1"),ref_coordinates!$A:$C,2,FALSE)</f>
        <v>2947.06</v>
      </c>
      <c r="H119">
        <f>VLOOKUP(_xlfn.CONCAT($A119,"1"),ref_coordinates!$A:$C,3,FALSE)</f>
        <v>638.98</v>
      </c>
      <c r="I119">
        <f>VLOOKUP(_xlfn.CONCAT($A119,"2"),ref_coordinates!$A:$C,2,FALSE)</f>
        <v>2980.14</v>
      </c>
      <c r="J119">
        <f>VLOOKUP(_xlfn.CONCAT($A119,"2"),ref_coordinates!$A:$C,3,FALSE)</f>
        <v>2226.1799999999998</v>
      </c>
      <c r="K119" t="e">
        <f t="shared" si="13"/>
        <v>#REF!</v>
      </c>
      <c r="L119" t="e">
        <f>VLOOKUP($A119,#REF!,4,FALSE)</f>
        <v>#REF!</v>
      </c>
      <c r="M119">
        <f>RADIANS(VLOOKUP($B119, image_data!A:G,7,FALSE))</f>
        <v>6.2552733187997989</v>
      </c>
      <c r="N119" t="e">
        <f>VLOOKUP($A119,#REF!,7,FALSE)</f>
        <v>#REF!</v>
      </c>
      <c r="O119">
        <f>VLOOKUP($B119,image_data!A:F,6,FALSE)</f>
        <v>2.4628068041055999</v>
      </c>
      <c r="P119">
        <f>VLOOKUP($B119,image_data!$A:$Q,12,FALSE)</f>
        <v>0.50238878176702995</v>
      </c>
      <c r="Q119">
        <f>VLOOKUP($B119,image_data!$A:$Q,13,FALSE)</f>
        <v>-0.22111490881102</v>
      </c>
      <c r="R119">
        <f>VLOOKUP($B119,image_data!$A:$Q,14,FALSE)</f>
        <v>4.1303707277964001E-2</v>
      </c>
      <c r="S119">
        <f>VLOOKUP($B119,image_data!$A:$K,9,FALSE)</f>
        <v>1.5002721274007</v>
      </c>
      <c r="T119">
        <f>VLOOKUP($B119,image_data!$A:$K,10,FALSE)</f>
        <v>3.8631582852822997E-2</v>
      </c>
      <c r="U119">
        <f>VLOOKUP($B119,image_data!$A:$K,11,FALSE)</f>
        <v>-3.4898160328709002E-3</v>
      </c>
      <c r="V119">
        <f>VLOOKUP(_xlfn.CONCAT(A119,1),ref_coordinates!A:D,4,FALSE)</f>
        <v>33.4</v>
      </c>
      <c r="W119" t="str">
        <f>VLOOKUP(INT(LEFT(A119,3)),image_data!A:H,8,FALSE)</f>
        <v>perspective</v>
      </c>
    </row>
    <row r="120" spans="1:23" x14ac:dyDescent="0.3">
      <c r="A120" t="s">
        <v>441</v>
      </c>
      <c r="B120">
        <f t="shared" si="10"/>
        <v>37</v>
      </c>
      <c r="C120">
        <f>VLOOKUP($B120,image_data!$A:$P,16,FALSE)</f>
        <v>5184</v>
      </c>
      <c r="D120">
        <f>VLOOKUP($B120,image_data!$A:$P,15,FALSE)</f>
        <v>3888</v>
      </c>
      <c r="E120">
        <f t="shared" si="11"/>
        <v>74.889999999999873</v>
      </c>
      <c r="F120">
        <f t="shared" si="12"/>
        <v>1960.9399999999998</v>
      </c>
      <c r="G120">
        <f>VLOOKUP(_xlfn.CONCAT($A120,"1"),ref_coordinates!$A:$C,2,FALSE)</f>
        <v>3041.02</v>
      </c>
      <c r="H120">
        <f>VLOOKUP(_xlfn.CONCAT($A120,"1"),ref_coordinates!$A:$C,3,FALSE)</f>
        <v>259.74</v>
      </c>
      <c r="I120">
        <f>VLOOKUP(_xlfn.CONCAT($A120,"2"),ref_coordinates!$A:$C,2,FALSE)</f>
        <v>3115.91</v>
      </c>
      <c r="J120">
        <f>VLOOKUP(_xlfn.CONCAT($A120,"2"),ref_coordinates!$A:$C,3,FALSE)</f>
        <v>2220.6799999999998</v>
      </c>
      <c r="K120" t="e">
        <f t="shared" si="13"/>
        <v>#REF!</v>
      </c>
      <c r="L120" t="e">
        <f>VLOOKUP($A120,#REF!,4,FALSE)</f>
        <v>#REF!</v>
      </c>
      <c r="M120">
        <f>RADIANS(VLOOKUP($B120, image_data!A:G,7,FALSE))</f>
        <v>6.2552733187997989</v>
      </c>
      <c r="N120" t="e">
        <f>VLOOKUP($A120,#REF!,7,FALSE)</f>
        <v>#REF!</v>
      </c>
      <c r="O120">
        <f>VLOOKUP($B120,image_data!A:F,6,FALSE)</f>
        <v>2.4628068041055999</v>
      </c>
      <c r="P120">
        <f>VLOOKUP($B120,image_data!$A:$Q,12,FALSE)</f>
        <v>0.50238878176702995</v>
      </c>
      <c r="Q120">
        <f>VLOOKUP($B120,image_data!$A:$Q,13,FALSE)</f>
        <v>-0.22111490881102</v>
      </c>
      <c r="R120">
        <f>VLOOKUP($B120,image_data!$A:$Q,14,FALSE)</f>
        <v>4.1303707277964001E-2</v>
      </c>
      <c r="S120">
        <f>VLOOKUP($B120,image_data!$A:$K,9,FALSE)</f>
        <v>1.5002721274007</v>
      </c>
      <c r="T120">
        <f>VLOOKUP($B120,image_data!$A:$K,10,FALSE)</f>
        <v>3.8631582852822997E-2</v>
      </c>
      <c r="U120">
        <f>VLOOKUP($B120,image_data!$A:$K,11,FALSE)</f>
        <v>-3.4898160328709002E-3</v>
      </c>
      <c r="V120">
        <f>VLOOKUP(_xlfn.CONCAT(A120,1),ref_coordinates!A:D,4,FALSE)</f>
        <v>33.4</v>
      </c>
      <c r="W120" t="str">
        <f>VLOOKUP(INT(LEFT(A120,3)),image_data!A:H,8,FALSE)</f>
        <v>perspective</v>
      </c>
    </row>
    <row r="121" spans="1:23" x14ac:dyDescent="0.3">
      <c r="A121" t="s">
        <v>442</v>
      </c>
      <c r="B121">
        <f t="shared" si="10"/>
        <v>37</v>
      </c>
      <c r="C121">
        <f>VLOOKUP($B121,image_data!$A:$P,16,FALSE)</f>
        <v>5184</v>
      </c>
      <c r="D121">
        <f>VLOOKUP($B121,image_data!$A:$P,15,FALSE)</f>
        <v>3888</v>
      </c>
      <c r="E121">
        <f t="shared" si="11"/>
        <v>196.99000000000024</v>
      </c>
      <c r="F121">
        <f t="shared" si="12"/>
        <v>1976.4199999999998</v>
      </c>
      <c r="G121">
        <f>VLOOKUP(_xlfn.CONCAT($A121,"1"),ref_coordinates!$A:$C,2,FALSE)</f>
        <v>3389.79</v>
      </c>
      <c r="H121">
        <f>VLOOKUP(_xlfn.CONCAT($A121,"1"),ref_coordinates!$A:$C,3,FALSE)</f>
        <v>254.24</v>
      </c>
      <c r="I121">
        <f>VLOOKUP(_xlfn.CONCAT($A121,"2"),ref_coordinates!$A:$C,2,FALSE)</f>
        <v>3586.78</v>
      </c>
      <c r="J121">
        <f>VLOOKUP(_xlfn.CONCAT($A121,"2"),ref_coordinates!$A:$C,3,FALSE)</f>
        <v>2230.66</v>
      </c>
      <c r="K121" t="e">
        <f t="shared" si="13"/>
        <v>#REF!</v>
      </c>
      <c r="L121" t="e">
        <f>VLOOKUP($A121,#REF!,4,FALSE)</f>
        <v>#REF!</v>
      </c>
      <c r="M121">
        <f>RADIANS(VLOOKUP($B121, image_data!A:G,7,FALSE))</f>
        <v>6.2552733187997989</v>
      </c>
      <c r="N121" t="e">
        <f>VLOOKUP($A121,#REF!,7,FALSE)</f>
        <v>#REF!</v>
      </c>
      <c r="O121">
        <f>VLOOKUP($B121,image_data!A:F,6,FALSE)</f>
        <v>2.4628068041055999</v>
      </c>
      <c r="P121">
        <f>VLOOKUP($B121,image_data!$A:$Q,12,FALSE)</f>
        <v>0.50238878176702995</v>
      </c>
      <c r="Q121">
        <f>VLOOKUP($B121,image_data!$A:$Q,13,FALSE)</f>
        <v>-0.22111490881102</v>
      </c>
      <c r="R121">
        <f>VLOOKUP($B121,image_data!$A:$Q,14,FALSE)</f>
        <v>4.1303707277964001E-2</v>
      </c>
      <c r="S121">
        <f>VLOOKUP($B121,image_data!$A:$K,9,FALSE)</f>
        <v>1.5002721274007</v>
      </c>
      <c r="T121">
        <f>VLOOKUP($B121,image_data!$A:$K,10,FALSE)</f>
        <v>3.8631582852822997E-2</v>
      </c>
      <c r="U121">
        <f>VLOOKUP($B121,image_data!$A:$K,11,FALSE)</f>
        <v>-3.4898160328709002E-3</v>
      </c>
      <c r="V121">
        <f>VLOOKUP(_xlfn.CONCAT(A121,1),ref_coordinates!A:D,4,FALSE)</f>
        <v>33.4</v>
      </c>
      <c r="W121" t="str">
        <f>VLOOKUP(INT(LEFT(A121,3)),image_data!A:H,8,FALSE)</f>
        <v>perspective</v>
      </c>
    </row>
    <row r="122" spans="1:23" x14ac:dyDescent="0.3">
      <c r="A122" t="s">
        <v>443</v>
      </c>
      <c r="B122">
        <f t="shared" si="10"/>
        <v>37</v>
      </c>
      <c r="C122">
        <f>VLOOKUP($B122,image_data!$A:$P,16,FALSE)</f>
        <v>5184</v>
      </c>
      <c r="D122">
        <f>VLOOKUP($B122,image_data!$A:$P,15,FALSE)</f>
        <v>3888</v>
      </c>
      <c r="E122">
        <f t="shared" si="11"/>
        <v>316.68000000000029</v>
      </c>
      <c r="F122">
        <f t="shared" si="12"/>
        <v>1908.8999999999999</v>
      </c>
      <c r="G122">
        <f>VLOOKUP(_xlfn.CONCAT($A122,"1"),ref_coordinates!$A:$C,2,FALSE)</f>
        <v>3710.64</v>
      </c>
      <c r="H122">
        <f>VLOOKUP(_xlfn.CONCAT($A122,"1"),ref_coordinates!$A:$C,3,FALSE)</f>
        <v>316.26</v>
      </c>
      <c r="I122">
        <f>VLOOKUP(_xlfn.CONCAT($A122,"2"),ref_coordinates!$A:$C,2,FALSE)</f>
        <v>4027.32</v>
      </c>
      <c r="J122">
        <f>VLOOKUP(_xlfn.CONCAT($A122,"2"),ref_coordinates!$A:$C,3,FALSE)</f>
        <v>2225.16</v>
      </c>
      <c r="K122" t="e">
        <f t="shared" si="13"/>
        <v>#REF!</v>
      </c>
      <c r="L122" t="e">
        <f>VLOOKUP($A122,#REF!,4,FALSE)</f>
        <v>#REF!</v>
      </c>
      <c r="M122">
        <f>RADIANS(VLOOKUP($B122, image_data!A:G,7,FALSE))</f>
        <v>6.2552733187997989</v>
      </c>
      <c r="N122" t="e">
        <f>VLOOKUP($A122,#REF!,7,FALSE)</f>
        <v>#REF!</v>
      </c>
      <c r="O122">
        <f>VLOOKUP($B122,image_data!A:F,6,FALSE)</f>
        <v>2.4628068041055999</v>
      </c>
      <c r="P122">
        <f>VLOOKUP($B122,image_data!$A:$Q,12,FALSE)</f>
        <v>0.50238878176702995</v>
      </c>
      <c r="Q122">
        <f>VLOOKUP($B122,image_data!$A:$Q,13,FALSE)</f>
        <v>-0.22111490881102</v>
      </c>
      <c r="R122">
        <f>VLOOKUP($B122,image_data!$A:$Q,14,FALSE)</f>
        <v>4.1303707277964001E-2</v>
      </c>
      <c r="S122">
        <f>VLOOKUP($B122,image_data!$A:$K,9,FALSE)</f>
        <v>1.5002721274007</v>
      </c>
      <c r="T122">
        <f>VLOOKUP($B122,image_data!$A:$K,10,FALSE)</f>
        <v>3.8631582852822997E-2</v>
      </c>
      <c r="U122">
        <f>VLOOKUP($B122,image_data!$A:$K,11,FALSE)</f>
        <v>-3.4898160328709002E-3</v>
      </c>
      <c r="V122">
        <f>VLOOKUP(_xlfn.CONCAT(A122,1),ref_coordinates!A:D,4,FALSE)</f>
        <v>33.4</v>
      </c>
      <c r="W122" t="str">
        <f>VLOOKUP(INT(LEFT(A122,3)),image_data!A:H,8,FALSE)</f>
        <v>perspective</v>
      </c>
    </row>
    <row r="123" spans="1:23" x14ac:dyDescent="0.3">
      <c r="A123" t="s">
        <v>437</v>
      </c>
      <c r="B123">
        <f t="shared" si="10"/>
        <v>37</v>
      </c>
      <c r="C123">
        <f>VLOOKUP($B123,image_data!$A:$P,16,FALSE)</f>
        <v>5184</v>
      </c>
      <c r="D123">
        <f>VLOOKUP($B123,image_data!$A:$P,15,FALSE)</f>
        <v>3888</v>
      </c>
      <c r="E123">
        <f t="shared" si="11"/>
        <v>-11</v>
      </c>
      <c r="F123">
        <f t="shared" si="12"/>
        <v>404.08000000000015</v>
      </c>
      <c r="G123">
        <f>VLOOKUP(_xlfn.CONCAT($A123,"1"),ref_coordinates!$A:$C,2,FALSE)</f>
        <v>2551.06</v>
      </c>
      <c r="H123">
        <f>VLOOKUP(_xlfn.CONCAT($A123,"1"),ref_coordinates!$A:$C,3,FALSE)</f>
        <v>1780.09</v>
      </c>
      <c r="I123">
        <f>VLOOKUP(_xlfn.CONCAT($A123,"2"),ref_coordinates!$A:$C,2,FALSE)</f>
        <v>2540.06</v>
      </c>
      <c r="J123">
        <f>VLOOKUP(_xlfn.CONCAT($A123,"2"),ref_coordinates!$A:$C,3,FALSE)</f>
        <v>2184.17</v>
      </c>
      <c r="K123" t="e">
        <f t="shared" si="13"/>
        <v>#REF!</v>
      </c>
      <c r="L123" t="e">
        <f>VLOOKUP($A123,#REF!,4,FALSE)</f>
        <v>#REF!</v>
      </c>
      <c r="M123">
        <f>RADIANS(VLOOKUP($B123, image_data!A:G,7,FALSE))</f>
        <v>6.2552733187997989</v>
      </c>
      <c r="N123" t="e">
        <f>VLOOKUP($A123,#REF!,7,FALSE)</f>
        <v>#REF!</v>
      </c>
      <c r="O123">
        <f>VLOOKUP($B123,image_data!A:F,6,FALSE)</f>
        <v>2.4628068041055999</v>
      </c>
      <c r="P123">
        <f>VLOOKUP($B123,image_data!$A:$Q,12,FALSE)</f>
        <v>0.50238878176702995</v>
      </c>
      <c r="Q123">
        <f>VLOOKUP($B123,image_data!$A:$Q,13,FALSE)</f>
        <v>-0.22111490881102</v>
      </c>
      <c r="R123">
        <f>VLOOKUP($B123,image_data!$A:$Q,14,FALSE)</f>
        <v>4.1303707277964001E-2</v>
      </c>
      <c r="S123">
        <f>VLOOKUP($B123,image_data!$A:$K,9,FALSE)</f>
        <v>1.5002721274007</v>
      </c>
      <c r="T123">
        <f>VLOOKUP($B123,image_data!$A:$K,10,FALSE)</f>
        <v>3.8631582852822997E-2</v>
      </c>
      <c r="U123">
        <f>VLOOKUP($B123,image_data!$A:$K,11,FALSE)</f>
        <v>-3.4898160328709002E-3</v>
      </c>
      <c r="V123">
        <f>VLOOKUP(_xlfn.CONCAT(A123,1),ref_coordinates!A:D,4,FALSE)</f>
        <v>17.3</v>
      </c>
      <c r="W123" t="str">
        <f>VLOOKUP(INT(LEFT(A123,3)),image_data!A:H,8,FALSE)</f>
        <v>perspective</v>
      </c>
    </row>
    <row r="124" spans="1:23" x14ac:dyDescent="0.3">
      <c r="A124" t="s">
        <v>446</v>
      </c>
      <c r="B124">
        <f t="shared" si="10"/>
        <v>38</v>
      </c>
      <c r="C124">
        <f>VLOOKUP($B124,image_data!$A:$P,16,FALSE)</f>
        <v>5184</v>
      </c>
      <c r="D124">
        <f>VLOOKUP($B124,image_data!$A:$P,15,FALSE)</f>
        <v>3888</v>
      </c>
      <c r="E124">
        <f t="shared" si="11"/>
        <v>-115.40999999999985</v>
      </c>
      <c r="F124">
        <f t="shared" si="12"/>
        <v>938.68000000000006</v>
      </c>
      <c r="G124">
        <f>VLOOKUP(_xlfn.CONCAT($A124,"1"),ref_coordinates!$A:$C,2,FALSE)</f>
        <v>2213.67</v>
      </c>
      <c r="H124">
        <f>VLOOKUP(_xlfn.CONCAT($A124,"1"),ref_coordinates!$A:$C,3,FALSE)</f>
        <v>1182.55</v>
      </c>
      <c r="I124">
        <f>VLOOKUP(_xlfn.CONCAT($A124,"2"),ref_coordinates!$A:$C,2,FALSE)</f>
        <v>2098.2600000000002</v>
      </c>
      <c r="J124">
        <f>VLOOKUP(_xlfn.CONCAT($A124,"2"),ref_coordinates!$A:$C,3,FALSE)</f>
        <v>2121.23</v>
      </c>
      <c r="K124" t="e">
        <f t="shared" si="13"/>
        <v>#REF!</v>
      </c>
      <c r="L124" t="e">
        <f>VLOOKUP($A124,#REF!,4,FALSE)</f>
        <v>#REF!</v>
      </c>
      <c r="M124">
        <f>RADIANS(VLOOKUP($B124, image_data!A:G,7,FALSE))</f>
        <v>6.2469786676441847</v>
      </c>
      <c r="N124" t="e">
        <f>VLOOKUP($A124,#REF!,7,FALSE)</f>
        <v>#REF!</v>
      </c>
      <c r="O124">
        <f>VLOOKUP($B124,image_data!A:F,6,FALSE)</f>
        <v>1.5067183542997</v>
      </c>
      <c r="P124">
        <f>VLOOKUP($B124,image_data!$A:$Q,12,FALSE)</f>
        <v>0.46727181250853</v>
      </c>
      <c r="Q124">
        <f>VLOOKUP($B124,image_data!$A:$Q,13,FALSE)</f>
        <v>-0.20870542891276</v>
      </c>
      <c r="R124">
        <f>VLOOKUP($B124,image_data!$A:$Q,14,FALSE)</f>
        <v>3.4472869021200003E-2</v>
      </c>
      <c r="S124">
        <f>VLOOKUP($B124,image_data!$A:$K,9,FALSE)</f>
        <v>1.5185039020805999</v>
      </c>
      <c r="T124">
        <f>VLOOKUP($B124,image_data!$A:$K,10,FALSE)</f>
        <v>0.10810397822473999</v>
      </c>
      <c r="U124">
        <f>VLOOKUP($B124,image_data!$A:$K,11,FALSE)</f>
        <v>5.5714847810733999E-2</v>
      </c>
      <c r="V124">
        <f>VLOOKUP(_xlfn.CONCAT(A124,1),ref_coordinates!A:D,4,FALSE)</f>
        <v>17.3</v>
      </c>
      <c r="W124" t="str">
        <f>VLOOKUP(INT(LEFT(A124,3)),image_data!A:H,8,FALSE)</f>
        <v>perspective</v>
      </c>
    </row>
    <row r="125" spans="1:23" x14ac:dyDescent="0.3">
      <c r="A125" t="s">
        <v>447</v>
      </c>
      <c r="B125">
        <f t="shared" si="10"/>
        <v>38</v>
      </c>
      <c r="C125">
        <f>VLOOKUP($B125,image_data!$A:$P,16,FALSE)</f>
        <v>5184</v>
      </c>
      <c r="D125">
        <f>VLOOKUP($B125,image_data!$A:$P,15,FALSE)</f>
        <v>3888</v>
      </c>
      <c r="E125">
        <f t="shared" si="11"/>
        <v>-117.83999999999969</v>
      </c>
      <c r="F125">
        <f t="shared" si="12"/>
        <v>960.12000000000012</v>
      </c>
      <c r="G125">
        <f>VLOOKUP(_xlfn.CONCAT($A125,"1"),ref_coordinates!$A:$C,2,FALSE)</f>
        <v>2538.9499999999998</v>
      </c>
      <c r="H125">
        <f>VLOOKUP(_xlfn.CONCAT($A125,"1"),ref_coordinates!$A:$C,3,FALSE)</f>
        <v>1210.01</v>
      </c>
      <c r="I125">
        <f>VLOOKUP(_xlfn.CONCAT($A125,"2"),ref_coordinates!$A:$C,2,FALSE)</f>
        <v>2421.11</v>
      </c>
      <c r="J125">
        <f>VLOOKUP(_xlfn.CONCAT($A125,"2"),ref_coordinates!$A:$C,3,FALSE)</f>
        <v>2170.13</v>
      </c>
      <c r="K125" t="e">
        <f t="shared" si="13"/>
        <v>#REF!</v>
      </c>
      <c r="L125" t="e">
        <f>VLOOKUP($A125,#REF!,4,FALSE)</f>
        <v>#REF!</v>
      </c>
      <c r="M125">
        <f>RADIANS(VLOOKUP($B125, image_data!A:G,7,FALSE))</f>
        <v>6.2469786676441847</v>
      </c>
      <c r="N125" t="e">
        <f>VLOOKUP($A125,#REF!,7,FALSE)</f>
        <v>#REF!</v>
      </c>
      <c r="O125">
        <f>VLOOKUP($B125,image_data!A:F,6,FALSE)</f>
        <v>1.5067183542997</v>
      </c>
      <c r="P125">
        <f>VLOOKUP($B125,image_data!$A:$Q,12,FALSE)</f>
        <v>0.46727181250853</v>
      </c>
      <c r="Q125">
        <f>VLOOKUP($B125,image_data!$A:$Q,13,FALSE)</f>
        <v>-0.20870542891276</v>
      </c>
      <c r="R125">
        <f>VLOOKUP($B125,image_data!$A:$Q,14,FALSE)</f>
        <v>3.4472869021200003E-2</v>
      </c>
      <c r="S125">
        <f>VLOOKUP($B125,image_data!$A:$K,9,FALSE)</f>
        <v>1.5185039020805999</v>
      </c>
      <c r="T125">
        <f>VLOOKUP($B125,image_data!$A:$K,10,FALSE)</f>
        <v>0.10810397822473999</v>
      </c>
      <c r="U125">
        <f>VLOOKUP($B125,image_data!$A:$K,11,FALSE)</f>
        <v>5.5714847810733999E-2</v>
      </c>
      <c r="V125">
        <f>VLOOKUP(_xlfn.CONCAT(A125,1),ref_coordinates!A:D,4,FALSE)</f>
        <v>17.3</v>
      </c>
      <c r="W125" t="str">
        <f>VLOOKUP(INT(LEFT(A125,3)),image_data!A:H,8,FALSE)</f>
        <v>perspective</v>
      </c>
    </row>
    <row r="126" spans="1:23" x14ac:dyDescent="0.3">
      <c r="A126" t="s">
        <v>448</v>
      </c>
      <c r="B126">
        <f t="shared" si="10"/>
        <v>38</v>
      </c>
      <c r="C126">
        <f>VLOOKUP($B126,image_data!$A:$P,16,FALSE)</f>
        <v>5184</v>
      </c>
      <c r="D126">
        <f>VLOOKUP($B126,image_data!$A:$P,15,FALSE)</f>
        <v>3888</v>
      </c>
      <c r="E126">
        <f t="shared" si="11"/>
        <v>-90.390000000000327</v>
      </c>
      <c r="F126">
        <f t="shared" si="12"/>
        <v>964.07999999999993</v>
      </c>
      <c r="G126">
        <f>VLOOKUP(_xlfn.CONCAT($A126,"1"),ref_coordinates!$A:$C,2,FALSE)</f>
        <v>2669.28</v>
      </c>
      <c r="H126">
        <f>VLOOKUP(_xlfn.CONCAT($A126,"1"),ref_coordinates!$A:$C,3,FALSE)</f>
        <v>1225.96</v>
      </c>
      <c r="I126">
        <f>VLOOKUP(_xlfn.CONCAT($A126,"2"),ref_coordinates!$A:$C,2,FALSE)</f>
        <v>2578.89</v>
      </c>
      <c r="J126">
        <f>VLOOKUP(_xlfn.CONCAT($A126,"2"),ref_coordinates!$A:$C,3,FALSE)</f>
        <v>2190.04</v>
      </c>
      <c r="K126" t="e">
        <f t="shared" si="13"/>
        <v>#REF!</v>
      </c>
      <c r="L126" t="e">
        <f>VLOOKUP($A126,#REF!,4,FALSE)</f>
        <v>#REF!</v>
      </c>
      <c r="M126">
        <f>RADIANS(VLOOKUP($B126, image_data!A:G,7,FALSE))</f>
        <v>6.2469786676441847</v>
      </c>
      <c r="N126" t="e">
        <f>VLOOKUP($A126,#REF!,7,FALSE)</f>
        <v>#REF!</v>
      </c>
      <c r="O126">
        <f>VLOOKUP($B126,image_data!A:F,6,FALSE)</f>
        <v>1.5067183542997</v>
      </c>
      <c r="P126">
        <f>VLOOKUP($B126,image_data!$A:$Q,12,FALSE)</f>
        <v>0.46727181250853</v>
      </c>
      <c r="Q126">
        <f>VLOOKUP($B126,image_data!$A:$Q,13,FALSE)</f>
        <v>-0.20870542891276</v>
      </c>
      <c r="R126">
        <f>VLOOKUP($B126,image_data!$A:$Q,14,FALSE)</f>
        <v>3.4472869021200003E-2</v>
      </c>
      <c r="S126">
        <f>VLOOKUP($B126,image_data!$A:$K,9,FALSE)</f>
        <v>1.5185039020805999</v>
      </c>
      <c r="T126">
        <f>VLOOKUP($B126,image_data!$A:$K,10,FALSE)</f>
        <v>0.10810397822473999</v>
      </c>
      <c r="U126">
        <f>VLOOKUP($B126,image_data!$A:$K,11,FALSE)</f>
        <v>5.5714847810733999E-2</v>
      </c>
      <c r="V126">
        <f>VLOOKUP(_xlfn.CONCAT(A126,1),ref_coordinates!A:D,4,FALSE)</f>
        <v>17.3</v>
      </c>
      <c r="W126" t="str">
        <f>VLOOKUP(INT(LEFT(A126,3)),image_data!A:H,8,FALSE)</f>
        <v>perspective</v>
      </c>
    </row>
    <row r="127" spans="1:23" x14ac:dyDescent="0.3">
      <c r="A127" t="s">
        <v>449</v>
      </c>
      <c r="B127">
        <f t="shared" si="10"/>
        <v>38</v>
      </c>
      <c r="C127">
        <f>VLOOKUP($B127,image_data!$A:$P,16,FALSE)</f>
        <v>5184</v>
      </c>
      <c r="D127">
        <f>VLOOKUP($B127,image_data!$A:$P,15,FALSE)</f>
        <v>3888</v>
      </c>
      <c r="E127">
        <f t="shared" si="11"/>
        <v>85.779999999999745</v>
      </c>
      <c r="F127">
        <f t="shared" si="12"/>
        <v>1248.8499999999999</v>
      </c>
      <c r="G127">
        <f>VLOOKUP(_xlfn.CONCAT($A127,"1"),ref_coordinates!$A:$C,2,FALSE)</f>
        <v>4714.7700000000004</v>
      </c>
      <c r="H127">
        <f>VLOOKUP(_xlfn.CONCAT($A127,"1"),ref_coordinates!$A:$C,3,FALSE)</f>
        <v>1109.83</v>
      </c>
      <c r="I127">
        <f>VLOOKUP(_xlfn.CONCAT($A127,"2"),ref_coordinates!$A:$C,2,FALSE)</f>
        <v>4800.55</v>
      </c>
      <c r="J127">
        <f>VLOOKUP(_xlfn.CONCAT($A127,"2"),ref_coordinates!$A:$C,3,FALSE)</f>
        <v>2358.6799999999998</v>
      </c>
      <c r="K127" t="e">
        <f t="shared" si="13"/>
        <v>#REF!</v>
      </c>
      <c r="L127" t="e">
        <f>VLOOKUP($A127,#REF!,4,FALSE)</f>
        <v>#REF!</v>
      </c>
      <c r="M127">
        <f>RADIANS(VLOOKUP($B127, image_data!A:G,7,FALSE))</f>
        <v>6.2469786676441847</v>
      </c>
      <c r="N127" t="e">
        <f>VLOOKUP($A127,#REF!,7,FALSE)</f>
        <v>#REF!</v>
      </c>
      <c r="O127">
        <f>VLOOKUP($B127,image_data!A:F,6,FALSE)</f>
        <v>1.5067183542997</v>
      </c>
      <c r="P127">
        <f>VLOOKUP($B127,image_data!$A:$Q,12,FALSE)</f>
        <v>0.46727181250853</v>
      </c>
      <c r="Q127">
        <f>VLOOKUP($B127,image_data!$A:$Q,13,FALSE)</f>
        <v>-0.20870542891276</v>
      </c>
      <c r="R127">
        <f>VLOOKUP($B127,image_data!$A:$Q,14,FALSE)</f>
        <v>3.4472869021200003E-2</v>
      </c>
      <c r="S127">
        <f>VLOOKUP($B127,image_data!$A:$K,9,FALSE)</f>
        <v>1.5185039020805999</v>
      </c>
      <c r="T127">
        <f>VLOOKUP($B127,image_data!$A:$K,10,FALSE)</f>
        <v>0.10810397822473999</v>
      </c>
      <c r="U127">
        <f>VLOOKUP($B127,image_data!$A:$K,11,FALSE)</f>
        <v>5.5714847810733999E-2</v>
      </c>
      <c r="V127">
        <f>VLOOKUP(_xlfn.CONCAT(A127,1),ref_coordinates!A:D,4,FALSE)</f>
        <v>34.700000000000003</v>
      </c>
      <c r="W127" t="str">
        <f>VLOOKUP(INT(LEFT(A127,3)),image_data!A:H,8,FALSE)</f>
        <v>perspective</v>
      </c>
    </row>
    <row r="128" spans="1:23" x14ac:dyDescent="0.3">
      <c r="A128" t="s">
        <v>450</v>
      </c>
      <c r="B128">
        <f t="shared" si="10"/>
        <v>38</v>
      </c>
      <c r="C128">
        <f>VLOOKUP($B128,image_data!$A:$P,16,FALSE)</f>
        <v>5184</v>
      </c>
      <c r="D128">
        <f>VLOOKUP($B128,image_data!$A:$P,15,FALSE)</f>
        <v>3888</v>
      </c>
      <c r="E128">
        <f t="shared" si="11"/>
        <v>81.1899999999996</v>
      </c>
      <c r="F128">
        <f t="shared" si="12"/>
        <v>1236.2499999999998</v>
      </c>
      <c r="G128">
        <f>VLOOKUP(_xlfn.CONCAT($A128,"1"),ref_coordinates!$A:$C,2,FALSE)</f>
        <v>4746.17</v>
      </c>
      <c r="H128">
        <f>VLOOKUP(_xlfn.CONCAT($A128,"1"),ref_coordinates!$A:$C,3,FALSE)</f>
        <v>1122.43</v>
      </c>
      <c r="I128">
        <f>VLOOKUP(_xlfn.CONCAT($A128,"2"),ref_coordinates!$A:$C,2,FALSE)</f>
        <v>4827.3599999999997</v>
      </c>
      <c r="J128">
        <f>VLOOKUP(_xlfn.CONCAT($A128,"2"),ref_coordinates!$A:$C,3,FALSE)</f>
        <v>2358.6799999999998</v>
      </c>
      <c r="K128" t="e">
        <f t="shared" si="13"/>
        <v>#REF!</v>
      </c>
      <c r="L128" t="e">
        <f>VLOOKUP($A128,#REF!,4,FALSE)</f>
        <v>#REF!</v>
      </c>
      <c r="M128">
        <f>RADIANS(VLOOKUP($B128, image_data!A:G,7,FALSE))</f>
        <v>6.2469786676441847</v>
      </c>
      <c r="N128" t="e">
        <f>VLOOKUP($A128,#REF!,7,FALSE)</f>
        <v>#REF!</v>
      </c>
      <c r="O128">
        <f>VLOOKUP($B128,image_data!A:F,6,FALSE)</f>
        <v>1.5067183542997</v>
      </c>
      <c r="P128">
        <f>VLOOKUP($B128,image_data!$A:$Q,12,FALSE)</f>
        <v>0.46727181250853</v>
      </c>
      <c r="Q128">
        <f>VLOOKUP($B128,image_data!$A:$Q,13,FALSE)</f>
        <v>-0.20870542891276</v>
      </c>
      <c r="R128">
        <f>VLOOKUP($B128,image_data!$A:$Q,14,FALSE)</f>
        <v>3.4472869021200003E-2</v>
      </c>
      <c r="S128">
        <f>VLOOKUP($B128,image_data!$A:$K,9,FALSE)</f>
        <v>1.5185039020805999</v>
      </c>
      <c r="T128">
        <f>VLOOKUP($B128,image_data!$A:$K,10,FALSE)</f>
        <v>0.10810397822473999</v>
      </c>
      <c r="U128">
        <f>VLOOKUP($B128,image_data!$A:$K,11,FALSE)</f>
        <v>5.5714847810733999E-2</v>
      </c>
      <c r="V128">
        <f>VLOOKUP(_xlfn.CONCAT(A128,1),ref_coordinates!A:D,4,FALSE)</f>
        <v>34.700000000000003</v>
      </c>
      <c r="W128" t="str">
        <f>VLOOKUP(INT(LEFT(A128,3)),image_data!A:H,8,FALSE)</f>
        <v>perspective</v>
      </c>
    </row>
    <row r="129" spans="1:23" x14ac:dyDescent="0.3">
      <c r="A129" t="s">
        <v>451</v>
      </c>
      <c r="B129">
        <f t="shared" si="10"/>
        <v>38</v>
      </c>
      <c r="C129">
        <f>VLOOKUP($B129,image_data!$A:$P,16,FALSE)</f>
        <v>5184</v>
      </c>
      <c r="D129">
        <f>VLOOKUP($B129,image_data!$A:$P,15,FALSE)</f>
        <v>3888</v>
      </c>
      <c r="E129">
        <f t="shared" si="11"/>
        <v>116.17000000000007</v>
      </c>
      <c r="F129">
        <f t="shared" si="12"/>
        <v>1327.0199999999998</v>
      </c>
      <c r="G129">
        <f>VLOOKUP(_xlfn.CONCAT($A129,"1"),ref_coordinates!$A:$C,2,FALSE)</f>
        <v>4860.43</v>
      </c>
      <c r="H129">
        <f>VLOOKUP(_xlfn.CONCAT($A129,"1"),ref_coordinates!$A:$C,3,FALSE)</f>
        <v>1031.6600000000001</v>
      </c>
      <c r="I129">
        <f>VLOOKUP(_xlfn.CONCAT($A129,"2"),ref_coordinates!$A:$C,2,FALSE)</f>
        <v>4976.6000000000004</v>
      </c>
      <c r="J129">
        <f>VLOOKUP(_xlfn.CONCAT($A129,"2"),ref_coordinates!$A:$C,3,FALSE)</f>
        <v>2358.6799999999998</v>
      </c>
      <c r="K129" t="e">
        <f t="shared" si="13"/>
        <v>#REF!</v>
      </c>
      <c r="L129" t="e">
        <f>VLOOKUP($A129,#REF!,4,FALSE)</f>
        <v>#REF!</v>
      </c>
      <c r="M129">
        <f>RADIANS(VLOOKUP($B129, image_data!A:G,7,FALSE))</f>
        <v>6.2469786676441847</v>
      </c>
      <c r="N129" t="e">
        <f>VLOOKUP($A129,#REF!,7,FALSE)</f>
        <v>#REF!</v>
      </c>
      <c r="O129">
        <f>VLOOKUP($B129,image_data!A:F,6,FALSE)</f>
        <v>1.5067183542997</v>
      </c>
      <c r="P129">
        <f>VLOOKUP($B129,image_data!$A:$Q,12,FALSE)</f>
        <v>0.46727181250853</v>
      </c>
      <c r="Q129">
        <f>VLOOKUP($B129,image_data!$A:$Q,13,FALSE)</f>
        <v>-0.20870542891276</v>
      </c>
      <c r="R129">
        <f>VLOOKUP($B129,image_data!$A:$Q,14,FALSE)</f>
        <v>3.4472869021200003E-2</v>
      </c>
      <c r="S129">
        <f>VLOOKUP($B129,image_data!$A:$K,9,FALSE)</f>
        <v>1.5185039020805999</v>
      </c>
      <c r="T129">
        <f>VLOOKUP($B129,image_data!$A:$K,10,FALSE)</f>
        <v>0.10810397822473999</v>
      </c>
      <c r="U129">
        <f>VLOOKUP($B129,image_data!$A:$K,11,FALSE)</f>
        <v>5.5714847810733999E-2</v>
      </c>
      <c r="V129">
        <f>VLOOKUP(_xlfn.CONCAT(A129,1),ref_coordinates!A:D,4,FALSE)</f>
        <v>34.700000000000003</v>
      </c>
      <c r="W129" t="str">
        <f>VLOOKUP(INT(LEFT(A129,3)),image_data!A:H,8,FALSE)</f>
        <v>perspective</v>
      </c>
    </row>
    <row r="130" spans="1:23" x14ac:dyDescent="0.3">
      <c r="A130" t="s">
        <v>454</v>
      </c>
      <c r="B130">
        <f t="shared" si="10"/>
        <v>39</v>
      </c>
      <c r="C130">
        <f>VLOOKUP($B130,image_data!$A:$P,16,FALSE)</f>
        <v>4608</v>
      </c>
      <c r="D130">
        <f>VLOOKUP($B130,image_data!$A:$P,15,FALSE)</f>
        <v>3456</v>
      </c>
      <c r="E130">
        <f t="shared" si="11"/>
        <v>0</v>
      </c>
      <c r="F130">
        <f t="shared" si="12"/>
        <v>248.41999999999985</v>
      </c>
      <c r="G130">
        <f>VLOOKUP(_xlfn.CONCAT($A130,"1"),ref_coordinates!$A:$C,2,FALSE)</f>
        <v>2025.76</v>
      </c>
      <c r="H130">
        <f>VLOOKUP(_xlfn.CONCAT($A130,"1"),ref_coordinates!$A:$C,3,FALSE)</f>
        <v>1559.15</v>
      </c>
      <c r="I130">
        <f>VLOOKUP(_xlfn.CONCAT($A130,"2"),ref_coordinates!$A:$C,2,FALSE)</f>
        <v>2025.76</v>
      </c>
      <c r="J130">
        <f>VLOOKUP(_xlfn.CONCAT($A130,"2"),ref_coordinates!$A:$C,3,FALSE)</f>
        <v>1807.57</v>
      </c>
      <c r="K130" t="e">
        <f t="shared" si="13"/>
        <v>#REF!</v>
      </c>
      <c r="L130" t="e">
        <f>VLOOKUP($A130,#REF!,4,FALSE)</f>
        <v>#REF!</v>
      </c>
      <c r="M130">
        <f>RADIANS(VLOOKUP($B130, image_data!A:G,7,FALSE))</f>
        <v>0.12144544123725746</v>
      </c>
      <c r="N130" t="e">
        <f>VLOOKUP($A130,#REF!,7,FALSE)</f>
        <v>#REF!</v>
      </c>
      <c r="O130">
        <f>VLOOKUP($B130,image_data!A:F,6,FALSE)</f>
        <v>2.2470389362424998</v>
      </c>
      <c r="P130">
        <f>VLOOKUP($B130,image_data!$A:$Q,12,FALSE)</f>
        <v>0.49825770434541999</v>
      </c>
      <c r="Q130">
        <f>VLOOKUP($B130,image_data!$A:$Q,13,FALSE)</f>
        <v>-7.7518752139753996E-2</v>
      </c>
      <c r="R130">
        <f>VLOOKUP($B130,image_data!$A:$Q,14,FALSE)</f>
        <v>3.6046535923768999E-3</v>
      </c>
      <c r="S130">
        <f>VLOOKUP($B130,image_data!$A:$K,9,FALSE)</f>
        <v>1.5638958708905999</v>
      </c>
      <c r="T130">
        <f>VLOOKUP($B130,image_data!$A:$K,10,FALSE)</f>
        <v>-0.10105337817100001</v>
      </c>
      <c r="U130">
        <f>VLOOKUP($B130,image_data!$A:$K,11,FALSE)</f>
        <v>8.9539594265858002E-2</v>
      </c>
      <c r="V130">
        <f>VLOOKUP(_xlfn.CONCAT(A130,1),ref_coordinates!A:D,4,FALSE)</f>
        <v>17.3</v>
      </c>
      <c r="W130" t="str">
        <f>VLOOKUP(INT(LEFT(A130,3)),image_data!A:H,8,FALSE)</f>
        <v>perspective</v>
      </c>
    </row>
    <row r="131" spans="1:23" x14ac:dyDescent="0.3">
      <c r="A131" t="s">
        <v>455</v>
      </c>
      <c r="B131">
        <f t="shared" si="10"/>
        <v>39</v>
      </c>
      <c r="C131">
        <f>VLOOKUP($B131,image_data!$A:$P,16,FALSE)</f>
        <v>4608</v>
      </c>
      <c r="D131">
        <f>VLOOKUP($B131,image_data!$A:$P,15,FALSE)</f>
        <v>3456</v>
      </c>
      <c r="E131">
        <f t="shared" ref="E131:E162" si="14">I131-G131</f>
        <v>34.289999999999964</v>
      </c>
      <c r="F131">
        <f t="shared" ref="F131:F162" si="15">J131-H131</f>
        <v>1407.6599999999999</v>
      </c>
      <c r="G131">
        <f>VLOOKUP(_xlfn.CONCAT($A131,"1"),ref_coordinates!$A:$C,2,FALSE)</f>
        <v>2865.7</v>
      </c>
      <c r="H131">
        <f>VLOOKUP(_xlfn.CONCAT($A131,"1"),ref_coordinates!$A:$C,3,FALSE)</f>
        <v>430.13</v>
      </c>
      <c r="I131">
        <f>VLOOKUP(_xlfn.CONCAT($A131,"2"),ref_coordinates!$A:$C,2,FALSE)</f>
        <v>2899.99</v>
      </c>
      <c r="J131">
        <f>VLOOKUP(_xlfn.CONCAT($A131,"2"),ref_coordinates!$A:$C,3,FALSE)</f>
        <v>1837.79</v>
      </c>
      <c r="K131" t="e">
        <f t="shared" ref="K131:K162" si="16">(D131-J131)/L131</f>
        <v>#REF!</v>
      </c>
      <c r="L131" t="e">
        <f>VLOOKUP($A131,#REF!,4,FALSE)</f>
        <v>#REF!</v>
      </c>
      <c r="M131">
        <f>RADIANS(VLOOKUP($B131, image_data!A:G,7,FALSE))</f>
        <v>0.12144544123725746</v>
      </c>
      <c r="N131" t="e">
        <f>VLOOKUP($A131,#REF!,7,FALSE)</f>
        <v>#REF!</v>
      </c>
      <c r="O131">
        <f>VLOOKUP($B131,image_data!A:F,6,FALSE)</f>
        <v>2.2470389362424998</v>
      </c>
      <c r="P131">
        <f>VLOOKUP($B131,image_data!$A:$Q,12,FALSE)</f>
        <v>0.49825770434541999</v>
      </c>
      <c r="Q131">
        <f>VLOOKUP($B131,image_data!$A:$Q,13,FALSE)</f>
        <v>-7.7518752139753996E-2</v>
      </c>
      <c r="R131">
        <f>VLOOKUP($B131,image_data!$A:$Q,14,FALSE)</f>
        <v>3.6046535923768999E-3</v>
      </c>
      <c r="S131">
        <f>VLOOKUP($B131,image_data!$A:$K,9,FALSE)</f>
        <v>1.5638958708905999</v>
      </c>
      <c r="T131">
        <f>VLOOKUP($B131,image_data!$A:$K,10,FALSE)</f>
        <v>-0.10105337817100001</v>
      </c>
      <c r="U131">
        <f>VLOOKUP($B131,image_data!$A:$K,11,FALSE)</f>
        <v>8.9539594265858002E-2</v>
      </c>
      <c r="V131">
        <f>VLOOKUP(_xlfn.CONCAT(A131,1),ref_coordinates!A:D,4,FALSE)</f>
        <v>22.2</v>
      </c>
      <c r="W131" t="str">
        <f>VLOOKUP(INT(LEFT(A131,3)),image_data!A:H,8,FALSE)</f>
        <v>perspective</v>
      </c>
    </row>
    <row r="132" spans="1:23" x14ac:dyDescent="0.3">
      <c r="A132" t="s">
        <v>456</v>
      </c>
      <c r="B132">
        <f t="shared" ref="B132:B172" si="17">INT(LEFT(A132,3))</f>
        <v>39</v>
      </c>
      <c r="C132">
        <f>VLOOKUP($B132,image_data!$A:$P,16,FALSE)</f>
        <v>4608</v>
      </c>
      <c r="D132">
        <f>VLOOKUP($B132,image_data!$A:$P,15,FALSE)</f>
        <v>3456</v>
      </c>
      <c r="E132">
        <f t="shared" si="14"/>
        <v>61.269999999999982</v>
      </c>
      <c r="F132">
        <f t="shared" si="15"/>
        <v>1766.42</v>
      </c>
      <c r="G132">
        <f>VLOOKUP(_xlfn.CONCAT($A132,"1"),ref_coordinates!$A:$C,2,FALSE)</f>
        <v>3095.78</v>
      </c>
      <c r="H132">
        <f>VLOOKUP(_xlfn.CONCAT($A132,"1"),ref_coordinates!$A:$C,3,FALSE)</f>
        <v>101.28</v>
      </c>
      <c r="I132">
        <f>VLOOKUP(_xlfn.CONCAT($A132,"2"),ref_coordinates!$A:$C,2,FALSE)</f>
        <v>3157.05</v>
      </c>
      <c r="J132">
        <f>VLOOKUP(_xlfn.CONCAT($A132,"2"),ref_coordinates!$A:$C,3,FALSE)</f>
        <v>1867.7</v>
      </c>
      <c r="K132" t="e">
        <f t="shared" si="16"/>
        <v>#REF!</v>
      </c>
      <c r="L132" t="e">
        <f>VLOOKUP($A132,#REF!,4,FALSE)</f>
        <v>#REF!</v>
      </c>
      <c r="M132">
        <f>RADIANS(VLOOKUP($B132, image_data!A:G,7,FALSE))</f>
        <v>0.12144544123725746</v>
      </c>
      <c r="N132" t="e">
        <f>VLOOKUP($A132,#REF!,7,FALSE)</f>
        <v>#REF!</v>
      </c>
      <c r="O132">
        <f>VLOOKUP($B132,image_data!A:F,6,FALSE)</f>
        <v>2.2470389362424998</v>
      </c>
      <c r="P132">
        <f>VLOOKUP($B132,image_data!$A:$Q,12,FALSE)</f>
        <v>0.49825770434541999</v>
      </c>
      <c r="Q132">
        <f>VLOOKUP($B132,image_data!$A:$Q,13,FALSE)</f>
        <v>-7.7518752139753996E-2</v>
      </c>
      <c r="R132">
        <f>VLOOKUP($B132,image_data!$A:$Q,14,FALSE)</f>
        <v>3.6046535923768999E-3</v>
      </c>
      <c r="S132">
        <f>VLOOKUP($B132,image_data!$A:$K,9,FALSE)</f>
        <v>1.5638958708905999</v>
      </c>
      <c r="T132">
        <f>VLOOKUP($B132,image_data!$A:$K,10,FALSE)</f>
        <v>-0.10105337817100001</v>
      </c>
      <c r="U132">
        <f>VLOOKUP($B132,image_data!$A:$K,11,FALSE)</f>
        <v>8.9539594265858002E-2</v>
      </c>
      <c r="V132">
        <f>VLOOKUP(_xlfn.CONCAT(A132,1),ref_coordinates!A:D,4,FALSE)</f>
        <v>22.2</v>
      </c>
      <c r="W132" t="str">
        <f>VLOOKUP(INT(LEFT(A132,3)),image_data!A:H,8,FALSE)</f>
        <v>perspective</v>
      </c>
    </row>
    <row r="133" spans="1:23" x14ac:dyDescent="0.3">
      <c r="A133" t="s">
        <v>457</v>
      </c>
      <c r="B133">
        <f t="shared" si="17"/>
        <v>39</v>
      </c>
      <c r="C133">
        <f>VLOOKUP($B133,image_data!$A:$P,16,FALSE)</f>
        <v>4608</v>
      </c>
      <c r="D133">
        <f>VLOOKUP($B133,image_data!$A:$P,15,FALSE)</f>
        <v>3456</v>
      </c>
      <c r="E133">
        <f t="shared" si="14"/>
        <v>61.830000000000382</v>
      </c>
      <c r="F133">
        <f t="shared" si="15"/>
        <v>1713.8899999999999</v>
      </c>
      <c r="G133">
        <f>VLOOKUP(_xlfn.CONCAT($A133,"1"),ref_coordinates!$A:$C,2,FALSE)</f>
        <v>3408.43</v>
      </c>
      <c r="H133">
        <f>VLOOKUP(_xlfn.CONCAT($A133,"1"),ref_coordinates!$A:$C,3,FALSE)</f>
        <v>151.96</v>
      </c>
      <c r="I133">
        <f>VLOOKUP(_xlfn.CONCAT($A133,"2"),ref_coordinates!$A:$C,2,FALSE)</f>
        <v>3470.26</v>
      </c>
      <c r="J133">
        <f>VLOOKUP(_xlfn.CONCAT($A133,"2"),ref_coordinates!$A:$C,3,FALSE)</f>
        <v>1865.85</v>
      </c>
      <c r="K133" t="e">
        <f t="shared" si="16"/>
        <v>#REF!</v>
      </c>
      <c r="L133" t="e">
        <f>VLOOKUP($A133,#REF!,4,FALSE)</f>
        <v>#REF!</v>
      </c>
      <c r="M133">
        <f>RADIANS(VLOOKUP($B133, image_data!A:G,7,FALSE))</f>
        <v>0.12144544123725746</v>
      </c>
      <c r="N133" t="e">
        <f>VLOOKUP($A133,#REF!,7,FALSE)</f>
        <v>#REF!</v>
      </c>
      <c r="O133">
        <f>VLOOKUP($B133,image_data!A:F,6,FALSE)</f>
        <v>2.2470389362424998</v>
      </c>
      <c r="P133">
        <f>VLOOKUP($B133,image_data!$A:$Q,12,FALSE)</f>
        <v>0.49825770434541999</v>
      </c>
      <c r="Q133">
        <f>VLOOKUP($B133,image_data!$A:$Q,13,FALSE)</f>
        <v>-7.7518752139753996E-2</v>
      </c>
      <c r="R133">
        <f>VLOOKUP($B133,image_data!$A:$Q,14,FALSE)</f>
        <v>3.6046535923768999E-3</v>
      </c>
      <c r="S133">
        <f>VLOOKUP($B133,image_data!$A:$K,9,FALSE)</f>
        <v>1.5638958708905999</v>
      </c>
      <c r="T133">
        <f>VLOOKUP($B133,image_data!$A:$K,10,FALSE)</f>
        <v>-0.10105337817100001</v>
      </c>
      <c r="U133">
        <f>VLOOKUP($B133,image_data!$A:$K,11,FALSE)</f>
        <v>8.9539594265858002E-2</v>
      </c>
      <c r="V133">
        <f>VLOOKUP(_xlfn.CONCAT(A133,1),ref_coordinates!A:D,4,FALSE)</f>
        <v>22.2</v>
      </c>
      <c r="W133" t="str">
        <f>VLOOKUP(INT(LEFT(A133,3)),image_data!A:H,8,FALSE)</f>
        <v>perspective</v>
      </c>
    </row>
    <row r="134" spans="1:23" x14ac:dyDescent="0.3">
      <c r="A134" t="s">
        <v>458</v>
      </c>
      <c r="B134">
        <f t="shared" si="17"/>
        <v>39</v>
      </c>
      <c r="C134">
        <f>VLOOKUP($B134,image_data!$A:$P,16,FALSE)</f>
        <v>4608</v>
      </c>
      <c r="D134">
        <f>VLOOKUP($B134,image_data!$A:$P,15,FALSE)</f>
        <v>3456</v>
      </c>
      <c r="E134">
        <f t="shared" si="14"/>
        <v>77.740000000000236</v>
      </c>
      <c r="F134">
        <f t="shared" si="15"/>
        <v>1686.06</v>
      </c>
      <c r="G134">
        <f>VLOOKUP(_xlfn.CONCAT($A134,"1"),ref_coordinates!$A:$C,2,FALSE)</f>
        <v>3569.66</v>
      </c>
      <c r="H134">
        <f>VLOOKUP(_xlfn.CONCAT($A134,"1"),ref_coordinates!$A:$C,3,FALSE)</f>
        <v>178.77</v>
      </c>
      <c r="I134">
        <f>VLOOKUP(_xlfn.CONCAT($A134,"2"),ref_coordinates!$A:$C,2,FALSE)</f>
        <v>3647.4</v>
      </c>
      <c r="J134">
        <f>VLOOKUP(_xlfn.CONCAT($A134,"2"),ref_coordinates!$A:$C,3,FALSE)</f>
        <v>1864.83</v>
      </c>
      <c r="K134" t="e">
        <f t="shared" si="16"/>
        <v>#REF!</v>
      </c>
      <c r="L134" t="e">
        <f>VLOOKUP($A134,#REF!,4,FALSE)</f>
        <v>#REF!</v>
      </c>
      <c r="M134">
        <f>RADIANS(VLOOKUP($B134, image_data!A:G,7,FALSE))</f>
        <v>0.12144544123725746</v>
      </c>
      <c r="N134" t="e">
        <f>VLOOKUP($A134,#REF!,7,FALSE)</f>
        <v>#REF!</v>
      </c>
      <c r="O134">
        <f>VLOOKUP($B134,image_data!A:F,6,FALSE)</f>
        <v>2.2470389362424998</v>
      </c>
      <c r="P134">
        <f>VLOOKUP($B134,image_data!$A:$Q,12,FALSE)</f>
        <v>0.49825770434541999</v>
      </c>
      <c r="Q134">
        <f>VLOOKUP($B134,image_data!$A:$Q,13,FALSE)</f>
        <v>-7.7518752139753996E-2</v>
      </c>
      <c r="R134">
        <f>VLOOKUP($B134,image_data!$A:$Q,14,FALSE)</f>
        <v>3.6046535923768999E-3</v>
      </c>
      <c r="S134">
        <f>VLOOKUP($B134,image_data!$A:$K,9,FALSE)</f>
        <v>1.5638958708905999</v>
      </c>
      <c r="T134">
        <f>VLOOKUP($B134,image_data!$A:$K,10,FALSE)</f>
        <v>-0.10105337817100001</v>
      </c>
      <c r="U134">
        <f>VLOOKUP($B134,image_data!$A:$K,11,FALSE)</f>
        <v>8.9539594265858002E-2</v>
      </c>
      <c r="V134">
        <f>VLOOKUP(_xlfn.CONCAT(A134,1),ref_coordinates!A:D,4,FALSE)</f>
        <v>22.2</v>
      </c>
      <c r="W134" t="str">
        <f>VLOOKUP(INT(LEFT(A134,3)),image_data!A:H,8,FALSE)</f>
        <v>perspective</v>
      </c>
    </row>
    <row r="135" spans="1:23" x14ac:dyDescent="0.3">
      <c r="A135" t="s">
        <v>459</v>
      </c>
      <c r="B135">
        <f t="shared" si="17"/>
        <v>39</v>
      </c>
      <c r="C135">
        <f>VLOOKUP($B135,image_data!$A:$P,16,FALSE)</f>
        <v>4608</v>
      </c>
      <c r="D135">
        <f>VLOOKUP($B135,image_data!$A:$P,15,FALSE)</f>
        <v>3456</v>
      </c>
      <c r="E135">
        <f t="shared" si="14"/>
        <v>127.25</v>
      </c>
      <c r="F135">
        <f t="shared" si="15"/>
        <v>1860.15</v>
      </c>
      <c r="G135">
        <f>VLOOKUP(_xlfn.CONCAT($A135,"1"),ref_coordinates!$A:$C,2,FALSE)</f>
        <v>3767.96</v>
      </c>
      <c r="H135">
        <f>VLOOKUP(_xlfn.CONCAT($A135,"1"),ref_coordinates!$A:$C,3,FALSE)</f>
        <v>3.23</v>
      </c>
      <c r="I135">
        <f>VLOOKUP(_xlfn.CONCAT($A135,"2"),ref_coordinates!$A:$C,2,FALSE)</f>
        <v>3895.21</v>
      </c>
      <c r="J135">
        <f>VLOOKUP(_xlfn.CONCAT($A135,"2"),ref_coordinates!$A:$C,3,FALSE)</f>
        <v>1863.38</v>
      </c>
      <c r="K135" t="e">
        <f t="shared" si="16"/>
        <v>#REF!</v>
      </c>
      <c r="L135" t="e">
        <f>VLOOKUP($A135,#REF!,4,FALSE)</f>
        <v>#REF!</v>
      </c>
      <c r="M135">
        <f>RADIANS(VLOOKUP($B135, image_data!A:G,7,FALSE))</f>
        <v>0.12144544123725746</v>
      </c>
      <c r="N135" t="e">
        <f>VLOOKUP($A135,#REF!,7,FALSE)</f>
        <v>#REF!</v>
      </c>
      <c r="O135">
        <f>VLOOKUP($B135,image_data!A:F,6,FALSE)</f>
        <v>2.2470389362424998</v>
      </c>
      <c r="P135">
        <f>VLOOKUP($B135,image_data!$A:$Q,12,FALSE)</f>
        <v>0.49825770434541999</v>
      </c>
      <c r="Q135">
        <f>VLOOKUP($B135,image_data!$A:$Q,13,FALSE)</f>
        <v>-7.7518752139753996E-2</v>
      </c>
      <c r="R135">
        <f>VLOOKUP($B135,image_data!$A:$Q,14,FALSE)</f>
        <v>3.6046535923768999E-3</v>
      </c>
      <c r="S135">
        <f>VLOOKUP($B135,image_data!$A:$K,9,FALSE)</f>
        <v>1.5638958708905999</v>
      </c>
      <c r="T135">
        <f>VLOOKUP($B135,image_data!$A:$K,10,FALSE)</f>
        <v>-0.10105337817100001</v>
      </c>
      <c r="U135">
        <f>VLOOKUP($B135,image_data!$A:$K,11,FALSE)</f>
        <v>8.9539594265858002E-2</v>
      </c>
      <c r="V135">
        <f>VLOOKUP(_xlfn.CONCAT(A135,1),ref_coordinates!A:D,4,FALSE)</f>
        <v>22.2</v>
      </c>
      <c r="W135" t="str">
        <f>VLOOKUP(INT(LEFT(A135,3)),image_data!A:H,8,FALSE)</f>
        <v>perspective</v>
      </c>
    </row>
    <row r="136" spans="1:23" x14ac:dyDescent="0.3">
      <c r="A136" t="s">
        <v>460</v>
      </c>
      <c r="B136">
        <f t="shared" si="17"/>
        <v>39</v>
      </c>
      <c r="C136">
        <f>VLOOKUP($B136,image_data!$A:$P,16,FALSE)</f>
        <v>4608</v>
      </c>
      <c r="D136">
        <f>VLOOKUP($B136,image_data!$A:$P,15,FALSE)</f>
        <v>3456</v>
      </c>
      <c r="E136">
        <f t="shared" si="14"/>
        <v>104.18000000000029</v>
      </c>
      <c r="F136">
        <f t="shared" si="15"/>
        <v>1833.32</v>
      </c>
      <c r="G136">
        <f>VLOOKUP(_xlfn.CONCAT($A136,"1"),ref_coordinates!$A:$C,2,FALSE)</f>
        <v>3961.7</v>
      </c>
      <c r="H136">
        <f>VLOOKUP(_xlfn.CONCAT($A136,"1"),ref_coordinates!$A:$C,3,FALSE)</f>
        <v>29.02</v>
      </c>
      <c r="I136">
        <f>VLOOKUP(_xlfn.CONCAT($A136,"2"),ref_coordinates!$A:$C,2,FALSE)</f>
        <v>4065.88</v>
      </c>
      <c r="J136">
        <f>VLOOKUP(_xlfn.CONCAT($A136,"2"),ref_coordinates!$A:$C,3,FALSE)</f>
        <v>1862.34</v>
      </c>
      <c r="K136" t="e">
        <f t="shared" si="16"/>
        <v>#REF!</v>
      </c>
      <c r="L136" t="e">
        <f>VLOOKUP($A136,#REF!,4,FALSE)</f>
        <v>#REF!</v>
      </c>
      <c r="M136">
        <f>RADIANS(VLOOKUP($B136, image_data!A:G,7,FALSE))</f>
        <v>0.12144544123725746</v>
      </c>
      <c r="N136" t="e">
        <f>VLOOKUP($A136,#REF!,7,FALSE)</f>
        <v>#REF!</v>
      </c>
      <c r="O136">
        <f>VLOOKUP($B136,image_data!A:F,6,FALSE)</f>
        <v>2.2470389362424998</v>
      </c>
      <c r="P136">
        <f>VLOOKUP($B136,image_data!$A:$Q,12,FALSE)</f>
        <v>0.49825770434541999</v>
      </c>
      <c r="Q136">
        <f>VLOOKUP($B136,image_data!$A:$Q,13,FALSE)</f>
        <v>-7.7518752139753996E-2</v>
      </c>
      <c r="R136">
        <f>VLOOKUP($B136,image_data!$A:$Q,14,FALSE)</f>
        <v>3.6046535923768999E-3</v>
      </c>
      <c r="S136">
        <f>VLOOKUP($B136,image_data!$A:$K,9,FALSE)</f>
        <v>1.5638958708905999</v>
      </c>
      <c r="T136">
        <f>VLOOKUP($B136,image_data!$A:$K,10,FALSE)</f>
        <v>-0.10105337817100001</v>
      </c>
      <c r="U136">
        <f>VLOOKUP($B136,image_data!$A:$K,11,FALSE)</f>
        <v>8.9539594265858002E-2</v>
      </c>
      <c r="V136">
        <f>VLOOKUP(_xlfn.CONCAT(A136,1),ref_coordinates!A:D,4,FALSE)</f>
        <v>22.2</v>
      </c>
      <c r="W136" t="str">
        <f>VLOOKUP(INT(LEFT(A136,3)),image_data!A:H,8,FALSE)</f>
        <v>perspective</v>
      </c>
    </row>
    <row r="137" spans="1:23" x14ac:dyDescent="0.3">
      <c r="A137" t="s">
        <v>461</v>
      </c>
      <c r="B137">
        <f t="shared" si="17"/>
        <v>39</v>
      </c>
      <c r="C137">
        <f>VLOOKUP($B137,image_data!$A:$P,16,FALSE)</f>
        <v>4608</v>
      </c>
      <c r="D137">
        <f>VLOOKUP($B137,image_data!$A:$P,15,FALSE)</f>
        <v>3456</v>
      </c>
      <c r="E137">
        <f t="shared" si="14"/>
        <v>127.02999999999975</v>
      </c>
      <c r="F137">
        <f t="shared" si="15"/>
        <v>1747.67</v>
      </c>
      <c r="G137">
        <f>VLOOKUP(_xlfn.CONCAT($A137,"1"),ref_coordinates!$A:$C,2,FALSE)</f>
        <v>4251.3500000000004</v>
      </c>
      <c r="H137">
        <f>VLOOKUP(_xlfn.CONCAT($A137,"1"),ref_coordinates!$A:$C,3,FALSE)</f>
        <v>110.21</v>
      </c>
      <c r="I137">
        <f>VLOOKUP(_xlfn.CONCAT($A137,"2"),ref_coordinates!$A:$C,2,FALSE)</f>
        <v>4378.38</v>
      </c>
      <c r="J137">
        <f>VLOOKUP(_xlfn.CONCAT($A137,"2"),ref_coordinates!$A:$C,3,FALSE)</f>
        <v>1857.88</v>
      </c>
      <c r="K137" t="e">
        <f t="shared" si="16"/>
        <v>#REF!</v>
      </c>
      <c r="L137" t="e">
        <f>VLOOKUP($A137,#REF!,4,FALSE)</f>
        <v>#REF!</v>
      </c>
      <c r="M137">
        <f>RADIANS(VLOOKUP($B137, image_data!A:G,7,FALSE))</f>
        <v>0.12144544123725746</v>
      </c>
      <c r="N137" t="e">
        <f>VLOOKUP($A137,#REF!,7,FALSE)</f>
        <v>#REF!</v>
      </c>
      <c r="O137">
        <f>VLOOKUP($B137,image_data!A:F,6,FALSE)</f>
        <v>2.2470389362424998</v>
      </c>
      <c r="P137">
        <f>VLOOKUP($B137,image_data!$A:$Q,12,FALSE)</f>
        <v>0.49825770434541999</v>
      </c>
      <c r="Q137">
        <f>VLOOKUP($B137,image_data!$A:$Q,13,FALSE)</f>
        <v>-7.7518752139753996E-2</v>
      </c>
      <c r="R137">
        <f>VLOOKUP($B137,image_data!$A:$Q,14,FALSE)</f>
        <v>3.6046535923768999E-3</v>
      </c>
      <c r="S137">
        <f>VLOOKUP($B137,image_data!$A:$K,9,FALSE)</f>
        <v>1.5638958708905999</v>
      </c>
      <c r="T137">
        <f>VLOOKUP($B137,image_data!$A:$K,10,FALSE)</f>
        <v>-0.10105337817100001</v>
      </c>
      <c r="U137">
        <f>VLOOKUP($B137,image_data!$A:$K,11,FALSE)</f>
        <v>8.9539594265858002E-2</v>
      </c>
      <c r="V137">
        <f>VLOOKUP(_xlfn.CONCAT(A137,1),ref_coordinates!A:D,4,FALSE)</f>
        <v>22.2</v>
      </c>
      <c r="W137" t="str">
        <f>VLOOKUP(INT(LEFT(A137,3)),image_data!A:H,8,FALSE)</f>
        <v>perspective</v>
      </c>
    </row>
    <row r="138" spans="1:23" x14ac:dyDescent="0.3">
      <c r="A138" t="s">
        <v>462</v>
      </c>
      <c r="B138">
        <f t="shared" si="17"/>
        <v>39</v>
      </c>
      <c r="C138">
        <f>VLOOKUP($B138,image_data!$A:$P,16,FALSE)</f>
        <v>4608</v>
      </c>
      <c r="D138">
        <f>VLOOKUP($B138,image_data!$A:$P,15,FALSE)</f>
        <v>3456</v>
      </c>
      <c r="E138">
        <f t="shared" si="14"/>
        <v>108.25</v>
      </c>
      <c r="F138">
        <f t="shared" si="15"/>
        <v>1597.52</v>
      </c>
      <c r="G138">
        <f>VLOOKUP(_xlfn.CONCAT($A138,"1"),ref_coordinates!$A:$C,2,FALSE)</f>
        <v>4327.32</v>
      </c>
      <c r="H138">
        <f>VLOOKUP(_xlfn.CONCAT($A138,"1"),ref_coordinates!$A:$C,3,FALSE)</f>
        <v>259.32</v>
      </c>
      <c r="I138">
        <f>VLOOKUP(_xlfn.CONCAT($A138,"2"),ref_coordinates!$A:$C,2,FALSE)</f>
        <v>4435.57</v>
      </c>
      <c r="J138">
        <f>VLOOKUP(_xlfn.CONCAT($A138,"2"),ref_coordinates!$A:$C,3,FALSE)</f>
        <v>1856.84</v>
      </c>
      <c r="K138" t="e">
        <f t="shared" si="16"/>
        <v>#REF!</v>
      </c>
      <c r="L138" t="e">
        <f>VLOOKUP($A138,#REF!,4,FALSE)</f>
        <v>#REF!</v>
      </c>
      <c r="M138">
        <f>RADIANS(VLOOKUP($B138, image_data!A:G,7,FALSE))</f>
        <v>0.12144544123725746</v>
      </c>
      <c r="N138" t="e">
        <f>VLOOKUP($A138,#REF!,7,FALSE)</f>
        <v>#REF!</v>
      </c>
      <c r="O138">
        <f>VLOOKUP($B138,image_data!A:F,6,FALSE)</f>
        <v>2.2470389362424998</v>
      </c>
      <c r="P138">
        <f>VLOOKUP($B138,image_data!$A:$Q,12,FALSE)</f>
        <v>0.49825770434541999</v>
      </c>
      <c r="Q138">
        <f>VLOOKUP($B138,image_data!$A:$Q,13,FALSE)</f>
        <v>-7.7518752139753996E-2</v>
      </c>
      <c r="R138">
        <f>VLOOKUP($B138,image_data!$A:$Q,14,FALSE)</f>
        <v>3.6046535923768999E-3</v>
      </c>
      <c r="S138">
        <f>VLOOKUP($B138,image_data!$A:$K,9,FALSE)</f>
        <v>1.5638958708905999</v>
      </c>
      <c r="T138">
        <f>VLOOKUP($B138,image_data!$A:$K,10,FALSE)</f>
        <v>-0.10105337817100001</v>
      </c>
      <c r="U138">
        <f>VLOOKUP($B138,image_data!$A:$K,11,FALSE)</f>
        <v>8.9539594265858002E-2</v>
      </c>
      <c r="V138">
        <f>VLOOKUP(_xlfn.CONCAT(A138,1),ref_coordinates!A:D,4,FALSE)</f>
        <v>22.2</v>
      </c>
      <c r="W138" t="str">
        <f>VLOOKUP(INT(LEFT(A138,3)),image_data!A:H,8,FALSE)</f>
        <v>perspective</v>
      </c>
    </row>
    <row r="139" spans="1:23" x14ac:dyDescent="0.3">
      <c r="A139" t="s">
        <v>463</v>
      </c>
      <c r="B139">
        <f t="shared" si="17"/>
        <v>39</v>
      </c>
      <c r="C139">
        <f>VLOOKUP($B139,image_data!$A:$P,16,FALSE)</f>
        <v>4608</v>
      </c>
      <c r="D139">
        <f>VLOOKUP($B139,image_data!$A:$P,15,FALSE)</f>
        <v>3456</v>
      </c>
      <c r="E139">
        <f t="shared" si="14"/>
        <v>102.51000000000022</v>
      </c>
      <c r="F139">
        <f t="shared" si="15"/>
        <v>1445.23</v>
      </c>
      <c r="G139">
        <f>VLOOKUP(_xlfn.CONCAT($A139,"1"),ref_coordinates!$A:$C,2,FALSE)</f>
        <v>4449.87</v>
      </c>
      <c r="H139">
        <f>VLOOKUP(_xlfn.CONCAT($A139,"1"),ref_coordinates!$A:$C,3,FALSE)</f>
        <v>386.47</v>
      </c>
      <c r="I139">
        <f>VLOOKUP(_xlfn.CONCAT($A139,"2"),ref_coordinates!$A:$C,2,FALSE)</f>
        <v>4552.38</v>
      </c>
      <c r="J139">
        <f>VLOOKUP(_xlfn.CONCAT($A139,"2"),ref_coordinates!$A:$C,3,FALSE)</f>
        <v>1831.7</v>
      </c>
      <c r="K139" t="e">
        <f t="shared" si="16"/>
        <v>#REF!</v>
      </c>
      <c r="L139" t="e">
        <f>VLOOKUP($A139,#REF!,4,FALSE)</f>
        <v>#REF!</v>
      </c>
      <c r="M139">
        <f>RADIANS(VLOOKUP($B139, image_data!A:G,7,FALSE))</f>
        <v>0.12144544123725746</v>
      </c>
      <c r="N139" t="e">
        <f>VLOOKUP($A139,#REF!,7,FALSE)</f>
        <v>#REF!</v>
      </c>
      <c r="O139">
        <f>VLOOKUP($B139,image_data!A:F,6,FALSE)</f>
        <v>2.2470389362424998</v>
      </c>
      <c r="P139">
        <f>VLOOKUP($B139,image_data!$A:$Q,12,FALSE)</f>
        <v>0.49825770434541999</v>
      </c>
      <c r="Q139">
        <f>VLOOKUP($B139,image_data!$A:$Q,13,FALSE)</f>
        <v>-7.7518752139753996E-2</v>
      </c>
      <c r="R139">
        <f>VLOOKUP($B139,image_data!$A:$Q,14,FALSE)</f>
        <v>3.6046535923768999E-3</v>
      </c>
      <c r="S139">
        <f>VLOOKUP($B139,image_data!$A:$K,9,FALSE)</f>
        <v>1.5638958708905999</v>
      </c>
      <c r="T139">
        <f>VLOOKUP($B139,image_data!$A:$K,10,FALSE)</f>
        <v>-0.10105337817100001</v>
      </c>
      <c r="U139">
        <f>VLOOKUP($B139,image_data!$A:$K,11,FALSE)</f>
        <v>8.9539594265858002E-2</v>
      </c>
      <c r="V139">
        <f>VLOOKUP(_xlfn.CONCAT(A139,1),ref_coordinates!A:D,4,FALSE)</f>
        <v>22.2</v>
      </c>
      <c r="W139" t="str">
        <f>VLOOKUP(INT(LEFT(A139,3)),image_data!A:H,8,FALSE)</f>
        <v>perspective</v>
      </c>
    </row>
    <row r="140" spans="1:23" x14ac:dyDescent="0.3">
      <c r="A140" t="s">
        <v>466</v>
      </c>
      <c r="B140">
        <f t="shared" si="17"/>
        <v>40</v>
      </c>
      <c r="C140">
        <f>VLOOKUP($B140,image_data!$A:$P,16,FALSE)</f>
        <v>1920</v>
      </c>
      <c r="D140">
        <f>VLOOKUP($B140,image_data!$A:$P,15,FALSE)</f>
        <v>1080</v>
      </c>
      <c r="E140">
        <f t="shared" si="14"/>
        <v>-13.670000000000073</v>
      </c>
      <c r="F140">
        <f t="shared" si="15"/>
        <v>141.38999999999999</v>
      </c>
      <c r="G140">
        <f>VLOOKUP(_xlfn.CONCAT($A140,"1"),ref_coordinates!$A:$C,2,FALSE)</f>
        <v>1135.71</v>
      </c>
      <c r="H140">
        <f>VLOOKUP(_xlfn.CONCAT($A140,"1"),ref_coordinates!$A:$C,3,FALSE)</f>
        <v>637.76</v>
      </c>
      <c r="I140">
        <f>VLOOKUP(_xlfn.CONCAT($A140,"2"),ref_coordinates!$A:$C,2,FALSE)</f>
        <v>1122.04</v>
      </c>
      <c r="J140">
        <f>VLOOKUP(_xlfn.CONCAT($A140,"2"),ref_coordinates!$A:$C,3,FALSE)</f>
        <v>779.15</v>
      </c>
      <c r="K140" t="e">
        <f t="shared" si="16"/>
        <v>#REF!</v>
      </c>
      <c r="L140" t="e">
        <f>VLOOKUP($A140,#REF!,4,FALSE)</f>
        <v>#REF!</v>
      </c>
      <c r="M140">
        <f>RADIANS(VLOOKUP($B140, image_data!A:G,7,FALSE))</f>
        <v>3.5676914023205897</v>
      </c>
      <c r="N140" t="e">
        <f>VLOOKUP($A140,#REF!,7,FALSE)</f>
        <v>#REF!</v>
      </c>
      <c r="O140">
        <f>VLOOKUP($B140,image_data!A:F,6,FALSE)</f>
        <v>2.133306290023</v>
      </c>
      <c r="P140">
        <f>VLOOKUP($B140,image_data!$A:$Q,12,FALSE)</f>
        <v>0.64715209660582995</v>
      </c>
      <c r="Q140">
        <f>VLOOKUP($B140,image_data!$A:$Q,13,FALSE)</f>
        <v>-2.2740494451344E-3</v>
      </c>
      <c r="R140">
        <f>VLOOKUP($B140,image_data!$A:$Q,14,FALSE)</f>
        <v>-1.4610540439205001E-3</v>
      </c>
      <c r="S140">
        <f>VLOOKUP($B140,image_data!$A:$K,9,FALSE)</f>
        <v>0.34944614634287002</v>
      </c>
      <c r="T140">
        <f>VLOOKUP($B140,image_data!$A:$K,10,FALSE)</f>
        <v>1.8305368952333001</v>
      </c>
      <c r="U140">
        <f>VLOOKUP($B140,image_data!$A:$K,11,FALSE)</f>
        <v>-2.0704207687467</v>
      </c>
      <c r="V140">
        <f>VLOOKUP(_xlfn.CONCAT(A140,1),ref_coordinates!A:D,4,FALSE)</f>
        <v>10.8</v>
      </c>
      <c r="W140" t="str">
        <f>VLOOKUP(INT(LEFT(A140,3)),image_data!A:H,8,FALSE)</f>
        <v>perspective</v>
      </c>
    </row>
    <row r="141" spans="1:23" x14ac:dyDescent="0.3">
      <c r="A141" t="s">
        <v>467</v>
      </c>
      <c r="B141">
        <f t="shared" si="17"/>
        <v>40</v>
      </c>
      <c r="C141">
        <f>VLOOKUP($B141,image_data!$A:$P,16,FALSE)</f>
        <v>1920</v>
      </c>
      <c r="D141">
        <f>VLOOKUP($B141,image_data!$A:$P,15,FALSE)</f>
        <v>1080</v>
      </c>
      <c r="E141">
        <f t="shared" si="14"/>
        <v>-22.3599999999999</v>
      </c>
      <c r="F141">
        <f t="shared" si="15"/>
        <v>198.47000000000003</v>
      </c>
      <c r="G141">
        <f>VLOOKUP(_xlfn.CONCAT($A141,"1"),ref_coordinates!$A:$C,2,FALSE)</f>
        <v>1202.6199999999999</v>
      </c>
      <c r="H141">
        <f>VLOOKUP(_xlfn.CONCAT($A141,"1"),ref_coordinates!$A:$C,3,FALSE)</f>
        <v>598.72</v>
      </c>
      <c r="I141">
        <f>VLOOKUP(_xlfn.CONCAT($A141,"2"),ref_coordinates!$A:$C,2,FALSE)</f>
        <v>1180.26</v>
      </c>
      <c r="J141">
        <f>VLOOKUP(_xlfn.CONCAT($A141,"2"),ref_coordinates!$A:$C,3,FALSE)</f>
        <v>797.19</v>
      </c>
      <c r="K141" t="e">
        <f t="shared" si="16"/>
        <v>#REF!</v>
      </c>
      <c r="L141" t="e">
        <f>VLOOKUP($A141,#REF!,4,FALSE)</f>
        <v>#REF!</v>
      </c>
      <c r="M141">
        <f>RADIANS(VLOOKUP($B141, image_data!A:G,7,FALSE))</f>
        <v>3.5676914023205897</v>
      </c>
      <c r="N141" t="e">
        <f>VLOOKUP($A141,#REF!,7,FALSE)</f>
        <v>#REF!</v>
      </c>
      <c r="O141">
        <f>VLOOKUP($B141,image_data!A:F,6,FALSE)</f>
        <v>2.133306290023</v>
      </c>
      <c r="P141">
        <f>VLOOKUP($B141,image_data!$A:$Q,12,FALSE)</f>
        <v>0.64715209660582995</v>
      </c>
      <c r="Q141">
        <f>VLOOKUP($B141,image_data!$A:$Q,13,FALSE)</f>
        <v>-2.2740494451344E-3</v>
      </c>
      <c r="R141">
        <f>VLOOKUP($B141,image_data!$A:$Q,14,FALSE)</f>
        <v>-1.4610540439205001E-3</v>
      </c>
      <c r="S141">
        <f>VLOOKUP($B141,image_data!$A:$K,9,FALSE)</f>
        <v>0.34944614634287002</v>
      </c>
      <c r="T141">
        <f>VLOOKUP($B141,image_data!$A:$K,10,FALSE)</f>
        <v>1.8305368952333001</v>
      </c>
      <c r="U141">
        <f>VLOOKUP($B141,image_data!$A:$K,11,FALSE)</f>
        <v>-2.0704207687467</v>
      </c>
      <c r="V141">
        <f>VLOOKUP(_xlfn.CONCAT(A141,1),ref_coordinates!A:D,4,FALSE)</f>
        <v>10.4</v>
      </c>
      <c r="W141" t="str">
        <f>VLOOKUP(INT(LEFT(A141,3)),image_data!A:H,8,FALSE)</f>
        <v>perspective</v>
      </c>
    </row>
    <row r="142" spans="1:23" x14ac:dyDescent="0.3">
      <c r="A142" t="s">
        <v>468</v>
      </c>
      <c r="B142">
        <f t="shared" si="17"/>
        <v>40</v>
      </c>
      <c r="C142">
        <f>VLOOKUP($B142,image_data!$A:$P,16,FALSE)</f>
        <v>1920</v>
      </c>
      <c r="D142">
        <f>VLOOKUP($B142,image_data!$A:$P,15,FALSE)</f>
        <v>1080</v>
      </c>
      <c r="E142">
        <f t="shared" si="14"/>
        <v>-22.210000000000036</v>
      </c>
      <c r="F142">
        <f t="shared" si="15"/>
        <v>227.94000000000005</v>
      </c>
      <c r="G142">
        <f>VLOOKUP(_xlfn.CONCAT($A142,"1"),ref_coordinates!$A:$C,2,FALSE)</f>
        <v>1257.26</v>
      </c>
      <c r="H142">
        <f>VLOOKUP(_xlfn.CONCAT($A142,"1"),ref_coordinates!$A:$C,3,FALSE)</f>
        <v>577.01</v>
      </c>
      <c r="I142">
        <f>VLOOKUP(_xlfn.CONCAT($A142,"2"),ref_coordinates!$A:$C,2,FALSE)</f>
        <v>1235.05</v>
      </c>
      <c r="J142">
        <f>VLOOKUP(_xlfn.CONCAT($A142,"2"),ref_coordinates!$A:$C,3,FALSE)</f>
        <v>804.95</v>
      </c>
      <c r="K142" t="e">
        <f t="shared" si="16"/>
        <v>#REF!</v>
      </c>
      <c r="L142" t="e">
        <f>VLOOKUP($A142,#REF!,4,FALSE)</f>
        <v>#REF!</v>
      </c>
      <c r="M142">
        <f>RADIANS(VLOOKUP($B142, image_data!A:G,7,FALSE))</f>
        <v>3.5676914023205897</v>
      </c>
      <c r="N142" t="e">
        <f>VLOOKUP($A142,#REF!,7,FALSE)</f>
        <v>#REF!</v>
      </c>
      <c r="O142">
        <f>VLOOKUP($B142,image_data!A:F,6,FALSE)</f>
        <v>2.133306290023</v>
      </c>
      <c r="P142">
        <f>VLOOKUP($B142,image_data!$A:$Q,12,FALSE)</f>
        <v>0.64715209660582995</v>
      </c>
      <c r="Q142">
        <f>VLOOKUP($B142,image_data!$A:$Q,13,FALSE)</f>
        <v>-2.2740494451344E-3</v>
      </c>
      <c r="R142">
        <f>VLOOKUP($B142,image_data!$A:$Q,14,FALSE)</f>
        <v>-1.4610540439205001E-3</v>
      </c>
      <c r="S142">
        <f>VLOOKUP($B142,image_data!$A:$K,9,FALSE)</f>
        <v>0.34944614634287002</v>
      </c>
      <c r="T142">
        <f>VLOOKUP($B142,image_data!$A:$K,10,FALSE)</f>
        <v>1.8305368952333001</v>
      </c>
      <c r="U142">
        <f>VLOOKUP($B142,image_data!$A:$K,11,FALSE)</f>
        <v>-2.0704207687467</v>
      </c>
      <c r="V142">
        <f>VLOOKUP(_xlfn.CONCAT(A142,1),ref_coordinates!A:D,4,FALSE)</f>
        <v>10.4</v>
      </c>
      <c r="W142" t="str">
        <f>VLOOKUP(INT(LEFT(A142,3)),image_data!A:H,8,FALSE)</f>
        <v>perspective</v>
      </c>
    </row>
    <row r="143" spans="1:23" x14ac:dyDescent="0.3">
      <c r="A143" t="s">
        <v>469</v>
      </c>
      <c r="B143">
        <f t="shared" si="17"/>
        <v>40</v>
      </c>
      <c r="C143">
        <f>VLOOKUP($B143,image_data!$A:$P,16,FALSE)</f>
        <v>1920</v>
      </c>
      <c r="D143">
        <f>VLOOKUP($B143,image_data!$A:$P,15,FALSE)</f>
        <v>1080</v>
      </c>
      <c r="E143">
        <f t="shared" si="14"/>
        <v>-23.029999999999973</v>
      </c>
      <c r="F143">
        <f t="shared" si="15"/>
        <v>236.33999999999992</v>
      </c>
      <c r="G143">
        <f>VLOOKUP(_xlfn.CONCAT($A143,"1"),ref_coordinates!$A:$C,2,FALSE)</f>
        <v>1273.8599999999999</v>
      </c>
      <c r="H143">
        <f>VLOOKUP(_xlfn.CONCAT($A143,"1"),ref_coordinates!$A:$C,3,FALSE)</f>
        <v>570.70000000000005</v>
      </c>
      <c r="I143">
        <f>VLOOKUP(_xlfn.CONCAT($A143,"2"),ref_coordinates!$A:$C,2,FALSE)</f>
        <v>1250.83</v>
      </c>
      <c r="J143">
        <f>VLOOKUP(_xlfn.CONCAT($A143,"2"),ref_coordinates!$A:$C,3,FALSE)</f>
        <v>807.04</v>
      </c>
      <c r="K143" t="e">
        <f t="shared" si="16"/>
        <v>#REF!</v>
      </c>
      <c r="L143" t="e">
        <f>VLOOKUP($A143,#REF!,4,FALSE)</f>
        <v>#REF!</v>
      </c>
      <c r="M143">
        <f>RADIANS(VLOOKUP($B143, image_data!A:G,7,FALSE))</f>
        <v>3.5676914023205897</v>
      </c>
      <c r="N143" t="e">
        <f>VLOOKUP($A143,#REF!,7,FALSE)</f>
        <v>#REF!</v>
      </c>
      <c r="O143">
        <f>VLOOKUP($B143,image_data!A:F,6,FALSE)</f>
        <v>2.133306290023</v>
      </c>
      <c r="P143">
        <f>VLOOKUP($B143,image_data!$A:$Q,12,FALSE)</f>
        <v>0.64715209660582995</v>
      </c>
      <c r="Q143">
        <f>VLOOKUP($B143,image_data!$A:$Q,13,FALSE)</f>
        <v>-2.2740494451344E-3</v>
      </c>
      <c r="R143">
        <f>VLOOKUP($B143,image_data!$A:$Q,14,FALSE)</f>
        <v>-1.4610540439205001E-3</v>
      </c>
      <c r="S143">
        <f>VLOOKUP($B143,image_data!$A:$K,9,FALSE)</f>
        <v>0.34944614634287002</v>
      </c>
      <c r="T143">
        <f>VLOOKUP($B143,image_data!$A:$K,10,FALSE)</f>
        <v>1.8305368952333001</v>
      </c>
      <c r="U143">
        <f>VLOOKUP($B143,image_data!$A:$K,11,FALSE)</f>
        <v>-2.0704207687467</v>
      </c>
      <c r="V143">
        <f>VLOOKUP(_xlfn.CONCAT(A143,1),ref_coordinates!A:D,4,FALSE)</f>
        <v>10.4</v>
      </c>
      <c r="W143" t="str">
        <f>VLOOKUP(INT(LEFT(A143,3)),image_data!A:H,8,FALSE)</f>
        <v>perspective</v>
      </c>
    </row>
    <row r="144" spans="1:23" x14ac:dyDescent="0.3">
      <c r="A144" t="s">
        <v>470</v>
      </c>
      <c r="B144">
        <f t="shared" si="17"/>
        <v>40</v>
      </c>
      <c r="C144">
        <f>VLOOKUP($B144,image_data!$A:$P,16,FALSE)</f>
        <v>1920</v>
      </c>
      <c r="D144">
        <f>VLOOKUP($B144,image_data!$A:$P,15,FALSE)</f>
        <v>1080</v>
      </c>
      <c r="E144">
        <f t="shared" si="14"/>
        <v>-26.849999999999909</v>
      </c>
      <c r="F144">
        <f t="shared" si="15"/>
        <v>334.90000000000003</v>
      </c>
      <c r="G144">
        <f>VLOOKUP(_xlfn.CONCAT($A144,"1"),ref_coordinates!$A:$C,2,FALSE)</f>
        <v>1460.11</v>
      </c>
      <c r="H144">
        <f>VLOOKUP(_xlfn.CONCAT($A144,"1"),ref_coordinates!$A:$C,3,FALSE)</f>
        <v>499.93</v>
      </c>
      <c r="I144">
        <f>VLOOKUP(_xlfn.CONCAT($A144,"2"),ref_coordinates!$A:$C,2,FALSE)</f>
        <v>1433.26</v>
      </c>
      <c r="J144">
        <f>VLOOKUP(_xlfn.CONCAT($A144,"2"),ref_coordinates!$A:$C,3,FALSE)</f>
        <v>834.83</v>
      </c>
      <c r="K144" t="e">
        <f t="shared" si="16"/>
        <v>#REF!</v>
      </c>
      <c r="L144" t="e">
        <f>VLOOKUP($A144,#REF!,4,FALSE)</f>
        <v>#REF!</v>
      </c>
      <c r="M144">
        <f>RADIANS(VLOOKUP($B144, image_data!A:G,7,FALSE))</f>
        <v>3.5676914023205897</v>
      </c>
      <c r="N144" t="e">
        <f>VLOOKUP($A144,#REF!,7,FALSE)</f>
        <v>#REF!</v>
      </c>
      <c r="O144">
        <f>VLOOKUP($B144,image_data!A:F,6,FALSE)</f>
        <v>2.133306290023</v>
      </c>
      <c r="P144">
        <f>VLOOKUP($B144,image_data!$A:$Q,12,FALSE)</f>
        <v>0.64715209660582995</v>
      </c>
      <c r="Q144">
        <f>VLOOKUP($B144,image_data!$A:$Q,13,FALSE)</f>
        <v>-2.2740494451344E-3</v>
      </c>
      <c r="R144">
        <f>VLOOKUP($B144,image_data!$A:$Q,14,FALSE)</f>
        <v>-1.4610540439205001E-3</v>
      </c>
      <c r="S144">
        <f>VLOOKUP($B144,image_data!$A:$K,9,FALSE)</f>
        <v>0.34944614634287002</v>
      </c>
      <c r="T144">
        <f>VLOOKUP($B144,image_data!$A:$K,10,FALSE)</f>
        <v>1.8305368952333001</v>
      </c>
      <c r="U144">
        <f>VLOOKUP($B144,image_data!$A:$K,11,FALSE)</f>
        <v>-2.0704207687467</v>
      </c>
      <c r="V144">
        <f>VLOOKUP(_xlfn.CONCAT(A144,1),ref_coordinates!A:D,4,FALSE)</f>
        <v>10.4</v>
      </c>
      <c r="W144" t="str">
        <f>VLOOKUP(INT(LEFT(A144,3)),image_data!A:H,8,FALSE)</f>
        <v>perspective</v>
      </c>
    </row>
    <row r="145" spans="1:23" x14ac:dyDescent="0.3">
      <c r="A145" t="s">
        <v>471</v>
      </c>
      <c r="B145">
        <f t="shared" si="17"/>
        <v>40</v>
      </c>
      <c r="C145">
        <f>VLOOKUP($B145,image_data!$A:$P,16,FALSE)</f>
        <v>1920</v>
      </c>
      <c r="D145">
        <f>VLOOKUP($B145,image_data!$A:$P,15,FALSE)</f>
        <v>1080</v>
      </c>
      <c r="E145">
        <f t="shared" si="14"/>
        <v>-22.879999999999882</v>
      </c>
      <c r="F145">
        <f t="shared" si="15"/>
        <v>348.09</v>
      </c>
      <c r="G145">
        <f>VLOOKUP(_xlfn.CONCAT($A145,"1"),ref_coordinates!$A:$C,2,FALSE)</f>
        <v>1489.08</v>
      </c>
      <c r="H145">
        <f>VLOOKUP(_xlfn.CONCAT($A145,"1"),ref_coordinates!$A:$C,3,FALSE)</f>
        <v>488.93</v>
      </c>
      <c r="I145">
        <f>VLOOKUP(_xlfn.CONCAT($A145,"2"),ref_coordinates!$A:$C,2,FALSE)</f>
        <v>1466.2</v>
      </c>
      <c r="J145">
        <f>VLOOKUP(_xlfn.CONCAT($A145,"2"),ref_coordinates!$A:$C,3,FALSE)</f>
        <v>837.02</v>
      </c>
      <c r="K145" t="e">
        <f t="shared" si="16"/>
        <v>#REF!</v>
      </c>
      <c r="L145" t="e">
        <f>VLOOKUP($A145,#REF!,4,FALSE)</f>
        <v>#REF!</v>
      </c>
      <c r="M145">
        <f>RADIANS(VLOOKUP($B145, image_data!A:G,7,FALSE))</f>
        <v>3.5676914023205897</v>
      </c>
      <c r="N145" t="e">
        <f>VLOOKUP($A145,#REF!,7,FALSE)</f>
        <v>#REF!</v>
      </c>
      <c r="O145">
        <f>VLOOKUP($B145,image_data!A:F,6,FALSE)</f>
        <v>2.133306290023</v>
      </c>
      <c r="P145">
        <f>VLOOKUP($B145,image_data!$A:$Q,12,FALSE)</f>
        <v>0.64715209660582995</v>
      </c>
      <c r="Q145">
        <f>VLOOKUP($B145,image_data!$A:$Q,13,FALSE)</f>
        <v>-2.2740494451344E-3</v>
      </c>
      <c r="R145">
        <f>VLOOKUP($B145,image_data!$A:$Q,14,FALSE)</f>
        <v>-1.4610540439205001E-3</v>
      </c>
      <c r="S145">
        <f>VLOOKUP($B145,image_data!$A:$K,9,FALSE)</f>
        <v>0.34944614634287002</v>
      </c>
      <c r="T145">
        <f>VLOOKUP($B145,image_data!$A:$K,10,FALSE)</f>
        <v>1.8305368952333001</v>
      </c>
      <c r="U145">
        <f>VLOOKUP($B145,image_data!$A:$K,11,FALSE)</f>
        <v>-2.0704207687467</v>
      </c>
      <c r="V145">
        <f>VLOOKUP(_xlfn.CONCAT(A145,1),ref_coordinates!A:D,4,FALSE)</f>
        <v>10.4</v>
      </c>
      <c r="W145" t="str">
        <f>VLOOKUP(INT(LEFT(A145,3)),image_data!A:H,8,FALSE)</f>
        <v>perspective</v>
      </c>
    </row>
    <row r="146" spans="1:23" x14ac:dyDescent="0.3">
      <c r="A146" t="s">
        <v>474</v>
      </c>
      <c r="B146">
        <f t="shared" si="17"/>
        <v>41</v>
      </c>
      <c r="C146">
        <f>VLOOKUP($B146,image_data!$A:$P,16,FALSE)</f>
        <v>4000</v>
      </c>
      <c r="D146">
        <f>VLOOKUP($B146,image_data!$A:$P,15,FALSE)</f>
        <v>3000</v>
      </c>
      <c r="E146">
        <f t="shared" si="14"/>
        <v>-141.77999999999997</v>
      </c>
      <c r="F146">
        <f t="shared" si="15"/>
        <v>497.10999999999996</v>
      </c>
      <c r="G146">
        <f>VLOOKUP(_xlfn.CONCAT($A146,"1"),ref_coordinates!$A:$C,2,FALSE)</f>
        <v>426.21</v>
      </c>
      <c r="H146">
        <f>VLOOKUP(_xlfn.CONCAT($A146,"1"),ref_coordinates!$A:$C,3,FALSE)</f>
        <v>453.7</v>
      </c>
      <c r="I146">
        <f>VLOOKUP(_xlfn.CONCAT($A146,"2"),ref_coordinates!$A:$C,2,FALSE)</f>
        <v>284.43</v>
      </c>
      <c r="J146">
        <f>VLOOKUP(_xlfn.CONCAT($A146,"2"),ref_coordinates!$A:$C,3,FALSE)</f>
        <v>950.81</v>
      </c>
      <c r="K146" t="e">
        <f t="shared" si="16"/>
        <v>#REF!</v>
      </c>
      <c r="L146" t="e">
        <f>VLOOKUP($A146,#REF!,4,FALSE)</f>
        <v>#REF!</v>
      </c>
      <c r="M146">
        <f>RADIANS(VLOOKUP($B146, image_data!A:G,7,FALSE))</f>
        <v>0.46695710118421752</v>
      </c>
      <c r="N146" t="e">
        <f>VLOOKUP($A146,#REF!,7,FALSE)</f>
        <v>#REF!</v>
      </c>
      <c r="O146">
        <f>VLOOKUP($B146,image_data!A:F,6,FALSE)</f>
        <v>2.3675125306472</v>
      </c>
      <c r="P146">
        <f>VLOOKUP($B146,image_data!$A:$Q,12,FALSE)</f>
        <v>0.48611942503723998</v>
      </c>
      <c r="Q146">
        <f>VLOOKUP($B146,image_data!$A:$Q,13,FALSE)</f>
        <v>-0.21565674257601999</v>
      </c>
      <c r="R146">
        <f>VLOOKUP($B146,image_data!$A:$Q,14,FALSE)</f>
        <v>4.0618114558822999E-2</v>
      </c>
      <c r="S146">
        <f>VLOOKUP($B146,image_data!$A:$K,9,FALSE)</f>
        <v>1.7037094070769001</v>
      </c>
      <c r="T146">
        <f>VLOOKUP($B146,image_data!$A:$K,10,FALSE)</f>
        <v>-0.18363656618308</v>
      </c>
      <c r="U146">
        <f>VLOOKUP($B146,image_data!$A:$K,11,FALSE)</f>
        <v>0.53797510431076001</v>
      </c>
      <c r="V146">
        <f>VLOOKUP(_xlfn.CONCAT(A146,1),ref_coordinates!A:D,4,FALSE)</f>
        <v>22.9</v>
      </c>
      <c r="W146" t="str">
        <f>VLOOKUP(INT(LEFT(A146,3)),image_data!A:H,8,FALSE)</f>
        <v>perspective</v>
      </c>
    </row>
    <row r="147" spans="1:23" x14ac:dyDescent="0.3">
      <c r="A147" t="s">
        <v>475</v>
      </c>
      <c r="B147">
        <f t="shared" si="17"/>
        <v>41</v>
      </c>
      <c r="C147">
        <f>VLOOKUP($B147,image_data!$A:$P,16,FALSE)</f>
        <v>4000</v>
      </c>
      <c r="D147">
        <f>VLOOKUP($B147,image_data!$A:$P,15,FALSE)</f>
        <v>3000</v>
      </c>
      <c r="E147">
        <f t="shared" si="14"/>
        <v>-111.82999999999993</v>
      </c>
      <c r="F147">
        <f t="shared" si="15"/>
        <v>455.53</v>
      </c>
      <c r="G147">
        <f>VLOOKUP(_xlfn.CONCAT($A147,"1"),ref_coordinates!$A:$C,2,FALSE)</f>
        <v>1403.23</v>
      </c>
      <c r="H147">
        <f>VLOOKUP(_xlfn.CONCAT($A147,"1"),ref_coordinates!$A:$C,3,FALSE)</f>
        <v>718.21</v>
      </c>
      <c r="I147">
        <f>VLOOKUP(_xlfn.CONCAT($A147,"2"),ref_coordinates!$A:$C,2,FALSE)</f>
        <v>1291.4000000000001</v>
      </c>
      <c r="J147">
        <f>VLOOKUP(_xlfn.CONCAT($A147,"2"),ref_coordinates!$A:$C,3,FALSE)</f>
        <v>1173.74</v>
      </c>
      <c r="K147" t="e">
        <f t="shared" si="16"/>
        <v>#REF!</v>
      </c>
      <c r="L147" t="e">
        <f>VLOOKUP($A147,#REF!,4,FALSE)</f>
        <v>#REF!</v>
      </c>
      <c r="M147">
        <f>RADIANS(VLOOKUP($B147, image_data!A:G,7,FALSE))</f>
        <v>0.46695710118421752</v>
      </c>
      <c r="N147" t="e">
        <f>VLOOKUP($A147,#REF!,7,FALSE)</f>
        <v>#REF!</v>
      </c>
      <c r="O147">
        <f>VLOOKUP($B147,image_data!A:F,6,FALSE)</f>
        <v>2.3675125306472</v>
      </c>
      <c r="P147">
        <f>VLOOKUP($B147,image_data!$A:$Q,12,FALSE)</f>
        <v>0.48611942503723998</v>
      </c>
      <c r="Q147">
        <f>VLOOKUP($B147,image_data!$A:$Q,13,FALSE)</f>
        <v>-0.21565674257601999</v>
      </c>
      <c r="R147">
        <f>VLOOKUP($B147,image_data!$A:$Q,14,FALSE)</f>
        <v>4.0618114558822999E-2</v>
      </c>
      <c r="S147">
        <f>VLOOKUP($B147,image_data!$A:$K,9,FALSE)</f>
        <v>1.7037094070769001</v>
      </c>
      <c r="T147">
        <f>VLOOKUP($B147,image_data!$A:$K,10,FALSE)</f>
        <v>-0.18363656618308</v>
      </c>
      <c r="U147">
        <f>VLOOKUP($B147,image_data!$A:$K,11,FALSE)</f>
        <v>0.53797510431076001</v>
      </c>
      <c r="V147">
        <f>VLOOKUP(_xlfn.CONCAT(A147,1),ref_coordinates!A:D,4,FALSE)</f>
        <v>23.6</v>
      </c>
      <c r="W147" t="str">
        <f>VLOOKUP(INT(LEFT(A147,3)),image_data!A:H,8,FALSE)</f>
        <v>perspective</v>
      </c>
    </row>
    <row r="148" spans="1:23" x14ac:dyDescent="0.3">
      <c r="A148" t="s">
        <v>476</v>
      </c>
      <c r="B148">
        <f t="shared" si="17"/>
        <v>41</v>
      </c>
      <c r="C148">
        <f>VLOOKUP($B148,image_data!$A:$P,16,FALSE)</f>
        <v>4000</v>
      </c>
      <c r="D148">
        <f>VLOOKUP($B148,image_data!$A:$P,15,FALSE)</f>
        <v>3000</v>
      </c>
      <c r="E148">
        <f t="shared" si="14"/>
        <v>-116.17000000000007</v>
      </c>
      <c r="F148">
        <f t="shared" si="15"/>
        <v>399.83000000000004</v>
      </c>
      <c r="G148">
        <f>VLOOKUP(_xlfn.CONCAT($A148,"1"),ref_coordinates!$A:$C,2,FALSE)</f>
        <v>1687.15</v>
      </c>
      <c r="H148">
        <f>VLOOKUP(_xlfn.CONCAT($A148,"1"),ref_coordinates!$A:$C,3,FALSE)</f>
        <v>841.57</v>
      </c>
      <c r="I148">
        <f>VLOOKUP(_xlfn.CONCAT($A148,"2"),ref_coordinates!$A:$C,2,FALSE)</f>
        <v>1570.98</v>
      </c>
      <c r="J148">
        <f>VLOOKUP(_xlfn.CONCAT($A148,"2"),ref_coordinates!$A:$C,3,FALSE)</f>
        <v>1241.4000000000001</v>
      </c>
      <c r="K148" t="e">
        <f t="shared" si="16"/>
        <v>#REF!</v>
      </c>
      <c r="L148" t="e">
        <f>VLOOKUP($A148,#REF!,4,FALSE)</f>
        <v>#REF!</v>
      </c>
      <c r="M148">
        <f>RADIANS(VLOOKUP($B148, image_data!A:G,7,FALSE))</f>
        <v>0.46695710118421752</v>
      </c>
      <c r="N148" t="e">
        <f>VLOOKUP($A148,#REF!,7,FALSE)</f>
        <v>#REF!</v>
      </c>
      <c r="O148">
        <f>VLOOKUP($B148,image_data!A:F,6,FALSE)</f>
        <v>2.3675125306472</v>
      </c>
      <c r="P148">
        <f>VLOOKUP($B148,image_data!$A:$Q,12,FALSE)</f>
        <v>0.48611942503723998</v>
      </c>
      <c r="Q148">
        <f>VLOOKUP($B148,image_data!$A:$Q,13,FALSE)</f>
        <v>-0.21565674257601999</v>
      </c>
      <c r="R148">
        <f>VLOOKUP($B148,image_data!$A:$Q,14,FALSE)</f>
        <v>4.0618114558822999E-2</v>
      </c>
      <c r="S148">
        <f>VLOOKUP($B148,image_data!$A:$K,9,FALSE)</f>
        <v>1.7037094070769001</v>
      </c>
      <c r="T148">
        <f>VLOOKUP($B148,image_data!$A:$K,10,FALSE)</f>
        <v>-0.18363656618308</v>
      </c>
      <c r="U148">
        <f>VLOOKUP($B148,image_data!$A:$K,11,FALSE)</f>
        <v>0.53797510431076001</v>
      </c>
      <c r="V148">
        <f>VLOOKUP(_xlfn.CONCAT(A148,1),ref_coordinates!A:D,4,FALSE)</f>
        <v>23.6</v>
      </c>
      <c r="W148" t="str">
        <f>VLOOKUP(INT(LEFT(A148,3)),image_data!A:H,8,FALSE)</f>
        <v>perspective</v>
      </c>
    </row>
    <row r="149" spans="1:23" x14ac:dyDescent="0.3">
      <c r="A149" t="s">
        <v>477</v>
      </c>
      <c r="B149">
        <f t="shared" si="17"/>
        <v>41</v>
      </c>
      <c r="C149">
        <f>VLOOKUP($B149,image_data!$A:$P,16,FALSE)</f>
        <v>4000</v>
      </c>
      <c r="D149">
        <f>VLOOKUP($B149,image_data!$A:$P,15,FALSE)</f>
        <v>3000</v>
      </c>
      <c r="E149">
        <f t="shared" si="14"/>
        <v>-120.37999999999988</v>
      </c>
      <c r="F149">
        <f t="shared" si="15"/>
        <v>467.80999999999995</v>
      </c>
      <c r="G149">
        <f>VLOOKUP(_xlfn.CONCAT($A149,"1"),ref_coordinates!$A:$C,2,FALSE)</f>
        <v>1896.51</v>
      </c>
      <c r="H149">
        <f>VLOOKUP(_xlfn.CONCAT($A149,"1"),ref_coordinates!$A:$C,3,FALSE)</f>
        <v>835.19</v>
      </c>
      <c r="I149">
        <f>VLOOKUP(_xlfn.CONCAT($A149,"2"),ref_coordinates!$A:$C,2,FALSE)</f>
        <v>1776.13</v>
      </c>
      <c r="J149">
        <f>VLOOKUP(_xlfn.CONCAT($A149,"2"),ref_coordinates!$A:$C,3,FALSE)</f>
        <v>1303</v>
      </c>
      <c r="K149" t="e">
        <f t="shared" si="16"/>
        <v>#REF!</v>
      </c>
      <c r="L149" t="e">
        <f>VLOOKUP($A149,#REF!,4,FALSE)</f>
        <v>#REF!</v>
      </c>
      <c r="M149">
        <f>RADIANS(VLOOKUP($B149, image_data!A:G,7,FALSE))</f>
        <v>0.46695710118421752</v>
      </c>
      <c r="N149" t="e">
        <f>VLOOKUP($A149,#REF!,7,FALSE)</f>
        <v>#REF!</v>
      </c>
      <c r="O149">
        <f>VLOOKUP($B149,image_data!A:F,6,FALSE)</f>
        <v>2.3675125306472</v>
      </c>
      <c r="P149">
        <f>VLOOKUP($B149,image_data!$A:$Q,12,FALSE)</f>
        <v>0.48611942503723998</v>
      </c>
      <c r="Q149">
        <f>VLOOKUP($B149,image_data!$A:$Q,13,FALSE)</f>
        <v>-0.21565674257601999</v>
      </c>
      <c r="R149">
        <f>VLOOKUP($B149,image_data!$A:$Q,14,FALSE)</f>
        <v>4.0618114558822999E-2</v>
      </c>
      <c r="S149">
        <f>VLOOKUP($B149,image_data!$A:$K,9,FALSE)</f>
        <v>1.7037094070769001</v>
      </c>
      <c r="T149">
        <f>VLOOKUP($B149,image_data!$A:$K,10,FALSE)</f>
        <v>-0.18363656618308</v>
      </c>
      <c r="U149">
        <f>VLOOKUP($B149,image_data!$A:$K,11,FALSE)</f>
        <v>0.53797510431076001</v>
      </c>
      <c r="V149">
        <f>VLOOKUP(_xlfn.CONCAT(A149,1),ref_coordinates!A:D,4,FALSE)</f>
        <v>23.6</v>
      </c>
      <c r="W149" t="str">
        <f>VLOOKUP(INT(LEFT(A149,3)),image_data!A:H,8,FALSE)</f>
        <v>perspective</v>
      </c>
    </row>
    <row r="150" spans="1:23" x14ac:dyDescent="0.3">
      <c r="A150" t="s">
        <v>478</v>
      </c>
      <c r="B150">
        <f t="shared" si="17"/>
        <v>41</v>
      </c>
      <c r="C150">
        <f>VLOOKUP($B150,image_data!$A:$P,16,FALSE)</f>
        <v>4000</v>
      </c>
      <c r="D150">
        <f>VLOOKUP($B150,image_data!$A:$P,15,FALSE)</f>
        <v>3000</v>
      </c>
      <c r="E150">
        <f t="shared" si="14"/>
        <v>-159.9699999999998</v>
      </c>
      <c r="F150">
        <f t="shared" si="15"/>
        <v>549.58000000000015</v>
      </c>
      <c r="G150">
        <f>VLOOKUP(_xlfn.CONCAT($A150,"1"),ref_coordinates!$A:$C,2,FALSE)</f>
        <v>2238.27</v>
      </c>
      <c r="H150">
        <f>VLOOKUP(_xlfn.CONCAT($A150,"1"),ref_coordinates!$A:$C,3,FALSE)</f>
        <v>835.06</v>
      </c>
      <c r="I150">
        <f>VLOOKUP(_xlfn.CONCAT($A150,"2"),ref_coordinates!$A:$C,2,FALSE)</f>
        <v>2078.3000000000002</v>
      </c>
      <c r="J150">
        <f>VLOOKUP(_xlfn.CONCAT($A150,"2"),ref_coordinates!$A:$C,3,FALSE)</f>
        <v>1384.64</v>
      </c>
      <c r="K150" t="e">
        <f t="shared" si="16"/>
        <v>#REF!</v>
      </c>
      <c r="L150" t="e">
        <f>VLOOKUP($A150,#REF!,4,FALSE)</f>
        <v>#REF!</v>
      </c>
      <c r="M150">
        <f>RADIANS(VLOOKUP($B150, image_data!A:G,7,FALSE))</f>
        <v>0.46695710118421752</v>
      </c>
      <c r="N150" t="e">
        <f>VLOOKUP($A150,#REF!,7,FALSE)</f>
        <v>#REF!</v>
      </c>
      <c r="O150">
        <f>VLOOKUP($B150,image_data!A:F,6,FALSE)</f>
        <v>2.3675125306472</v>
      </c>
      <c r="P150">
        <f>VLOOKUP($B150,image_data!$A:$Q,12,FALSE)</f>
        <v>0.48611942503723998</v>
      </c>
      <c r="Q150">
        <f>VLOOKUP($B150,image_data!$A:$Q,13,FALSE)</f>
        <v>-0.21565674257601999</v>
      </c>
      <c r="R150">
        <f>VLOOKUP($B150,image_data!$A:$Q,14,FALSE)</f>
        <v>4.0618114558822999E-2</v>
      </c>
      <c r="S150">
        <f>VLOOKUP($B150,image_data!$A:$K,9,FALSE)</f>
        <v>1.7037094070769001</v>
      </c>
      <c r="T150">
        <f>VLOOKUP($B150,image_data!$A:$K,10,FALSE)</f>
        <v>-0.18363656618308</v>
      </c>
      <c r="U150">
        <f>VLOOKUP($B150,image_data!$A:$K,11,FALSE)</f>
        <v>0.53797510431076001</v>
      </c>
      <c r="V150">
        <f>VLOOKUP(_xlfn.CONCAT(A150,1),ref_coordinates!A:D,4,FALSE)</f>
        <v>23.6</v>
      </c>
      <c r="W150" t="str">
        <f>VLOOKUP(INT(LEFT(A150,3)),image_data!A:H,8,FALSE)</f>
        <v>perspective</v>
      </c>
    </row>
    <row r="151" spans="1:23" x14ac:dyDescent="0.3">
      <c r="A151" t="s">
        <v>479</v>
      </c>
      <c r="B151">
        <f t="shared" si="17"/>
        <v>41</v>
      </c>
      <c r="C151">
        <f>VLOOKUP($B151,image_data!$A:$P,16,FALSE)</f>
        <v>4000</v>
      </c>
      <c r="D151">
        <f>VLOOKUP($B151,image_data!$A:$P,15,FALSE)</f>
        <v>3000</v>
      </c>
      <c r="E151">
        <f t="shared" si="14"/>
        <v>-116.7199999999998</v>
      </c>
      <c r="F151">
        <f t="shared" si="15"/>
        <v>455.65</v>
      </c>
      <c r="G151">
        <f>VLOOKUP(_xlfn.CONCAT($A151,"1"),ref_coordinates!$A:$C,2,FALSE)</f>
        <v>2288.6799999999998</v>
      </c>
      <c r="H151">
        <f>VLOOKUP(_xlfn.CONCAT($A151,"1"),ref_coordinates!$A:$C,3,FALSE)</f>
        <v>944.17</v>
      </c>
      <c r="I151">
        <f>VLOOKUP(_xlfn.CONCAT($A151,"2"),ref_coordinates!$A:$C,2,FALSE)</f>
        <v>2171.96</v>
      </c>
      <c r="J151">
        <f>VLOOKUP(_xlfn.CONCAT($A151,"2"),ref_coordinates!$A:$C,3,FALSE)</f>
        <v>1399.82</v>
      </c>
      <c r="K151" t="e">
        <f t="shared" si="16"/>
        <v>#REF!</v>
      </c>
      <c r="L151" t="e">
        <f>VLOOKUP($A151,#REF!,4,FALSE)</f>
        <v>#REF!</v>
      </c>
      <c r="M151">
        <f>RADIANS(VLOOKUP($B151, image_data!A:G,7,FALSE))</f>
        <v>0.46695710118421752</v>
      </c>
      <c r="N151" t="e">
        <f>VLOOKUP($A151,#REF!,7,FALSE)</f>
        <v>#REF!</v>
      </c>
      <c r="O151">
        <f>VLOOKUP($B151,image_data!A:F,6,FALSE)</f>
        <v>2.3675125306472</v>
      </c>
      <c r="P151">
        <f>VLOOKUP($B151,image_data!$A:$Q,12,FALSE)</f>
        <v>0.48611942503723998</v>
      </c>
      <c r="Q151">
        <f>VLOOKUP($B151,image_data!$A:$Q,13,FALSE)</f>
        <v>-0.21565674257601999</v>
      </c>
      <c r="R151">
        <f>VLOOKUP($B151,image_data!$A:$Q,14,FALSE)</f>
        <v>4.0618114558822999E-2</v>
      </c>
      <c r="S151">
        <f>VLOOKUP($B151,image_data!$A:$K,9,FALSE)</f>
        <v>1.7037094070769001</v>
      </c>
      <c r="T151">
        <f>VLOOKUP($B151,image_data!$A:$K,10,FALSE)</f>
        <v>-0.18363656618308</v>
      </c>
      <c r="U151">
        <f>VLOOKUP($B151,image_data!$A:$K,11,FALSE)</f>
        <v>0.53797510431076001</v>
      </c>
      <c r="V151">
        <f>VLOOKUP(_xlfn.CONCAT(A151,1),ref_coordinates!A:D,4,FALSE)</f>
        <v>23.6</v>
      </c>
      <c r="W151" t="str">
        <f>VLOOKUP(INT(LEFT(A151,3)),image_data!A:H,8,FALSE)</f>
        <v>perspective</v>
      </c>
    </row>
    <row r="152" spans="1:23" x14ac:dyDescent="0.3">
      <c r="A152" t="s">
        <v>479</v>
      </c>
      <c r="B152">
        <f t="shared" si="17"/>
        <v>41</v>
      </c>
      <c r="C152">
        <f>VLOOKUP($B152,image_data!$A:$P,16,FALSE)</f>
        <v>4000</v>
      </c>
      <c r="D152">
        <f>VLOOKUP($B152,image_data!$A:$P,15,FALSE)</f>
        <v>3000</v>
      </c>
      <c r="E152">
        <f t="shared" si="14"/>
        <v>-116.7199999999998</v>
      </c>
      <c r="F152">
        <f t="shared" si="15"/>
        <v>455.65</v>
      </c>
      <c r="G152">
        <f>VLOOKUP(_xlfn.CONCAT($A152,"1"),ref_coordinates!$A:$C,2,FALSE)</f>
        <v>2288.6799999999998</v>
      </c>
      <c r="H152">
        <f>VLOOKUP(_xlfn.CONCAT($A152,"1"),ref_coordinates!$A:$C,3,FALSE)</f>
        <v>944.17</v>
      </c>
      <c r="I152">
        <f>VLOOKUP(_xlfn.CONCAT($A152,"2"),ref_coordinates!$A:$C,2,FALSE)</f>
        <v>2171.96</v>
      </c>
      <c r="J152">
        <f>VLOOKUP(_xlfn.CONCAT($A152,"2"),ref_coordinates!$A:$C,3,FALSE)</f>
        <v>1399.82</v>
      </c>
      <c r="K152" t="e">
        <f t="shared" si="16"/>
        <v>#REF!</v>
      </c>
      <c r="L152" t="e">
        <f>VLOOKUP($A152,#REF!,4,FALSE)</f>
        <v>#REF!</v>
      </c>
      <c r="M152">
        <f>RADIANS(VLOOKUP($B152, image_data!A:G,7,FALSE))</f>
        <v>0.46695710118421752</v>
      </c>
      <c r="N152" t="e">
        <f>VLOOKUP($A152,#REF!,7,FALSE)</f>
        <v>#REF!</v>
      </c>
      <c r="O152">
        <f>VLOOKUP($B152,image_data!A:F,6,FALSE)</f>
        <v>2.3675125306472</v>
      </c>
      <c r="P152">
        <f>VLOOKUP($B152,image_data!$A:$Q,12,FALSE)</f>
        <v>0.48611942503723998</v>
      </c>
      <c r="Q152">
        <f>VLOOKUP($B152,image_data!$A:$Q,13,FALSE)</f>
        <v>-0.21565674257601999</v>
      </c>
      <c r="R152">
        <f>VLOOKUP($B152,image_data!$A:$Q,14,FALSE)</f>
        <v>4.0618114558822999E-2</v>
      </c>
      <c r="S152">
        <f>VLOOKUP($B152,image_data!$A:$K,9,FALSE)</f>
        <v>1.7037094070769001</v>
      </c>
      <c r="T152">
        <f>VLOOKUP($B152,image_data!$A:$K,10,FALSE)</f>
        <v>-0.18363656618308</v>
      </c>
      <c r="U152">
        <f>VLOOKUP($B152,image_data!$A:$K,11,FALSE)</f>
        <v>0.53797510431076001</v>
      </c>
      <c r="V152">
        <f>VLOOKUP(_xlfn.CONCAT(A152,1),ref_coordinates!A:D,4,FALSE)</f>
        <v>23.6</v>
      </c>
      <c r="W152" t="str">
        <f>VLOOKUP(INT(LEFT(A152,3)),image_data!A:H,8,FALSE)</f>
        <v>perspective</v>
      </c>
    </row>
    <row r="153" spans="1:23" x14ac:dyDescent="0.3">
      <c r="A153" t="s">
        <v>480</v>
      </c>
      <c r="B153">
        <f t="shared" si="17"/>
        <v>41</v>
      </c>
      <c r="C153">
        <f>VLOOKUP($B153,image_data!$A:$P,16,FALSE)</f>
        <v>4000</v>
      </c>
      <c r="D153">
        <f>VLOOKUP($B153,image_data!$A:$P,15,FALSE)</f>
        <v>3000</v>
      </c>
      <c r="E153">
        <f t="shared" si="14"/>
        <v>-72.849999999999909</v>
      </c>
      <c r="F153">
        <f t="shared" si="15"/>
        <v>252.37000000000012</v>
      </c>
      <c r="G153">
        <f>VLOOKUP(_xlfn.CONCAT($A153,"1"),ref_coordinates!$A:$C,2,FALSE)</f>
        <v>2373.11</v>
      </c>
      <c r="H153">
        <f>VLOOKUP(_xlfn.CONCAT($A153,"1"),ref_coordinates!$A:$C,3,FALSE)</f>
        <v>1172.02</v>
      </c>
      <c r="I153">
        <f>VLOOKUP(_xlfn.CONCAT($A153,"2"),ref_coordinates!$A:$C,2,FALSE)</f>
        <v>2300.2600000000002</v>
      </c>
      <c r="J153">
        <f>VLOOKUP(_xlfn.CONCAT($A153,"2"),ref_coordinates!$A:$C,3,FALSE)</f>
        <v>1424.39</v>
      </c>
      <c r="K153" t="e">
        <f t="shared" si="16"/>
        <v>#REF!</v>
      </c>
      <c r="L153" t="e">
        <f>VLOOKUP($A153,#REF!,4,FALSE)</f>
        <v>#REF!</v>
      </c>
      <c r="M153">
        <f>RADIANS(VLOOKUP($B153, image_data!A:G,7,FALSE))</f>
        <v>0.46695710118421752</v>
      </c>
      <c r="N153" t="e">
        <f>VLOOKUP($A153,#REF!,7,FALSE)</f>
        <v>#REF!</v>
      </c>
      <c r="O153">
        <f>VLOOKUP($B153,image_data!A:F,6,FALSE)</f>
        <v>2.3675125306472</v>
      </c>
      <c r="P153">
        <f>VLOOKUP($B153,image_data!$A:$Q,12,FALSE)</f>
        <v>0.48611942503723998</v>
      </c>
      <c r="Q153">
        <f>VLOOKUP($B153,image_data!$A:$Q,13,FALSE)</f>
        <v>-0.21565674257601999</v>
      </c>
      <c r="R153">
        <f>VLOOKUP($B153,image_data!$A:$Q,14,FALSE)</f>
        <v>4.0618114558822999E-2</v>
      </c>
      <c r="S153">
        <f>VLOOKUP($B153,image_data!$A:$K,9,FALSE)</f>
        <v>1.7037094070769001</v>
      </c>
      <c r="T153">
        <f>VLOOKUP($B153,image_data!$A:$K,10,FALSE)</f>
        <v>-0.18363656618308</v>
      </c>
      <c r="U153">
        <f>VLOOKUP($B153,image_data!$A:$K,11,FALSE)</f>
        <v>0.53797510431076001</v>
      </c>
      <c r="V153">
        <f>VLOOKUP(_xlfn.CONCAT(A153,1),ref_coordinates!A:D,4,FALSE)</f>
        <v>20.7</v>
      </c>
      <c r="W153" t="str">
        <f>VLOOKUP(INT(LEFT(A153,3)),image_data!A:H,8,FALSE)</f>
        <v>perspective</v>
      </c>
    </row>
    <row r="154" spans="1:23" x14ac:dyDescent="0.3">
      <c r="A154" t="s">
        <v>481</v>
      </c>
      <c r="B154">
        <f t="shared" si="17"/>
        <v>41</v>
      </c>
      <c r="C154">
        <f>VLOOKUP($B154,image_data!$A:$P,16,FALSE)</f>
        <v>4000</v>
      </c>
      <c r="D154">
        <f>VLOOKUP($B154,image_data!$A:$P,15,FALSE)</f>
        <v>3000</v>
      </c>
      <c r="E154">
        <f t="shared" si="14"/>
        <v>-148.34000000000015</v>
      </c>
      <c r="F154">
        <f t="shared" si="15"/>
        <v>612.5200000000001</v>
      </c>
      <c r="G154">
        <f>VLOOKUP(_xlfn.CONCAT($A154,"1"),ref_coordinates!$A:$C,2,FALSE)</f>
        <v>2601.96</v>
      </c>
      <c r="H154">
        <f>VLOOKUP(_xlfn.CONCAT($A154,"1"),ref_coordinates!$A:$C,3,FALSE)</f>
        <v>869.91</v>
      </c>
      <c r="I154">
        <f>VLOOKUP(_xlfn.CONCAT($A154,"2"),ref_coordinates!$A:$C,2,FALSE)</f>
        <v>2453.62</v>
      </c>
      <c r="J154">
        <f>VLOOKUP(_xlfn.CONCAT($A154,"2"),ref_coordinates!$A:$C,3,FALSE)</f>
        <v>1482.43</v>
      </c>
      <c r="K154" t="e">
        <f t="shared" si="16"/>
        <v>#REF!</v>
      </c>
      <c r="L154" t="e">
        <f>VLOOKUP($A154,#REF!,4,FALSE)</f>
        <v>#REF!</v>
      </c>
      <c r="M154">
        <f>RADIANS(VLOOKUP($B154, image_data!A:G,7,FALSE))</f>
        <v>0.46695710118421752</v>
      </c>
      <c r="N154" t="e">
        <f>VLOOKUP($A154,#REF!,7,FALSE)</f>
        <v>#REF!</v>
      </c>
      <c r="O154">
        <f>VLOOKUP($B154,image_data!A:F,6,FALSE)</f>
        <v>2.3675125306472</v>
      </c>
      <c r="P154">
        <f>VLOOKUP($B154,image_data!$A:$Q,12,FALSE)</f>
        <v>0.48611942503723998</v>
      </c>
      <c r="Q154">
        <f>VLOOKUP($B154,image_data!$A:$Q,13,FALSE)</f>
        <v>-0.21565674257601999</v>
      </c>
      <c r="R154">
        <f>VLOOKUP($B154,image_data!$A:$Q,14,FALSE)</f>
        <v>4.0618114558822999E-2</v>
      </c>
      <c r="S154">
        <f>VLOOKUP($B154,image_data!$A:$K,9,FALSE)</f>
        <v>1.7037094070769001</v>
      </c>
      <c r="T154">
        <f>VLOOKUP($B154,image_data!$A:$K,10,FALSE)</f>
        <v>-0.18363656618308</v>
      </c>
      <c r="U154">
        <f>VLOOKUP($B154,image_data!$A:$K,11,FALSE)</f>
        <v>0.53797510431076001</v>
      </c>
      <c r="V154">
        <f>VLOOKUP(_xlfn.CONCAT(A154,1),ref_coordinates!A:D,4,FALSE)</f>
        <v>22.3</v>
      </c>
      <c r="W154" t="str">
        <f>VLOOKUP(INT(LEFT(A154,3)),image_data!A:H,8,FALSE)</f>
        <v>perspective</v>
      </c>
    </row>
    <row r="155" spans="1:23" x14ac:dyDescent="0.3">
      <c r="A155" t="s">
        <v>484</v>
      </c>
      <c r="B155">
        <f t="shared" si="17"/>
        <v>42</v>
      </c>
      <c r="C155">
        <f>VLOOKUP($B155,image_data!$A:$P,16,FALSE)</f>
        <v>5184</v>
      </c>
      <c r="D155">
        <f>VLOOKUP($B155,image_data!$A:$P,15,FALSE)</f>
        <v>3888</v>
      </c>
      <c r="E155">
        <f t="shared" si="14"/>
        <v>-249.98000000000002</v>
      </c>
      <c r="F155">
        <f t="shared" si="15"/>
        <v>1978.59</v>
      </c>
      <c r="G155">
        <f>VLOOKUP(_xlfn.CONCAT($A155,"1"),ref_coordinates!$A:$C,2,FALSE)</f>
        <v>595.85</v>
      </c>
      <c r="H155">
        <f>VLOOKUP(_xlfn.CONCAT($A155,"1"),ref_coordinates!$A:$C,3,FALSE)</f>
        <v>433.07</v>
      </c>
      <c r="I155">
        <f>VLOOKUP(_xlfn.CONCAT($A155,"2"),ref_coordinates!$A:$C,2,FALSE)</f>
        <v>345.87</v>
      </c>
      <c r="J155">
        <f>VLOOKUP(_xlfn.CONCAT($A155,"2"),ref_coordinates!$A:$C,3,FALSE)</f>
        <v>2411.66</v>
      </c>
      <c r="K155" t="e">
        <f t="shared" si="16"/>
        <v>#REF!</v>
      </c>
      <c r="L155" t="e">
        <f>VLOOKUP($A155,#REF!,4,FALSE)</f>
        <v>#REF!</v>
      </c>
      <c r="M155">
        <f>RADIANS(VLOOKUP($B155, image_data!A:G,7,FALSE))</f>
        <v>1.4661416401848668</v>
      </c>
      <c r="N155" t="e">
        <f>VLOOKUP($A155,#REF!,7,FALSE)</f>
        <v>#REF!</v>
      </c>
      <c r="O155">
        <f>VLOOKUP($B155,image_data!A:F,6,FALSE)</f>
        <v>2.2378061963245002</v>
      </c>
      <c r="P155">
        <f>VLOOKUP($B155,image_data!$A:$Q,12,FALSE)</f>
        <v>0.54002987963293003</v>
      </c>
      <c r="Q155">
        <f>VLOOKUP($B155,image_data!$A:$Q,13,FALSE)</f>
        <v>-0.17963635931176</v>
      </c>
      <c r="R155">
        <f>VLOOKUP($B155,image_data!$A:$Q,14,FALSE)</f>
        <v>2.1441045911230999E-2</v>
      </c>
      <c r="S155">
        <f>VLOOKUP($B155,image_data!$A:$K,9,FALSE)</f>
        <v>1.1698364150161999</v>
      </c>
      <c r="T155">
        <f>VLOOKUP($B155,image_data!$A:$K,10,FALSE)</f>
        <v>-1.113073972841</v>
      </c>
      <c r="U155">
        <f>VLOOKUP($B155,image_data!$A:$K,11,FALSE)</f>
        <v>1.1175176832083</v>
      </c>
      <c r="V155">
        <f>VLOOKUP(_xlfn.CONCAT(A155,1),ref_coordinates!A:D,4,FALSE)</f>
        <v>30.7</v>
      </c>
      <c r="W155" t="str">
        <f>VLOOKUP(INT(LEFT(A155,3)),image_data!A:H,8,FALSE)</f>
        <v>perspective</v>
      </c>
    </row>
    <row r="156" spans="1:23" x14ac:dyDescent="0.3">
      <c r="A156" t="s">
        <v>485</v>
      </c>
      <c r="B156">
        <f t="shared" si="17"/>
        <v>42</v>
      </c>
      <c r="C156">
        <f>VLOOKUP($B156,image_data!$A:$P,16,FALSE)</f>
        <v>5184</v>
      </c>
      <c r="D156">
        <f>VLOOKUP($B156,image_data!$A:$P,15,FALSE)</f>
        <v>3888</v>
      </c>
      <c r="E156">
        <f t="shared" si="14"/>
        <v>-197.96000000000004</v>
      </c>
      <c r="F156">
        <f t="shared" si="15"/>
        <v>1897.2700000000002</v>
      </c>
      <c r="G156">
        <f>VLOOKUP(_xlfn.CONCAT($A156,"1"),ref_coordinates!$A:$C,2,FALSE)</f>
        <v>800.85</v>
      </c>
      <c r="H156">
        <f>VLOOKUP(_xlfn.CONCAT($A156,"1"),ref_coordinates!$A:$C,3,FALSE)</f>
        <v>496.26</v>
      </c>
      <c r="I156">
        <f>VLOOKUP(_xlfn.CONCAT($A156,"2"),ref_coordinates!$A:$C,2,FALSE)</f>
        <v>602.89</v>
      </c>
      <c r="J156">
        <f>VLOOKUP(_xlfn.CONCAT($A156,"2"),ref_coordinates!$A:$C,3,FALSE)</f>
        <v>2393.5300000000002</v>
      </c>
      <c r="K156" t="e">
        <f t="shared" si="16"/>
        <v>#REF!</v>
      </c>
      <c r="L156" t="e">
        <f>VLOOKUP($A156,#REF!,4,FALSE)</f>
        <v>#REF!</v>
      </c>
      <c r="M156">
        <f>RADIANS(VLOOKUP($B156, image_data!A:G,7,FALSE))</f>
        <v>1.4661416401848668</v>
      </c>
      <c r="N156" t="e">
        <f>VLOOKUP($A156,#REF!,7,FALSE)</f>
        <v>#REF!</v>
      </c>
      <c r="O156">
        <f>VLOOKUP($B156,image_data!A:F,6,FALSE)</f>
        <v>2.2378061963245002</v>
      </c>
      <c r="P156">
        <f>VLOOKUP($B156,image_data!$A:$Q,12,FALSE)</f>
        <v>0.54002987963293003</v>
      </c>
      <c r="Q156">
        <f>VLOOKUP($B156,image_data!$A:$Q,13,FALSE)</f>
        <v>-0.17963635931176</v>
      </c>
      <c r="R156">
        <f>VLOOKUP($B156,image_data!$A:$Q,14,FALSE)</f>
        <v>2.1441045911230999E-2</v>
      </c>
      <c r="S156">
        <f>VLOOKUP($B156,image_data!$A:$K,9,FALSE)</f>
        <v>1.1698364150161999</v>
      </c>
      <c r="T156">
        <f>VLOOKUP($B156,image_data!$A:$K,10,FALSE)</f>
        <v>-1.113073972841</v>
      </c>
      <c r="U156">
        <f>VLOOKUP($B156,image_data!$A:$K,11,FALSE)</f>
        <v>1.1175176832083</v>
      </c>
      <c r="V156">
        <f>VLOOKUP(_xlfn.CONCAT(A156,1),ref_coordinates!A:D,4,FALSE)</f>
        <v>30.7</v>
      </c>
      <c r="W156" t="str">
        <f>VLOOKUP(INT(LEFT(A156,3)),image_data!A:H,8,FALSE)</f>
        <v>perspective</v>
      </c>
    </row>
    <row r="157" spans="1:23" x14ac:dyDescent="0.3">
      <c r="A157" t="s">
        <v>486</v>
      </c>
      <c r="B157">
        <f t="shared" si="17"/>
        <v>42</v>
      </c>
      <c r="C157">
        <f>VLOOKUP($B157,image_data!$A:$P,16,FALSE)</f>
        <v>5184</v>
      </c>
      <c r="D157">
        <f>VLOOKUP($B157,image_data!$A:$P,15,FALSE)</f>
        <v>3888</v>
      </c>
      <c r="E157">
        <f t="shared" si="14"/>
        <v>-135.14999999999998</v>
      </c>
      <c r="F157">
        <f t="shared" si="15"/>
        <v>1809.02</v>
      </c>
      <c r="G157">
        <f>VLOOKUP(_xlfn.CONCAT($A157,"1"),ref_coordinates!$A:$C,2,FALSE)</f>
        <v>1001.87</v>
      </c>
      <c r="H157">
        <f>VLOOKUP(_xlfn.CONCAT($A157,"1"),ref_coordinates!$A:$C,3,FALSE)</f>
        <v>560.67999999999995</v>
      </c>
      <c r="I157">
        <f>VLOOKUP(_xlfn.CONCAT($A157,"2"),ref_coordinates!$A:$C,2,FALSE)</f>
        <v>866.72</v>
      </c>
      <c r="J157">
        <f>VLOOKUP(_xlfn.CONCAT($A157,"2"),ref_coordinates!$A:$C,3,FALSE)</f>
        <v>2369.6999999999998</v>
      </c>
      <c r="K157" t="e">
        <f t="shared" si="16"/>
        <v>#REF!</v>
      </c>
      <c r="L157" t="e">
        <f>VLOOKUP($A157,#REF!,4,FALSE)</f>
        <v>#REF!</v>
      </c>
      <c r="M157">
        <f>RADIANS(VLOOKUP($B157, image_data!A:G,7,FALSE))</f>
        <v>1.4661416401848668</v>
      </c>
      <c r="N157" t="e">
        <f>VLOOKUP($A157,#REF!,7,FALSE)</f>
        <v>#REF!</v>
      </c>
      <c r="O157">
        <f>VLOOKUP($B157,image_data!A:F,6,FALSE)</f>
        <v>2.2378061963245002</v>
      </c>
      <c r="P157">
        <f>VLOOKUP($B157,image_data!$A:$Q,12,FALSE)</f>
        <v>0.54002987963293003</v>
      </c>
      <c r="Q157">
        <f>VLOOKUP($B157,image_data!$A:$Q,13,FALSE)</f>
        <v>-0.17963635931176</v>
      </c>
      <c r="R157">
        <f>VLOOKUP($B157,image_data!$A:$Q,14,FALSE)</f>
        <v>2.1441045911230999E-2</v>
      </c>
      <c r="S157">
        <f>VLOOKUP($B157,image_data!$A:$K,9,FALSE)</f>
        <v>1.1698364150161999</v>
      </c>
      <c r="T157">
        <f>VLOOKUP($B157,image_data!$A:$K,10,FALSE)</f>
        <v>-1.113073972841</v>
      </c>
      <c r="U157">
        <f>VLOOKUP($B157,image_data!$A:$K,11,FALSE)</f>
        <v>1.1175176832083</v>
      </c>
      <c r="V157">
        <f>VLOOKUP(_xlfn.CONCAT(A157,1),ref_coordinates!A:D,4,FALSE)</f>
        <v>30.7</v>
      </c>
      <c r="W157" t="str">
        <f>VLOOKUP(INT(LEFT(A157,3)),image_data!A:H,8,FALSE)</f>
        <v>perspective</v>
      </c>
    </row>
    <row r="158" spans="1:23" x14ac:dyDescent="0.3">
      <c r="A158" t="s">
        <v>487</v>
      </c>
      <c r="B158">
        <f t="shared" si="17"/>
        <v>42</v>
      </c>
      <c r="C158">
        <f>VLOOKUP($B158,image_data!$A:$P,16,FALSE)</f>
        <v>5184</v>
      </c>
      <c r="D158">
        <f>VLOOKUP($B158,image_data!$A:$P,15,FALSE)</f>
        <v>3888</v>
      </c>
      <c r="E158">
        <f t="shared" si="14"/>
        <v>15.309999999999945</v>
      </c>
      <c r="F158">
        <f t="shared" si="15"/>
        <v>1553.12</v>
      </c>
      <c r="G158">
        <f>VLOOKUP(_xlfn.CONCAT($A158,"1"),ref_coordinates!$A:$C,2,FALSE)</f>
        <v>1540.26</v>
      </c>
      <c r="H158">
        <f>VLOOKUP(_xlfn.CONCAT($A158,"1"),ref_coordinates!$A:$C,3,FALSE)</f>
        <v>748.88</v>
      </c>
      <c r="I158">
        <f>VLOOKUP(_xlfn.CONCAT($A158,"2"),ref_coordinates!$A:$C,2,FALSE)</f>
        <v>1555.57</v>
      </c>
      <c r="J158">
        <f>VLOOKUP(_xlfn.CONCAT($A158,"2"),ref_coordinates!$A:$C,3,FALSE)</f>
        <v>2302</v>
      </c>
      <c r="K158" t="e">
        <f t="shared" si="16"/>
        <v>#REF!</v>
      </c>
      <c r="L158" t="e">
        <f>VLOOKUP($A158,#REF!,4,FALSE)</f>
        <v>#REF!</v>
      </c>
      <c r="M158">
        <f>RADIANS(VLOOKUP($B158, image_data!A:G,7,FALSE))</f>
        <v>1.4661416401848668</v>
      </c>
      <c r="N158" t="e">
        <f>VLOOKUP($A158,#REF!,7,FALSE)</f>
        <v>#REF!</v>
      </c>
      <c r="O158">
        <f>VLOOKUP($B158,image_data!A:F,6,FALSE)</f>
        <v>2.2378061963245002</v>
      </c>
      <c r="P158">
        <f>VLOOKUP($B158,image_data!$A:$Q,12,FALSE)</f>
        <v>0.54002987963293003</v>
      </c>
      <c r="Q158">
        <f>VLOOKUP($B158,image_data!$A:$Q,13,FALSE)</f>
        <v>-0.17963635931176</v>
      </c>
      <c r="R158">
        <f>VLOOKUP($B158,image_data!$A:$Q,14,FALSE)</f>
        <v>2.1441045911230999E-2</v>
      </c>
      <c r="S158">
        <f>VLOOKUP($B158,image_data!$A:$K,9,FALSE)</f>
        <v>1.1698364150161999</v>
      </c>
      <c r="T158">
        <f>VLOOKUP($B158,image_data!$A:$K,10,FALSE)</f>
        <v>-1.113073972841</v>
      </c>
      <c r="U158">
        <f>VLOOKUP($B158,image_data!$A:$K,11,FALSE)</f>
        <v>1.1175176832083</v>
      </c>
      <c r="V158">
        <f>VLOOKUP(_xlfn.CONCAT(A158,1),ref_coordinates!A:D,4,FALSE)</f>
        <v>30.7</v>
      </c>
      <c r="W158" t="str">
        <f>VLOOKUP(INT(LEFT(A158,3)),image_data!A:H,8,FALSE)</f>
        <v>perspective</v>
      </c>
    </row>
    <row r="159" spans="1:23" x14ac:dyDescent="0.3">
      <c r="A159" t="s">
        <v>488</v>
      </c>
      <c r="B159">
        <f t="shared" si="17"/>
        <v>42</v>
      </c>
      <c r="C159">
        <f>VLOOKUP($B159,image_data!$A:$P,16,FALSE)</f>
        <v>5184</v>
      </c>
      <c r="D159">
        <f>VLOOKUP($B159,image_data!$A:$P,15,FALSE)</f>
        <v>3888</v>
      </c>
      <c r="E159">
        <f t="shared" si="14"/>
        <v>110.05000000000018</v>
      </c>
      <c r="F159">
        <f t="shared" si="15"/>
        <v>1150.3599999999999</v>
      </c>
      <c r="G159">
        <f>VLOOKUP(_xlfn.CONCAT($A159,"1"),ref_coordinates!$A:$C,2,FALSE)</f>
        <v>2299.06</v>
      </c>
      <c r="H159">
        <f>VLOOKUP(_xlfn.CONCAT($A159,"1"),ref_coordinates!$A:$C,3,FALSE)</f>
        <v>1059.6600000000001</v>
      </c>
      <c r="I159">
        <f>VLOOKUP(_xlfn.CONCAT($A159,"2"),ref_coordinates!$A:$C,2,FALSE)</f>
        <v>2409.11</v>
      </c>
      <c r="J159">
        <f>VLOOKUP(_xlfn.CONCAT($A159,"2"),ref_coordinates!$A:$C,3,FALSE)</f>
        <v>2210.02</v>
      </c>
      <c r="K159" t="e">
        <f t="shared" si="16"/>
        <v>#REF!</v>
      </c>
      <c r="L159" t="e">
        <f>VLOOKUP($A159,#REF!,4,FALSE)</f>
        <v>#REF!</v>
      </c>
      <c r="M159">
        <f>RADIANS(VLOOKUP($B159, image_data!A:G,7,FALSE))</f>
        <v>1.4661416401848668</v>
      </c>
      <c r="N159" t="e">
        <f>VLOOKUP($A159,#REF!,7,FALSE)</f>
        <v>#REF!</v>
      </c>
      <c r="O159">
        <f>VLOOKUP($B159,image_data!A:F,6,FALSE)</f>
        <v>2.2378061963245002</v>
      </c>
      <c r="P159">
        <f>VLOOKUP($B159,image_data!$A:$Q,12,FALSE)</f>
        <v>0.54002987963293003</v>
      </c>
      <c r="Q159">
        <f>VLOOKUP($B159,image_data!$A:$Q,13,FALSE)</f>
        <v>-0.17963635931176</v>
      </c>
      <c r="R159">
        <f>VLOOKUP($B159,image_data!$A:$Q,14,FALSE)</f>
        <v>2.1441045911230999E-2</v>
      </c>
      <c r="S159">
        <f>VLOOKUP($B159,image_data!$A:$K,9,FALSE)</f>
        <v>1.1698364150161999</v>
      </c>
      <c r="T159">
        <f>VLOOKUP($B159,image_data!$A:$K,10,FALSE)</f>
        <v>-1.113073972841</v>
      </c>
      <c r="U159">
        <f>VLOOKUP($B159,image_data!$A:$K,11,FALSE)</f>
        <v>1.1175176832083</v>
      </c>
      <c r="V159">
        <f>VLOOKUP(_xlfn.CONCAT(A159,1),ref_coordinates!A:D,4,FALSE)</f>
        <v>30.7</v>
      </c>
      <c r="W159" t="str">
        <f>VLOOKUP(INT(LEFT(A159,3)),image_data!A:H,8,FALSE)</f>
        <v>perspective</v>
      </c>
    </row>
    <row r="160" spans="1:23" x14ac:dyDescent="0.3">
      <c r="A160" t="s">
        <v>489</v>
      </c>
      <c r="B160">
        <f t="shared" si="17"/>
        <v>42</v>
      </c>
      <c r="C160">
        <f>VLOOKUP($B160,image_data!$A:$P,16,FALSE)</f>
        <v>5184</v>
      </c>
      <c r="D160">
        <f>VLOOKUP($B160,image_data!$A:$P,15,FALSE)</f>
        <v>3888</v>
      </c>
      <c r="E160">
        <f t="shared" si="14"/>
        <v>116.59000000000015</v>
      </c>
      <c r="F160">
        <f t="shared" si="15"/>
        <v>914.66999999999985</v>
      </c>
      <c r="G160">
        <f>VLOOKUP(_xlfn.CONCAT($A160,"1"),ref_coordinates!$A:$C,2,FALSE)</f>
        <v>2694.64</v>
      </c>
      <c r="H160">
        <f>VLOOKUP(_xlfn.CONCAT($A160,"1"),ref_coordinates!$A:$C,3,FALSE)</f>
        <v>1243.49</v>
      </c>
      <c r="I160">
        <f>VLOOKUP(_xlfn.CONCAT($A160,"2"),ref_coordinates!$A:$C,2,FALSE)</f>
        <v>2811.23</v>
      </c>
      <c r="J160">
        <f>VLOOKUP(_xlfn.CONCAT($A160,"2"),ref_coordinates!$A:$C,3,FALSE)</f>
        <v>2158.16</v>
      </c>
      <c r="K160" t="e">
        <f t="shared" si="16"/>
        <v>#REF!</v>
      </c>
      <c r="L160" t="e">
        <f>VLOOKUP($A160,#REF!,4,FALSE)</f>
        <v>#REF!</v>
      </c>
      <c r="M160">
        <f>RADIANS(VLOOKUP($B160, image_data!A:G,7,FALSE))</f>
        <v>1.4661416401848668</v>
      </c>
      <c r="N160" t="e">
        <f>VLOOKUP($A160,#REF!,7,FALSE)</f>
        <v>#REF!</v>
      </c>
      <c r="O160">
        <f>VLOOKUP($B160,image_data!A:F,6,FALSE)</f>
        <v>2.2378061963245002</v>
      </c>
      <c r="P160">
        <f>VLOOKUP($B160,image_data!$A:$Q,12,FALSE)</f>
        <v>0.54002987963293003</v>
      </c>
      <c r="Q160">
        <f>VLOOKUP($B160,image_data!$A:$Q,13,FALSE)</f>
        <v>-0.17963635931176</v>
      </c>
      <c r="R160">
        <f>VLOOKUP($B160,image_data!$A:$Q,14,FALSE)</f>
        <v>2.1441045911230999E-2</v>
      </c>
      <c r="S160">
        <f>VLOOKUP($B160,image_data!$A:$K,9,FALSE)</f>
        <v>1.1698364150161999</v>
      </c>
      <c r="T160">
        <f>VLOOKUP($B160,image_data!$A:$K,10,FALSE)</f>
        <v>-1.113073972841</v>
      </c>
      <c r="U160">
        <f>VLOOKUP($B160,image_data!$A:$K,11,FALSE)</f>
        <v>1.1175176832083</v>
      </c>
      <c r="V160">
        <f>VLOOKUP(_xlfn.CONCAT(A160,1),ref_coordinates!A:D,4,FALSE)</f>
        <v>30.7</v>
      </c>
      <c r="W160" t="str">
        <f>VLOOKUP(INT(LEFT(A160,3)),image_data!A:H,8,FALSE)</f>
        <v>perspective</v>
      </c>
    </row>
    <row r="161" spans="1:23" x14ac:dyDescent="0.3">
      <c r="A161" t="s">
        <v>492</v>
      </c>
      <c r="B161">
        <f t="shared" si="17"/>
        <v>43</v>
      </c>
      <c r="C161">
        <f>VLOOKUP($B161,image_data!$A:$P,16,FALSE)</f>
        <v>4000</v>
      </c>
      <c r="D161">
        <f>VLOOKUP($B161,image_data!$A:$P,15,FALSE)</f>
        <v>3000</v>
      </c>
      <c r="E161">
        <f t="shared" si="14"/>
        <v>8.7599999999999909</v>
      </c>
      <c r="F161">
        <f t="shared" si="15"/>
        <v>572.2700000000001</v>
      </c>
      <c r="G161">
        <f>VLOOKUP(_xlfn.CONCAT($A161,"1"),ref_coordinates!$A:$C,2,FALSE)</f>
        <v>1247.1500000000001</v>
      </c>
      <c r="H161">
        <f>VLOOKUP(_xlfn.CONCAT($A161,"1"),ref_coordinates!$A:$C,3,FALSE)</f>
        <v>721.36</v>
      </c>
      <c r="I161">
        <f>VLOOKUP(_xlfn.CONCAT($A161,"2"),ref_coordinates!$A:$C,2,FALSE)</f>
        <v>1255.9100000000001</v>
      </c>
      <c r="J161">
        <f>VLOOKUP(_xlfn.CONCAT($A161,"2"),ref_coordinates!$A:$C,3,FALSE)</f>
        <v>1293.6300000000001</v>
      </c>
      <c r="K161" t="e">
        <f t="shared" si="16"/>
        <v>#REF!</v>
      </c>
      <c r="L161" t="e">
        <f>VLOOKUP($A161,#REF!,4,FALSE)</f>
        <v>#REF!</v>
      </c>
      <c r="M161">
        <f>RADIANS(VLOOKUP($B161, image_data!A:G,7,FALSE))</f>
        <v>4.9713853261077059</v>
      </c>
      <c r="N161" t="e">
        <f>VLOOKUP($A161,#REF!,7,FALSE)</f>
        <v>#REF!</v>
      </c>
      <c r="O161">
        <f>VLOOKUP($B161,image_data!A:F,6,FALSE)</f>
        <v>1.3279449613765</v>
      </c>
      <c r="P161">
        <f>VLOOKUP($B161,image_data!$A:$Q,12,FALSE)</f>
        <v>0.51569130505636995</v>
      </c>
      <c r="Q161">
        <f>VLOOKUP($B161,image_data!$A:$Q,13,FALSE)</f>
        <v>-0.20297399726592999</v>
      </c>
      <c r="R161">
        <f>VLOOKUP($B161,image_data!$A:$Q,14,FALSE)</f>
        <v>3.4156747449552001E-2</v>
      </c>
      <c r="S161">
        <f>VLOOKUP($B161,image_data!$A:$K,9,FALSE)</f>
        <v>1.4151047055523001</v>
      </c>
      <c r="T161">
        <f>VLOOKUP($B161,image_data!$A:$K,10,FALSE)</f>
        <v>1.0770398251997</v>
      </c>
      <c r="U161">
        <f>VLOOKUP($B161,image_data!$A:$K,11,FALSE)</f>
        <v>-0.98056797404176999</v>
      </c>
      <c r="V161">
        <f>VLOOKUP(_xlfn.CONCAT(A161,1),ref_coordinates!A:D,4,FALSE)</f>
        <v>26.7</v>
      </c>
      <c r="W161" t="str">
        <f>VLOOKUP(INT(LEFT(A161,3)),image_data!A:H,8,FALSE)</f>
        <v>perspective</v>
      </c>
    </row>
    <row r="162" spans="1:23" x14ac:dyDescent="0.3">
      <c r="A162" t="s">
        <v>493</v>
      </c>
      <c r="B162">
        <f t="shared" si="17"/>
        <v>43</v>
      </c>
      <c r="C162">
        <f>VLOOKUP($B162,image_data!$A:$P,16,FALSE)</f>
        <v>4000</v>
      </c>
      <c r="D162">
        <f>VLOOKUP($B162,image_data!$A:$P,15,FALSE)</f>
        <v>3000</v>
      </c>
      <c r="E162">
        <f t="shared" si="14"/>
        <v>7.3199999999999363</v>
      </c>
      <c r="F162">
        <f t="shared" si="15"/>
        <v>562.5100000000001</v>
      </c>
      <c r="G162">
        <f>VLOOKUP(_xlfn.CONCAT($A162,"1"),ref_coordinates!$A:$C,2,FALSE)</f>
        <v>1267.23</v>
      </c>
      <c r="H162">
        <f>VLOOKUP(_xlfn.CONCAT($A162,"1"),ref_coordinates!$A:$C,3,FALSE)</f>
        <v>725.62</v>
      </c>
      <c r="I162">
        <f>VLOOKUP(_xlfn.CONCAT($A162,"2"),ref_coordinates!$A:$C,2,FALSE)</f>
        <v>1274.55</v>
      </c>
      <c r="J162">
        <f>VLOOKUP(_xlfn.CONCAT($A162,"2"),ref_coordinates!$A:$C,3,FALSE)</f>
        <v>1288.1300000000001</v>
      </c>
      <c r="K162" t="e">
        <f t="shared" si="16"/>
        <v>#REF!</v>
      </c>
      <c r="L162" t="e">
        <f>VLOOKUP($A162,#REF!,4,FALSE)</f>
        <v>#REF!</v>
      </c>
      <c r="M162">
        <f>RADIANS(VLOOKUP($B162, image_data!A:G,7,FALSE))</f>
        <v>4.9713853261077059</v>
      </c>
      <c r="N162" t="e">
        <f>VLOOKUP($A162,#REF!,7,FALSE)</f>
        <v>#REF!</v>
      </c>
      <c r="O162">
        <f>VLOOKUP($B162,image_data!A:F,6,FALSE)</f>
        <v>1.3279449613765</v>
      </c>
      <c r="P162">
        <f>VLOOKUP($B162,image_data!$A:$Q,12,FALSE)</f>
        <v>0.51569130505636995</v>
      </c>
      <c r="Q162">
        <f>VLOOKUP($B162,image_data!$A:$Q,13,FALSE)</f>
        <v>-0.20297399726592999</v>
      </c>
      <c r="R162">
        <f>VLOOKUP($B162,image_data!$A:$Q,14,FALSE)</f>
        <v>3.4156747449552001E-2</v>
      </c>
      <c r="S162">
        <f>VLOOKUP($B162,image_data!$A:$K,9,FALSE)</f>
        <v>1.4151047055523001</v>
      </c>
      <c r="T162">
        <f>VLOOKUP($B162,image_data!$A:$K,10,FALSE)</f>
        <v>1.0770398251997</v>
      </c>
      <c r="U162">
        <f>VLOOKUP($B162,image_data!$A:$K,11,FALSE)</f>
        <v>-0.98056797404176999</v>
      </c>
      <c r="V162">
        <f>VLOOKUP(_xlfn.CONCAT(A162,1),ref_coordinates!A:D,4,FALSE)</f>
        <v>26.7</v>
      </c>
      <c r="W162" t="str">
        <f>VLOOKUP(INT(LEFT(A162,3)),image_data!A:H,8,FALSE)</f>
        <v>perspective</v>
      </c>
    </row>
    <row r="163" spans="1:23" x14ac:dyDescent="0.3">
      <c r="A163" t="s">
        <v>494</v>
      </c>
      <c r="B163">
        <f t="shared" si="17"/>
        <v>43</v>
      </c>
      <c r="C163">
        <f>VLOOKUP($B163,image_data!$A:$P,16,FALSE)</f>
        <v>4000</v>
      </c>
      <c r="D163">
        <f>VLOOKUP($B163,image_data!$A:$P,15,FALSE)</f>
        <v>3000</v>
      </c>
      <c r="E163">
        <f t="shared" ref="E163:E172" si="18">I163-G163</f>
        <v>9.3299999999999272</v>
      </c>
      <c r="F163">
        <f t="shared" ref="F163:F172" si="19">J163-H163</f>
        <v>641.96000000000015</v>
      </c>
      <c r="G163">
        <f>VLOOKUP(_xlfn.CONCAT($A163,"1"),ref_coordinates!$A:$C,2,FALSE)</f>
        <v>1265.22</v>
      </c>
      <c r="H163">
        <f>VLOOKUP(_xlfn.CONCAT($A163,"1"),ref_coordinates!$A:$C,3,FALSE)</f>
        <v>646.16999999999996</v>
      </c>
      <c r="I163">
        <f>VLOOKUP(_xlfn.CONCAT($A163,"2"),ref_coordinates!$A:$C,2,FALSE)</f>
        <v>1274.55</v>
      </c>
      <c r="J163">
        <f>VLOOKUP(_xlfn.CONCAT($A163,"2"),ref_coordinates!$A:$C,3,FALSE)</f>
        <v>1288.1300000000001</v>
      </c>
      <c r="K163" t="e">
        <f t="shared" ref="K163:K172" si="20">(D163-J163)/L163</f>
        <v>#REF!</v>
      </c>
      <c r="L163" t="e">
        <f>VLOOKUP($A163,#REF!,4,FALSE)</f>
        <v>#REF!</v>
      </c>
      <c r="M163">
        <f>RADIANS(VLOOKUP($B163, image_data!A:G,7,FALSE))</f>
        <v>4.9713853261077059</v>
      </c>
      <c r="N163" t="e">
        <f>VLOOKUP($A163,#REF!,7,FALSE)</f>
        <v>#REF!</v>
      </c>
      <c r="O163">
        <f>VLOOKUP($B163,image_data!A:F,6,FALSE)</f>
        <v>1.3279449613765</v>
      </c>
      <c r="P163">
        <f>VLOOKUP($B163,image_data!$A:$Q,12,FALSE)</f>
        <v>0.51569130505636995</v>
      </c>
      <c r="Q163">
        <f>VLOOKUP($B163,image_data!$A:$Q,13,FALSE)</f>
        <v>-0.20297399726592999</v>
      </c>
      <c r="R163">
        <f>VLOOKUP($B163,image_data!$A:$Q,14,FALSE)</f>
        <v>3.4156747449552001E-2</v>
      </c>
      <c r="S163">
        <f>VLOOKUP($B163,image_data!$A:$K,9,FALSE)</f>
        <v>1.4151047055523001</v>
      </c>
      <c r="T163">
        <f>VLOOKUP($B163,image_data!$A:$K,10,FALSE)</f>
        <v>1.0770398251997</v>
      </c>
      <c r="U163">
        <f>VLOOKUP($B163,image_data!$A:$K,11,FALSE)</f>
        <v>-0.98056797404176999</v>
      </c>
      <c r="V163">
        <f>VLOOKUP(_xlfn.CONCAT(A163,1),ref_coordinates!A:D,4,FALSE)</f>
        <v>30.5</v>
      </c>
      <c r="W163" t="str">
        <f>VLOOKUP(INT(LEFT(A163,3)),image_data!A:H,8,FALSE)</f>
        <v>perspective</v>
      </c>
    </row>
    <row r="164" spans="1:23" x14ac:dyDescent="0.3">
      <c r="A164" t="s">
        <v>495</v>
      </c>
      <c r="B164">
        <f t="shared" si="17"/>
        <v>43</v>
      </c>
      <c r="C164">
        <f>VLOOKUP($B164,image_data!$A:$P,16,FALSE)</f>
        <v>4000</v>
      </c>
      <c r="D164">
        <f>VLOOKUP($B164,image_data!$A:$P,15,FALSE)</f>
        <v>3000</v>
      </c>
      <c r="E164">
        <f t="shared" si="18"/>
        <v>1.0199999999999818</v>
      </c>
      <c r="F164">
        <f t="shared" si="19"/>
        <v>699.7</v>
      </c>
      <c r="G164">
        <f>VLOOKUP(_xlfn.CONCAT($A164,"1"),ref_coordinates!$A:$C,2,FALSE)</f>
        <v>1560.51</v>
      </c>
      <c r="H164">
        <f>VLOOKUP(_xlfn.CONCAT($A164,"1"),ref_coordinates!$A:$C,3,FALSE)</f>
        <v>581.24</v>
      </c>
      <c r="I164">
        <f>VLOOKUP(_xlfn.CONCAT($A164,"2"),ref_coordinates!$A:$C,2,FALSE)</f>
        <v>1561.53</v>
      </c>
      <c r="J164">
        <f>VLOOKUP(_xlfn.CONCAT($A164,"2"),ref_coordinates!$A:$C,3,FALSE)</f>
        <v>1280.94</v>
      </c>
      <c r="K164" t="e">
        <f t="shared" si="20"/>
        <v>#REF!</v>
      </c>
      <c r="L164" t="e">
        <f>VLOOKUP($A164,#REF!,4,FALSE)</f>
        <v>#REF!</v>
      </c>
      <c r="M164">
        <f>RADIANS(VLOOKUP($B164, image_data!A:G,7,FALSE))</f>
        <v>4.9713853261077059</v>
      </c>
      <c r="N164" t="e">
        <f>VLOOKUP($A164,#REF!,7,FALSE)</f>
        <v>#REF!</v>
      </c>
      <c r="O164">
        <f>VLOOKUP($B164,image_data!A:F,6,FALSE)</f>
        <v>1.3279449613765</v>
      </c>
      <c r="P164">
        <f>VLOOKUP($B164,image_data!$A:$Q,12,FALSE)</f>
        <v>0.51569130505636995</v>
      </c>
      <c r="Q164">
        <f>VLOOKUP($B164,image_data!$A:$Q,13,FALSE)</f>
        <v>-0.20297399726592999</v>
      </c>
      <c r="R164">
        <f>VLOOKUP($B164,image_data!$A:$Q,14,FALSE)</f>
        <v>3.4156747449552001E-2</v>
      </c>
      <c r="S164">
        <f>VLOOKUP($B164,image_data!$A:$K,9,FALSE)</f>
        <v>1.4151047055523001</v>
      </c>
      <c r="T164">
        <f>VLOOKUP($B164,image_data!$A:$K,10,FALSE)</f>
        <v>1.0770398251997</v>
      </c>
      <c r="U164">
        <f>VLOOKUP($B164,image_data!$A:$K,11,FALSE)</f>
        <v>-0.98056797404176999</v>
      </c>
      <c r="V164">
        <f>VLOOKUP(_xlfn.CONCAT(A164,1),ref_coordinates!A:D,4,FALSE)</f>
        <v>30.5</v>
      </c>
      <c r="W164" t="str">
        <f>VLOOKUP(INT(LEFT(A164,3)),image_data!A:H,8,FALSE)</f>
        <v>perspective</v>
      </c>
    </row>
    <row r="165" spans="1:23" x14ac:dyDescent="0.3">
      <c r="A165" t="s">
        <v>496</v>
      </c>
      <c r="B165">
        <f t="shared" si="17"/>
        <v>43</v>
      </c>
      <c r="C165">
        <f>VLOOKUP($B165,image_data!$A:$P,16,FALSE)</f>
        <v>4000</v>
      </c>
      <c r="D165">
        <f>VLOOKUP($B165,image_data!$A:$P,15,FALSE)</f>
        <v>3000</v>
      </c>
      <c r="E165">
        <f t="shared" si="18"/>
        <v>9.5299999999999727</v>
      </c>
      <c r="F165">
        <f t="shared" si="19"/>
        <v>615.2600000000001</v>
      </c>
      <c r="G165">
        <f>VLOOKUP(_xlfn.CONCAT($A165,"1"),ref_coordinates!$A:$C,2,FALSE)</f>
        <v>1676.94</v>
      </c>
      <c r="H165">
        <f>VLOOKUP(_xlfn.CONCAT($A165,"1"),ref_coordinates!$A:$C,3,FALSE)</f>
        <v>657.17</v>
      </c>
      <c r="I165">
        <f>VLOOKUP(_xlfn.CONCAT($A165,"2"),ref_coordinates!$A:$C,2,FALSE)</f>
        <v>1686.47</v>
      </c>
      <c r="J165">
        <f>VLOOKUP(_xlfn.CONCAT($A165,"2"),ref_coordinates!$A:$C,3,FALSE)</f>
        <v>1272.43</v>
      </c>
      <c r="K165" t="e">
        <f t="shared" si="20"/>
        <v>#REF!</v>
      </c>
      <c r="L165" t="e">
        <f>VLOOKUP($A165,#REF!,4,FALSE)</f>
        <v>#REF!</v>
      </c>
      <c r="M165">
        <f>RADIANS(VLOOKUP($B165, image_data!A:G,7,FALSE))</f>
        <v>4.9713853261077059</v>
      </c>
      <c r="N165" t="e">
        <f>VLOOKUP($A165,#REF!,7,FALSE)</f>
        <v>#REF!</v>
      </c>
      <c r="O165">
        <f>VLOOKUP($B165,image_data!A:F,6,FALSE)</f>
        <v>1.3279449613765</v>
      </c>
      <c r="P165">
        <f>VLOOKUP($B165,image_data!$A:$Q,12,FALSE)</f>
        <v>0.51569130505636995</v>
      </c>
      <c r="Q165">
        <f>VLOOKUP($B165,image_data!$A:$Q,13,FALSE)</f>
        <v>-0.20297399726592999</v>
      </c>
      <c r="R165">
        <f>VLOOKUP($B165,image_data!$A:$Q,14,FALSE)</f>
        <v>3.4156747449552001E-2</v>
      </c>
      <c r="S165">
        <f>VLOOKUP($B165,image_data!$A:$K,9,FALSE)</f>
        <v>1.4151047055523001</v>
      </c>
      <c r="T165">
        <f>VLOOKUP($B165,image_data!$A:$K,10,FALSE)</f>
        <v>1.0770398251997</v>
      </c>
      <c r="U165">
        <f>VLOOKUP($B165,image_data!$A:$K,11,FALSE)</f>
        <v>-0.98056797404176999</v>
      </c>
      <c r="V165">
        <f>VLOOKUP(_xlfn.CONCAT(A165,1),ref_coordinates!A:D,4,FALSE)</f>
        <v>30.5</v>
      </c>
      <c r="W165" t="str">
        <f>VLOOKUP(INT(LEFT(A165,3)),image_data!A:H,8,FALSE)</f>
        <v>perspective</v>
      </c>
    </row>
    <row r="166" spans="1:23" x14ac:dyDescent="0.3">
      <c r="A166" t="s">
        <v>497</v>
      </c>
      <c r="B166">
        <f t="shared" si="17"/>
        <v>43</v>
      </c>
      <c r="C166">
        <f>VLOOKUP($B166,image_data!$A:$P,16,FALSE)</f>
        <v>4000</v>
      </c>
      <c r="D166">
        <f>VLOOKUP($B166,image_data!$A:$P,15,FALSE)</f>
        <v>3000</v>
      </c>
      <c r="E166">
        <f t="shared" si="18"/>
        <v>31.659999999999854</v>
      </c>
      <c r="F166">
        <f t="shared" si="19"/>
        <v>698.55000000000007</v>
      </c>
      <c r="G166">
        <f>VLOOKUP(_xlfn.CONCAT($A166,"1"),ref_coordinates!$A:$C,2,FALSE)</f>
        <v>2404.77</v>
      </c>
      <c r="H166">
        <f>VLOOKUP(_xlfn.CONCAT($A166,"1"),ref_coordinates!$A:$C,3,FALSE)</f>
        <v>560.6</v>
      </c>
      <c r="I166">
        <f>VLOOKUP(_xlfn.CONCAT($A166,"2"),ref_coordinates!$A:$C,2,FALSE)</f>
        <v>2436.4299999999998</v>
      </c>
      <c r="J166">
        <f>VLOOKUP(_xlfn.CONCAT($A166,"2"),ref_coordinates!$A:$C,3,FALSE)</f>
        <v>1259.1500000000001</v>
      </c>
      <c r="K166" t="e">
        <f t="shared" si="20"/>
        <v>#REF!</v>
      </c>
      <c r="L166" t="e">
        <f>VLOOKUP($A166,#REF!,4,FALSE)</f>
        <v>#REF!</v>
      </c>
      <c r="M166">
        <f>RADIANS(VLOOKUP($B166, image_data!A:G,7,FALSE))</f>
        <v>4.9713853261077059</v>
      </c>
      <c r="N166" t="e">
        <f>VLOOKUP($A166,#REF!,7,FALSE)</f>
        <v>#REF!</v>
      </c>
      <c r="O166">
        <f>VLOOKUP($B166,image_data!A:F,6,FALSE)</f>
        <v>1.3279449613765</v>
      </c>
      <c r="P166">
        <f>VLOOKUP($B166,image_data!$A:$Q,12,FALSE)</f>
        <v>0.51569130505636995</v>
      </c>
      <c r="Q166">
        <f>VLOOKUP($B166,image_data!$A:$Q,13,FALSE)</f>
        <v>-0.20297399726592999</v>
      </c>
      <c r="R166">
        <f>VLOOKUP($B166,image_data!$A:$Q,14,FALSE)</f>
        <v>3.4156747449552001E-2</v>
      </c>
      <c r="S166">
        <f>VLOOKUP($B166,image_data!$A:$K,9,FALSE)</f>
        <v>1.4151047055523001</v>
      </c>
      <c r="T166">
        <f>VLOOKUP($B166,image_data!$A:$K,10,FALSE)</f>
        <v>1.0770398251997</v>
      </c>
      <c r="U166">
        <f>VLOOKUP($B166,image_data!$A:$K,11,FALSE)</f>
        <v>-0.98056797404176999</v>
      </c>
      <c r="V166">
        <f>VLOOKUP(_xlfn.CONCAT(A166,1),ref_coordinates!A:D,4,FALSE)</f>
        <v>31.1</v>
      </c>
      <c r="W166" t="str">
        <f>VLOOKUP(INT(LEFT(A166,3)),image_data!A:H,8,FALSE)</f>
        <v>perspective</v>
      </c>
    </row>
    <row r="167" spans="1:23" x14ac:dyDescent="0.3">
      <c r="A167" t="s">
        <v>498</v>
      </c>
      <c r="B167">
        <f t="shared" si="17"/>
        <v>43</v>
      </c>
      <c r="C167">
        <f>VLOOKUP($B167,image_data!$A:$P,16,FALSE)</f>
        <v>4000</v>
      </c>
      <c r="D167">
        <f>VLOOKUP($B167,image_data!$A:$P,15,FALSE)</f>
        <v>3000</v>
      </c>
      <c r="E167">
        <f t="shared" si="18"/>
        <v>23.830000000000382</v>
      </c>
      <c r="F167">
        <f t="shared" si="19"/>
        <v>617.58000000000004</v>
      </c>
      <c r="G167">
        <f>VLOOKUP(_xlfn.CONCAT($A167,"1"),ref_coordinates!$A:$C,2,FALSE)</f>
        <v>2450.7199999999998</v>
      </c>
      <c r="H167">
        <f>VLOOKUP(_xlfn.CONCAT($A167,"1"),ref_coordinates!$A:$C,3,FALSE)</f>
        <v>643.66</v>
      </c>
      <c r="I167">
        <f>VLOOKUP(_xlfn.CONCAT($A167,"2"),ref_coordinates!$A:$C,2,FALSE)</f>
        <v>2474.5500000000002</v>
      </c>
      <c r="J167">
        <f>VLOOKUP(_xlfn.CONCAT($A167,"2"),ref_coordinates!$A:$C,3,FALSE)</f>
        <v>1261.24</v>
      </c>
      <c r="K167" t="e">
        <f t="shared" si="20"/>
        <v>#REF!</v>
      </c>
      <c r="L167" t="e">
        <f>VLOOKUP($A167,#REF!,4,FALSE)</f>
        <v>#REF!</v>
      </c>
      <c r="M167">
        <f>RADIANS(VLOOKUP($B167, image_data!A:G,7,FALSE))</f>
        <v>4.9713853261077059</v>
      </c>
      <c r="N167" t="e">
        <f>VLOOKUP($A167,#REF!,7,FALSE)</f>
        <v>#REF!</v>
      </c>
      <c r="O167">
        <f>VLOOKUP($B167,image_data!A:F,6,FALSE)</f>
        <v>1.3279449613765</v>
      </c>
      <c r="P167">
        <f>VLOOKUP($B167,image_data!$A:$Q,12,FALSE)</f>
        <v>0.51569130505636995</v>
      </c>
      <c r="Q167">
        <f>VLOOKUP($B167,image_data!$A:$Q,13,FALSE)</f>
        <v>-0.20297399726592999</v>
      </c>
      <c r="R167">
        <f>VLOOKUP($B167,image_data!$A:$Q,14,FALSE)</f>
        <v>3.4156747449552001E-2</v>
      </c>
      <c r="S167">
        <f>VLOOKUP($B167,image_data!$A:$K,9,FALSE)</f>
        <v>1.4151047055523001</v>
      </c>
      <c r="T167">
        <f>VLOOKUP($B167,image_data!$A:$K,10,FALSE)</f>
        <v>1.0770398251997</v>
      </c>
      <c r="U167">
        <f>VLOOKUP($B167,image_data!$A:$K,11,FALSE)</f>
        <v>-0.98056797404176999</v>
      </c>
      <c r="V167">
        <f>VLOOKUP(_xlfn.CONCAT(A167,1),ref_coordinates!A:D,4,FALSE)</f>
        <v>27.1</v>
      </c>
      <c r="W167" t="str">
        <f>VLOOKUP(INT(LEFT(A167,3)),image_data!A:H,8,FALSE)</f>
        <v>perspective</v>
      </c>
    </row>
    <row r="168" spans="1:23" x14ac:dyDescent="0.3">
      <c r="A168" t="s">
        <v>499</v>
      </c>
      <c r="B168">
        <f t="shared" si="17"/>
        <v>43</v>
      </c>
      <c r="C168">
        <f>VLOOKUP($B168,image_data!$A:$P,16,FALSE)</f>
        <v>4000</v>
      </c>
      <c r="D168">
        <f>VLOOKUP($B168,image_data!$A:$P,15,FALSE)</f>
        <v>3000</v>
      </c>
      <c r="E168">
        <f t="shared" si="18"/>
        <v>23.149999999999636</v>
      </c>
      <c r="F168">
        <f t="shared" si="19"/>
        <v>617.58000000000004</v>
      </c>
      <c r="G168">
        <f>VLOOKUP(_xlfn.CONCAT($A168,"1"),ref_coordinates!$A:$C,2,FALSE)</f>
        <v>2542.3000000000002</v>
      </c>
      <c r="H168">
        <f>VLOOKUP(_xlfn.CONCAT($A168,"1"),ref_coordinates!$A:$C,3,FALSE)</f>
        <v>643.66</v>
      </c>
      <c r="I168">
        <f>VLOOKUP(_xlfn.CONCAT($A168,"2"),ref_coordinates!$A:$C,2,FALSE)</f>
        <v>2565.4499999999998</v>
      </c>
      <c r="J168">
        <f>VLOOKUP(_xlfn.CONCAT($A168,"2"),ref_coordinates!$A:$C,3,FALSE)</f>
        <v>1261.24</v>
      </c>
      <c r="K168" t="e">
        <f t="shared" si="20"/>
        <v>#REF!</v>
      </c>
      <c r="L168" t="e">
        <f>VLOOKUP($A168,#REF!,4,FALSE)</f>
        <v>#REF!</v>
      </c>
      <c r="M168">
        <f>RADIANS(VLOOKUP($B168, image_data!A:G,7,FALSE))</f>
        <v>4.9713853261077059</v>
      </c>
      <c r="N168" t="e">
        <f>VLOOKUP($A168,#REF!,7,FALSE)</f>
        <v>#REF!</v>
      </c>
      <c r="O168">
        <f>VLOOKUP($B168,image_data!A:F,6,FALSE)</f>
        <v>1.3279449613765</v>
      </c>
      <c r="P168">
        <f>VLOOKUP($B168,image_data!$A:$Q,12,FALSE)</f>
        <v>0.51569130505636995</v>
      </c>
      <c r="Q168">
        <f>VLOOKUP($B168,image_data!$A:$Q,13,FALSE)</f>
        <v>-0.20297399726592999</v>
      </c>
      <c r="R168">
        <f>VLOOKUP($B168,image_data!$A:$Q,14,FALSE)</f>
        <v>3.4156747449552001E-2</v>
      </c>
      <c r="S168">
        <f>VLOOKUP($B168,image_data!$A:$K,9,FALSE)</f>
        <v>1.4151047055523001</v>
      </c>
      <c r="T168">
        <f>VLOOKUP($B168,image_data!$A:$K,10,FALSE)</f>
        <v>1.0770398251997</v>
      </c>
      <c r="U168">
        <f>VLOOKUP($B168,image_data!$A:$K,11,FALSE)</f>
        <v>-0.98056797404176999</v>
      </c>
      <c r="V168">
        <f>VLOOKUP(_xlfn.CONCAT(A168,1),ref_coordinates!A:D,4,FALSE)</f>
        <v>27.1</v>
      </c>
      <c r="W168" t="str">
        <f>VLOOKUP(INT(LEFT(A168,3)),image_data!A:H,8,FALSE)</f>
        <v>perspective</v>
      </c>
    </row>
    <row r="169" spans="1:23" x14ac:dyDescent="0.3">
      <c r="A169" t="s">
        <v>500</v>
      </c>
      <c r="B169">
        <f t="shared" si="17"/>
        <v>43</v>
      </c>
      <c r="C169">
        <f>VLOOKUP($B169,image_data!$A:$P,16,FALSE)</f>
        <v>4000</v>
      </c>
      <c r="D169">
        <f>VLOOKUP($B169,image_data!$A:$P,15,FALSE)</f>
        <v>3000</v>
      </c>
      <c r="E169">
        <f t="shared" si="18"/>
        <v>33.699999999999818</v>
      </c>
      <c r="F169">
        <f t="shared" si="19"/>
        <v>702.6400000000001</v>
      </c>
      <c r="G169">
        <f>VLOOKUP(_xlfn.CONCAT($A169,"1"),ref_coordinates!$A:$C,2,FALSE)</f>
        <v>2664.17</v>
      </c>
      <c r="H169">
        <f>VLOOKUP(_xlfn.CONCAT($A169,"1"),ref_coordinates!$A:$C,3,FALSE)</f>
        <v>556.51</v>
      </c>
      <c r="I169">
        <f>VLOOKUP(_xlfn.CONCAT($A169,"2"),ref_coordinates!$A:$C,2,FALSE)</f>
        <v>2697.87</v>
      </c>
      <c r="J169">
        <f>VLOOKUP(_xlfn.CONCAT($A169,"2"),ref_coordinates!$A:$C,3,FALSE)</f>
        <v>1259.1500000000001</v>
      </c>
      <c r="K169" t="e">
        <f t="shared" si="20"/>
        <v>#REF!</v>
      </c>
      <c r="L169" t="e">
        <f>VLOOKUP($A169,#REF!,4,FALSE)</f>
        <v>#REF!</v>
      </c>
      <c r="M169">
        <f>RADIANS(VLOOKUP($B169, image_data!A:G,7,FALSE))</f>
        <v>4.9713853261077059</v>
      </c>
      <c r="N169" t="e">
        <f>VLOOKUP($A169,#REF!,7,FALSE)</f>
        <v>#REF!</v>
      </c>
      <c r="O169">
        <f>VLOOKUP($B169,image_data!A:F,6,FALSE)</f>
        <v>1.3279449613765</v>
      </c>
      <c r="P169">
        <f>VLOOKUP($B169,image_data!$A:$Q,12,FALSE)</f>
        <v>0.51569130505636995</v>
      </c>
      <c r="Q169">
        <f>VLOOKUP($B169,image_data!$A:$Q,13,FALSE)</f>
        <v>-0.20297399726592999</v>
      </c>
      <c r="R169">
        <f>VLOOKUP($B169,image_data!$A:$Q,14,FALSE)</f>
        <v>3.4156747449552001E-2</v>
      </c>
      <c r="S169">
        <f>VLOOKUP($B169,image_data!$A:$K,9,FALSE)</f>
        <v>1.4151047055523001</v>
      </c>
      <c r="T169">
        <f>VLOOKUP($B169,image_data!$A:$K,10,FALSE)</f>
        <v>1.0770398251997</v>
      </c>
      <c r="U169">
        <f>VLOOKUP($B169,image_data!$A:$K,11,FALSE)</f>
        <v>-0.98056797404176999</v>
      </c>
      <c r="V169">
        <f>VLOOKUP(_xlfn.CONCAT(A169,1),ref_coordinates!A:D,4,FALSE)</f>
        <v>31.1</v>
      </c>
      <c r="W169" t="str">
        <f>VLOOKUP(INT(LEFT(A169,3)),image_data!A:H,8,FALSE)</f>
        <v>perspective</v>
      </c>
    </row>
    <row r="170" spans="1:23" x14ac:dyDescent="0.3">
      <c r="A170" t="s">
        <v>501</v>
      </c>
      <c r="B170">
        <f t="shared" si="17"/>
        <v>43</v>
      </c>
      <c r="C170">
        <f>VLOOKUP($B170,image_data!$A:$P,16,FALSE)</f>
        <v>4000</v>
      </c>
      <c r="D170">
        <f>VLOOKUP($B170,image_data!$A:$P,15,FALSE)</f>
        <v>3000</v>
      </c>
      <c r="E170">
        <f t="shared" si="18"/>
        <v>89.369999999999891</v>
      </c>
      <c r="F170">
        <f t="shared" si="19"/>
        <v>1148.55</v>
      </c>
      <c r="G170">
        <f>VLOOKUP(_xlfn.CONCAT($A170,"1"),ref_coordinates!$A:$C,2,FALSE)</f>
        <v>2847.06</v>
      </c>
      <c r="H170">
        <f>VLOOKUP(_xlfn.CONCAT($A170,"1"),ref_coordinates!$A:$C,3,FALSE)</f>
        <v>125.02</v>
      </c>
      <c r="I170">
        <f>VLOOKUP(_xlfn.CONCAT($A170,"2"),ref_coordinates!$A:$C,2,FALSE)</f>
        <v>2936.43</v>
      </c>
      <c r="J170">
        <f>VLOOKUP(_xlfn.CONCAT($A170,"2"),ref_coordinates!$A:$C,3,FALSE)</f>
        <v>1273.57</v>
      </c>
      <c r="K170" t="e">
        <f t="shared" si="20"/>
        <v>#REF!</v>
      </c>
      <c r="L170" t="e">
        <f>VLOOKUP($A170,#REF!,4,FALSE)</f>
        <v>#REF!</v>
      </c>
      <c r="M170">
        <f>RADIANS(VLOOKUP($B170, image_data!A:G,7,FALSE))</f>
        <v>4.9713853261077059</v>
      </c>
      <c r="N170" t="e">
        <f>VLOOKUP($A170,#REF!,7,FALSE)</f>
        <v>#REF!</v>
      </c>
      <c r="O170">
        <f>VLOOKUP($B170,image_data!A:F,6,FALSE)</f>
        <v>1.3279449613765</v>
      </c>
      <c r="P170">
        <f>VLOOKUP($B170,image_data!$A:$Q,12,FALSE)</f>
        <v>0.51569130505636995</v>
      </c>
      <c r="Q170">
        <f>VLOOKUP($B170,image_data!$A:$Q,13,FALSE)</f>
        <v>-0.20297399726592999</v>
      </c>
      <c r="R170">
        <f>VLOOKUP($B170,image_data!$A:$Q,14,FALSE)</f>
        <v>3.4156747449552001E-2</v>
      </c>
      <c r="S170">
        <f>VLOOKUP($B170,image_data!$A:$K,9,FALSE)</f>
        <v>1.4151047055523001</v>
      </c>
      <c r="T170">
        <f>VLOOKUP($B170,image_data!$A:$K,10,FALSE)</f>
        <v>1.0770398251997</v>
      </c>
      <c r="U170">
        <f>VLOOKUP($B170,image_data!$A:$K,11,FALSE)</f>
        <v>-0.98056797404176999</v>
      </c>
      <c r="V170">
        <f>VLOOKUP(_xlfn.CONCAT(A170,1),ref_coordinates!A:D,4,FALSE)</f>
        <v>31.2</v>
      </c>
      <c r="W170" t="str">
        <f>VLOOKUP(INT(LEFT(A170,3)),image_data!A:H,8,FALSE)</f>
        <v>perspective</v>
      </c>
    </row>
    <row r="171" spans="1:23" x14ac:dyDescent="0.3">
      <c r="A171" t="s">
        <v>502</v>
      </c>
      <c r="B171">
        <f t="shared" si="17"/>
        <v>43</v>
      </c>
      <c r="C171">
        <f>VLOOKUP($B171,image_data!$A:$P,16,FALSE)</f>
        <v>4000</v>
      </c>
      <c r="D171">
        <f>VLOOKUP($B171,image_data!$A:$P,15,FALSE)</f>
        <v>3000</v>
      </c>
      <c r="E171">
        <f t="shared" si="18"/>
        <v>71.829999999999927</v>
      </c>
      <c r="F171">
        <f t="shared" si="19"/>
        <v>1091.1500000000001</v>
      </c>
      <c r="G171">
        <f>VLOOKUP(_xlfn.CONCAT($A171,"1"),ref_coordinates!$A:$C,2,FALSE)</f>
        <v>3404.6</v>
      </c>
      <c r="H171">
        <f>VLOOKUP(_xlfn.CONCAT($A171,"1"),ref_coordinates!$A:$C,3,FALSE)</f>
        <v>189.53</v>
      </c>
      <c r="I171">
        <f>VLOOKUP(_xlfn.CONCAT($A171,"2"),ref_coordinates!$A:$C,2,FALSE)</f>
        <v>3476.43</v>
      </c>
      <c r="J171">
        <f>VLOOKUP(_xlfn.CONCAT($A171,"2"),ref_coordinates!$A:$C,3,FALSE)</f>
        <v>1280.68</v>
      </c>
      <c r="K171" t="e">
        <f t="shared" si="20"/>
        <v>#REF!</v>
      </c>
      <c r="L171" t="e">
        <f>VLOOKUP($A171,#REF!,4,FALSE)</f>
        <v>#REF!</v>
      </c>
      <c r="M171">
        <f>RADIANS(VLOOKUP($B171, image_data!A:G,7,FALSE))</f>
        <v>4.9713853261077059</v>
      </c>
      <c r="N171" t="e">
        <f>VLOOKUP($A171,#REF!,7,FALSE)</f>
        <v>#REF!</v>
      </c>
      <c r="O171">
        <f>VLOOKUP($B171,image_data!A:F,6,FALSE)</f>
        <v>1.3279449613765</v>
      </c>
      <c r="P171">
        <f>VLOOKUP($B171,image_data!$A:$Q,12,FALSE)</f>
        <v>0.51569130505636995</v>
      </c>
      <c r="Q171">
        <f>VLOOKUP($B171,image_data!$A:$Q,13,FALSE)</f>
        <v>-0.20297399726592999</v>
      </c>
      <c r="R171">
        <f>VLOOKUP($B171,image_data!$A:$Q,14,FALSE)</f>
        <v>3.4156747449552001E-2</v>
      </c>
      <c r="S171">
        <f>VLOOKUP($B171,image_data!$A:$K,9,FALSE)</f>
        <v>1.4151047055523001</v>
      </c>
      <c r="T171">
        <f>VLOOKUP($B171,image_data!$A:$K,10,FALSE)</f>
        <v>1.0770398251997</v>
      </c>
      <c r="U171">
        <f>VLOOKUP($B171,image_data!$A:$K,11,FALSE)</f>
        <v>-0.98056797404176999</v>
      </c>
      <c r="V171">
        <f>VLOOKUP(_xlfn.CONCAT(A171,1),ref_coordinates!A:D,4,FALSE)</f>
        <v>31.2</v>
      </c>
      <c r="W171" t="str">
        <f>VLOOKUP(INT(LEFT(A171,3)),image_data!A:H,8,FALSE)</f>
        <v>perspective</v>
      </c>
    </row>
    <row r="172" spans="1:23" x14ac:dyDescent="0.3">
      <c r="A172" t="s">
        <v>503</v>
      </c>
      <c r="B172">
        <f t="shared" si="17"/>
        <v>43</v>
      </c>
      <c r="C172">
        <f>VLOOKUP($B172,image_data!$A:$P,16,FALSE)</f>
        <v>4000</v>
      </c>
      <c r="D172">
        <f>VLOOKUP($B172,image_data!$A:$P,15,FALSE)</f>
        <v>3000</v>
      </c>
      <c r="E172">
        <f t="shared" si="18"/>
        <v>123.57000000000016</v>
      </c>
      <c r="F172">
        <f t="shared" si="19"/>
        <v>1046.81</v>
      </c>
      <c r="G172">
        <f>VLOOKUP(_xlfn.CONCAT($A172,"1"),ref_coordinates!$A:$C,2,FALSE)</f>
        <v>3664</v>
      </c>
      <c r="H172">
        <f>VLOOKUP(_xlfn.CONCAT($A172,"1"),ref_coordinates!$A:$C,3,FALSE)</f>
        <v>245.36</v>
      </c>
      <c r="I172">
        <f>VLOOKUP(_xlfn.CONCAT($A172,"2"),ref_coordinates!$A:$C,2,FALSE)</f>
        <v>3787.57</v>
      </c>
      <c r="J172">
        <f>VLOOKUP(_xlfn.CONCAT($A172,"2"),ref_coordinates!$A:$C,3,FALSE)</f>
        <v>1292.17</v>
      </c>
      <c r="K172" t="e">
        <f t="shared" si="20"/>
        <v>#REF!</v>
      </c>
      <c r="L172" t="e">
        <f>VLOOKUP($A172,#REF!,4,FALSE)</f>
        <v>#REF!</v>
      </c>
      <c r="M172">
        <f>RADIANS(VLOOKUP($B172, image_data!A:G,7,FALSE))</f>
        <v>4.9713853261077059</v>
      </c>
      <c r="N172" t="e">
        <f>VLOOKUP($A172,#REF!,7,FALSE)</f>
        <v>#REF!</v>
      </c>
      <c r="O172">
        <f>VLOOKUP($B172,image_data!A:F,6,FALSE)</f>
        <v>1.3279449613765</v>
      </c>
      <c r="P172">
        <f>VLOOKUP($B172,image_data!$A:$Q,12,FALSE)</f>
        <v>0.51569130505636995</v>
      </c>
      <c r="Q172">
        <f>VLOOKUP($B172,image_data!$A:$Q,13,FALSE)</f>
        <v>-0.20297399726592999</v>
      </c>
      <c r="R172">
        <f>VLOOKUP($B172,image_data!$A:$Q,14,FALSE)</f>
        <v>3.4156747449552001E-2</v>
      </c>
      <c r="S172">
        <f>VLOOKUP($B172,image_data!$A:$K,9,FALSE)</f>
        <v>1.4151047055523001</v>
      </c>
      <c r="T172">
        <f>VLOOKUP($B172,image_data!$A:$K,10,FALSE)</f>
        <v>1.0770398251997</v>
      </c>
      <c r="U172">
        <f>VLOOKUP($B172,image_data!$A:$K,11,FALSE)</f>
        <v>-0.98056797404176999</v>
      </c>
      <c r="V172">
        <f>VLOOKUP(_xlfn.CONCAT(A172,1),ref_coordinates!A:D,4,FALSE)</f>
        <v>31.2</v>
      </c>
      <c r="W172" t="str">
        <f>VLOOKUP(INT(LEFT(A172,3)),image_data!A:H,8,FALSE)</f>
        <v>perspective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8477-357F-467F-9D60-BAD3DF10B88F}">
  <dimension ref="A1:W171"/>
  <sheetViews>
    <sheetView workbookViewId="0">
      <selection activeCell="V1" sqref="V1"/>
    </sheetView>
  </sheetViews>
  <sheetFormatPr defaultRowHeight="14.4" x14ac:dyDescent="0.3"/>
  <sheetData>
    <row r="1" spans="1:23" x14ac:dyDescent="0.3">
      <c r="A1" t="s">
        <v>230</v>
      </c>
      <c r="B1" t="s">
        <v>782</v>
      </c>
      <c r="C1" t="s">
        <v>779</v>
      </c>
      <c r="D1" t="s">
        <v>780</v>
      </c>
      <c r="E1" t="s">
        <v>752</v>
      </c>
      <c r="F1" t="s">
        <v>753</v>
      </c>
      <c r="G1" t="s">
        <v>776</v>
      </c>
      <c r="H1" t="s">
        <v>777</v>
      </c>
      <c r="I1" t="s">
        <v>774</v>
      </c>
      <c r="J1" t="s">
        <v>775</v>
      </c>
      <c r="K1" t="s">
        <v>778</v>
      </c>
      <c r="L1" t="s">
        <v>756</v>
      </c>
      <c r="M1" t="s">
        <v>781</v>
      </c>
      <c r="N1" t="s">
        <v>758</v>
      </c>
      <c r="O1" t="s">
        <v>773</v>
      </c>
      <c r="P1" t="s">
        <v>754</v>
      </c>
      <c r="Q1" t="s">
        <v>195</v>
      </c>
      <c r="R1" t="s">
        <v>196</v>
      </c>
      <c r="S1" t="s">
        <v>340</v>
      </c>
      <c r="T1" t="s">
        <v>341</v>
      </c>
      <c r="U1" t="s">
        <v>342</v>
      </c>
      <c r="V1" t="s">
        <v>755</v>
      </c>
      <c r="W1" t="s">
        <v>757</v>
      </c>
    </row>
    <row r="2" spans="1:23" x14ac:dyDescent="0.3">
      <c r="A2" t="s">
        <v>265</v>
      </c>
      <c r="B2">
        <f t="shared" ref="B2:B33" si="0">INT(LEFT(A2,3))</f>
        <v>6</v>
      </c>
      <c r="C2">
        <f>VLOOKUP($B2,image_data!$A:$P,16,FALSE)</f>
        <v>4032</v>
      </c>
      <c r="D2">
        <f>VLOOKUP($B2,image_data!$A:$P,15,FALSE)</f>
        <v>3024</v>
      </c>
      <c r="E2">
        <f t="shared" ref="E2:E33" si="1">I2-G2</f>
        <v>-14.809999999999945</v>
      </c>
      <c r="F2">
        <f t="shared" ref="F2:F33" si="2">J2-H2</f>
        <v>631.65999999999985</v>
      </c>
      <c r="G2">
        <f>VLOOKUP(_xlfn.CONCAT($A2,"1"),ref_coordinates!$A:$C,2,FALSE)</f>
        <v>341.28</v>
      </c>
      <c r="H2">
        <f>VLOOKUP(_xlfn.CONCAT($A2,"1"),ref_coordinates!$A:$C,3,FALSE)</f>
        <v>1444.23</v>
      </c>
      <c r="I2">
        <f>VLOOKUP(_xlfn.CONCAT($A2,"2"),ref_coordinates!$A:$C,2,FALSE)</f>
        <v>326.47000000000003</v>
      </c>
      <c r="J2">
        <f>VLOOKUP(_xlfn.CONCAT($A2,"2"),ref_coordinates!$A:$C,3,FALSE)</f>
        <v>2075.89</v>
      </c>
      <c r="K2" t="e">
        <f t="shared" ref="K2:K33" si="3">J2/L2</f>
        <v>#REF!</v>
      </c>
      <c r="L2" t="e">
        <f>VLOOKUP($A2,#REF!,4,FALSE)</f>
        <v>#REF!</v>
      </c>
      <c r="M2">
        <f>RADIANS(VLOOKUP($B2, image_data!A:G,7,FALSE))</f>
        <v>5.6881627158711687</v>
      </c>
      <c r="N2" t="e">
        <f>VLOOKUP($A2,#REF!,7,FALSE)</f>
        <v>#REF!</v>
      </c>
      <c r="O2">
        <f>VLOOKUP($B2,image_data!A:F,6,FALSE)</f>
        <v>1.9624696271494</v>
      </c>
      <c r="P2">
        <f>VLOOKUP($B2,image_data!$A:$Q,12,FALSE)</f>
        <v>0.83056326846442996</v>
      </c>
      <c r="Q2">
        <f>VLOOKUP($B2,image_data!$A:$Q,13,FALSE)</f>
        <v>1.7380195114236E-2</v>
      </c>
      <c r="R2">
        <f>VLOOKUP($B2,image_data!$A:$Q,14,FALSE)</f>
        <v>-7.7252632985067996E-3</v>
      </c>
      <c r="S2">
        <f>VLOOKUP($B2,image_data!$A:$K,9,FALSE)</f>
        <v>1.4302204915553001</v>
      </c>
      <c r="T2">
        <f>VLOOKUP($B2,image_data!$A:$K,10,FALSE)</f>
        <v>0.42029550393597997</v>
      </c>
      <c r="U2">
        <f>VLOOKUP($B2,image_data!$A:$K,11,FALSE)</f>
        <v>-0.50142602009051995</v>
      </c>
      <c r="V2">
        <f>VLOOKUP(_xlfn.CONCAT(A2,1),ref_coordinates!A:D,4,FALSE)</f>
        <v>2.8</v>
      </c>
      <c r="W2" t="str">
        <f>VLOOKUP(INT(LEFT(A2,3)),image_data!A:H,8,FALSE)</f>
        <v>perspective</v>
      </c>
    </row>
    <row r="3" spans="1:23" x14ac:dyDescent="0.3">
      <c r="A3" t="s">
        <v>267</v>
      </c>
      <c r="B3">
        <f t="shared" si="0"/>
        <v>6</v>
      </c>
      <c r="C3">
        <f>VLOOKUP($B3,image_data!$A:$P,16,FALSE)</f>
        <v>4032</v>
      </c>
      <c r="D3">
        <f>VLOOKUP($B3,image_data!$A:$P,15,FALSE)</f>
        <v>3024</v>
      </c>
      <c r="E3">
        <f t="shared" si="1"/>
        <v>-5.1000000000000227</v>
      </c>
      <c r="F3">
        <f t="shared" si="2"/>
        <v>268.21000000000004</v>
      </c>
      <c r="G3">
        <f>VLOOKUP(_xlfn.CONCAT($A3,"1"),ref_coordinates!$A:$C,2,FALSE)</f>
        <v>850.38</v>
      </c>
      <c r="H3">
        <f>VLOOKUP(_xlfn.CONCAT($A3,"1"),ref_coordinates!$A:$C,3,FALSE)</f>
        <v>1674.79</v>
      </c>
      <c r="I3">
        <f>VLOOKUP(_xlfn.CONCAT($A3,"2"),ref_coordinates!$A:$C,2,FALSE)</f>
        <v>845.28</v>
      </c>
      <c r="J3">
        <f>VLOOKUP(_xlfn.CONCAT($A3,"2"),ref_coordinates!$A:$C,3,FALSE)</f>
        <v>1943</v>
      </c>
      <c r="K3" t="e">
        <f t="shared" si="3"/>
        <v>#REF!</v>
      </c>
      <c r="L3" t="e">
        <f>VLOOKUP($A3,#REF!,4,FALSE)</f>
        <v>#REF!</v>
      </c>
      <c r="M3">
        <f>RADIANS(VLOOKUP($B3, image_data!A:G,7,FALSE))</f>
        <v>5.6881627158711687</v>
      </c>
      <c r="N3" t="e">
        <f>VLOOKUP($A3,#REF!,7,FALSE)</f>
        <v>#REF!</v>
      </c>
      <c r="O3">
        <f>VLOOKUP($B3,image_data!A:F,6,FALSE)</f>
        <v>1.9624696271494</v>
      </c>
      <c r="P3">
        <f>VLOOKUP($B3,image_data!$A:$Q,12,FALSE)</f>
        <v>0.83056326846442996</v>
      </c>
      <c r="Q3">
        <f>VLOOKUP($B3,image_data!$A:$Q,13,FALSE)</f>
        <v>1.7380195114236E-2</v>
      </c>
      <c r="R3">
        <f>VLOOKUP($B3,image_data!$A:$Q,14,FALSE)</f>
        <v>-7.7252632985067996E-3</v>
      </c>
      <c r="S3">
        <f>VLOOKUP($B3,image_data!$A:$K,9,FALSE)</f>
        <v>1.4302204915553001</v>
      </c>
      <c r="T3">
        <f>VLOOKUP($B3,image_data!$A:$K,10,FALSE)</f>
        <v>0.42029550393597997</v>
      </c>
      <c r="U3">
        <f>VLOOKUP($B3,image_data!$A:$K,11,FALSE)</f>
        <v>-0.50142602009051995</v>
      </c>
      <c r="V3">
        <f>VLOOKUP(_xlfn.CONCAT(A3,1),ref_coordinates!A:D,4,FALSE)</f>
        <v>2.8</v>
      </c>
      <c r="W3" t="str">
        <f>VLOOKUP(INT(LEFT(A3,3)),image_data!A:H,8,FALSE)</f>
        <v>perspective</v>
      </c>
    </row>
    <row r="4" spans="1:23" x14ac:dyDescent="0.3">
      <c r="A4" t="s">
        <v>268</v>
      </c>
      <c r="B4">
        <f t="shared" si="0"/>
        <v>6</v>
      </c>
      <c r="C4">
        <f>VLOOKUP($B4,image_data!$A:$P,16,FALSE)</f>
        <v>4032</v>
      </c>
      <c r="D4">
        <f>VLOOKUP($B4,image_data!$A:$P,15,FALSE)</f>
        <v>3024</v>
      </c>
      <c r="E4">
        <f t="shared" si="1"/>
        <v>0</v>
      </c>
      <c r="F4">
        <f t="shared" si="2"/>
        <v>283.02</v>
      </c>
      <c r="G4">
        <f>VLOOKUP(_xlfn.CONCAT($A4,"1"),ref_coordinates!$A:$C,2,FALSE)</f>
        <v>1219.32</v>
      </c>
      <c r="H4">
        <f>VLOOKUP(_xlfn.CONCAT($A4,"1"),ref_coordinates!$A:$C,3,FALSE)</f>
        <v>1659.98</v>
      </c>
      <c r="I4">
        <f>VLOOKUP(_xlfn.CONCAT($A4,"2"),ref_coordinates!$A:$C,2,FALSE)</f>
        <v>1219.32</v>
      </c>
      <c r="J4">
        <f>VLOOKUP(_xlfn.CONCAT($A4,"2"),ref_coordinates!$A:$C,3,FALSE)</f>
        <v>1943</v>
      </c>
      <c r="K4" t="e">
        <f t="shared" si="3"/>
        <v>#REF!</v>
      </c>
      <c r="L4" t="e">
        <f>VLOOKUP($A4,#REF!,4,FALSE)</f>
        <v>#REF!</v>
      </c>
      <c r="M4">
        <f>RADIANS(VLOOKUP($B4, image_data!A:G,7,FALSE))</f>
        <v>5.6881627158711687</v>
      </c>
      <c r="N4" t="e">
        <f>VLOOKUP($A4,#REF!,7,FALSE)</f>
        <v>#REF!</v>
      </c>
      <c r="O4">
        <f>VLOOKUP($B4,image_data!A:F,6,FALSE)</f>
        <v>1.9624696271494</v>
      </c>
      <c r="P4">
        <f>VLOOKUP($B4,image_data!$A:$Q,12,FALSE)</f>
        <v>0.83056326846442996</v>
      </c>
      <c r="Q4">
        <f>VLOOKUP($B4,image_data!$A:$Q,13,FALSE)</f>
        <v>1.7380195114236E-2</v>
      </c>
      <c r="R4">
        <f>VLOOKUP($B4,image_data!$A:$Q,14,FALSE)</f>
        <v>-7.7252632985067996E-3</v>
      </c>
      <c r="S4">
        <f>VLOOKUP($B4,image_data!$A:$K,9,FALSE)</f>
        <v>1.4302204915553001</v>
      </c>
      <c r="T4">
        <f>VLOOKUP($B4,image_data!$A:$K,10,FALSE)</f>
        <v>0.42029550393597997</v>
      </c>
      <c r="U4">
        <f>VLOOKUP($B4,image_data!$A:$K,11,FALSE)</f>
        <v>-0.50142602009051995</v>
      </c>
      <c r="V4">
        <f>VLOOKUP(_xlfn.CONCAT(A4,1),ref_coordinates!A:D,4,FALSE)</f>
        <v>2.8</v>
      </c>
      <c r="W4" t="str">
        <f>VLOOKUP(INT(LEFT(A4,3)),image_data!A:H,8,FALSE)</f>
        <v>perspective</v>
      </c>
    </row>
    <row r="5" spans="1:23" x14ac:dyDescent="0.3">
      <c r="A5" t="s">
        <v>347</v>
      </c>
      <c r="B5">
        <f t="shared" si="0"/>
        <v>21</v>
      </c>
      <c r="C5">
        <f>VLOOKUP($B5,image_data!$A:$P,16,FALSE)</f>
        <v>4032</v>
      </c>
      <c r="D5">
        <f>VLOOKUP($B5,image_data!$A:$P,15,FALSE)</f>
        <v>3024</v>
      </c>
      <c r="E5">
        <f t="shared" si="1"/>
        <v>39.829999999999927</v>
      </c>
      <c r="F5">
        <f t="shared" si="2"/>
        <v>198.12999999999988</v>
      </c>
      <c r="G5">
        <f>VLOOKUP(_xlfn.CONCAT($A5,"1"),ref_coordinates!$A:$C,2,FALSE)</f>
        <v>2341.96</v>
      </c>
      <c r="H5">
        <f>VLOOKUP(_xlfn.CONCAT($A5,"1"),ref_coordinates!$A:$C,3,FALSE)</f>
        <v>1598.72</v>
      </c>
      <c r="I5">
        <f>VLOOKUP(_xlfn.CONCAT($A5,"2"),ref_coordinates!$A:$C,2,FALSE)</f>
        <v>2381.79</v>
      </c>
      <c r="J5">
        <f>VLOOKUP(_xlfn.CONCAT($A5,"2"),ref_coordinates!$A:$C,3,FALSE)</f>
        <v>1796.85</v>
      </c>
      <c r="K5" t="e">
        <f t="shared" si="3"/>
        <v>#REF!</v>
      </c>
      <c r="L5" t="e">
        <f>VLOOKUP($A5,#REF!,4,FALSE)</f>
        <v>#REF!</v>
      </c>
      <c r="M5">
        <f>RADIANS(VLOOKUP($B5, image_data!A:G,7,FALSE))</f>
        <v>2.5754495413777754</v>
      </c>
      <c r="N5" t="e">
        <f>VLOOKUP($A5,#REF!,7,FALSE)</f>
        <v>#REF!</v>
      </c>
      <c r="O5">
        <f>VLOOKUP($B5,image_data!A:F,6,FALSE)</f>
        <v>2.4487987514584999</v>
      </c>
      <c r="P5">
        <f>VLOOKUP($B5,image_data!$A:$Q,12,FALSE)</f>
        <v>0.82197110812499996</v>
      </c>
      <c r="Q5">
        <f>VLOOKUP($B5,image_data!$A:$Q,13,FALSE)</f>
        <v>5.3515389618619E-2</v>
      </c>
      <c r="R5">
        <f>VLOOKUP($B5,image_data!$A:$Q,14,FALSE)</f>
        <v>-5.0438087538938997E-2</v>
      </c>
      <c r="S5">
        <f>VLOOKUP($B5,image_data!$A:$K,9,FALSE)</f>
        <v>0.32190859298009999</v>
      </c>
      <c r="T5">
        <f>VLOOKUP($B5,image_data!$A:$K,10,FALSE)</f>
        <v>-1.7628424125465001</v>
      </c>
      <c r="U5">
        <f>VLOOKUP($B5,image_data!$A:$K,11,FALSE)</f>
        <v>1.8484912986735</v>
      </c>
      <c r="V5">
        <f>VLOOKUP(_xlfn.CONCAT(A5,1),ref_coordinates!A:D,4,FALSE)</f>
        <v>3.1</v>
      </c>
      <c r="W5" t="str">
        <f>VLOOKUP(INT(LEFT(A5,3)),image_data!A:H,8,FALSE)</f>
        <v>perspective</v>
      </c>
    </row>
    <row r="6" spans="1:23" x14ac:dyDescent="0.3">
      <c r="A6" t="s">
        <v>272</v>
      </c>
      <c r="B6">
        <f t="shared" si="0"/>
        <v>7</v>
      </c>
      <c r="C6">
        <f>VLOOKUP($B6,image_data!$A:$P,16,FALSE)</f>
        <v>4032</v>
      </c>
      <c r="D6">
        <f>VLOOKUP($B6,image_data!$A:$P,15,FALSE)</f>
        <v>3024</v>
      </c>
      <c r="E6">
        <f t="shared" si="1"/>
        <v>1.1100000000001273</v>
      </c>
      <c r="F6">
        <f t="shared" si="2"/>
        <v>190.59000000000015</v>
      </c>
      <c r="G6">
        <f>VLOOKUP(_xlfn.CONCAT($A6,"1"),ref_coordinates!$A:$C,2,FALSE)</f>
        <v>1733.53</v>
      </c>
      <c r="H6">
        <f>VLOOKUP(_xlfn.CONCAT($A6,"1"),ref_coordinates!$A:$C,3,FALSE)</f>
        <v>1672.11</v>
      </c>
      <c r="I6">
        <f>VLOOKUP(_xlfn.CONCAT($A6,"2"),ref_coordinates!$A:$C,2,FALSE)</f>
        <v>1734.64</v>
      </c>
      <c r="J6">
        <f>VLOOKUP(_xlfn.CONCAT($A6,"2"),ref_coordinates!$A:$C,3,FALSE)</f>
        <v>1862.7</v>
      </c>
      <c r="K6" t="e">
        <f t="shared" si="3"/>
        <v>#REF!</v>
      </c>
      <c r="L6" t="e">
        <f>VLOOKUP($A6,#REF!,4,FALSE)</f>
        <v>#REF!</v>
      </c>
      <c r="M6">
        <f>RADIANS(VLOOKUP($B6, image_data!A:G,7,FALSE))</f>
        <v>5.7080606217130763</v>
      </c>
      <c r="N6" t="e">
        <f>VLOOKUP($A6,#REF!,7,FALSE)</f>
        <v>#REF!</v>
      </c>
      <c r="O6">
        <f>VLOOKUP($B6,image_data!A:F,6,FALSE)</f>
        <v>2.7215881766751</v>
      </c>
      <c r="P6">
        <f>VLOOKUP($B6,image_data!$A:$Q,12,FALSE)</f>
        <v>0.83056326846442996</v>
      </c>
      <c r="Q6">
        <f>VLOOKUP($B6,image_data!$A:$Q,13,FALSE)</f>
        <v>1.7380195114236E-2</v>
      </c>
      <c r="R6">
        <f>VLOOKUP($B6,image_data!$A:$Q,14,FALSE)</f>
        <v>-7.7252632985067996E-3</v>
      </c>
      <c r="S6">
        <f>VLOOKUP($B6,image_data!$A:$K,9,FALSE)</f>
        <v>1.4439690726708001</v>
      </c>
      <c r="T6">
        <f>VLOOKUP($B6,image_data!$A:$K,10,FALSE)</f>
        <v>0.41838812906866002</v>
      </c>
      <c r="U6">
        <f>VLOOKUP($B6,image_data!$A:$K,11,FALSE)</f>
        <v>-0.47314393052700998</v>
      </c>
      <c r="V6">
        <f>VLOOKUP(_xlfn.CONCAT(A6,1),ref_coordinates!A:D,4,FALSE)</f>
        <v>3.2</v>
      </c>
      <c r="W6" t="str">
        <f>VLOOKUP(INT(LEFT(A6,3)),image_data!A:H,8,FALSE)</f>
        <v>perspective</v>
      </c>
    </row>
    <row r="7" spans="1:23" x14ac:dyDescent="0.3">
      <c r="A7" t="s">
        <v>266</v>
      </c>
      <c r="B7">
        <f t="shared" si="0"/>
        <v>6</v>
      </c>
      <c r="C7">
        <f>VLOOKUP($B7,image_data!$A:$P,16,FALSE)</f>
        <v>4032</v>
      </c>
      <c r="D7">
        <f>VLOOKUP($B7,image_data!$A:$P,15,FALSE)</f>
        <v>3024</v>
      </c>
      <c r="E7">
        <f t="shared" si="1"/>
        <v>-14.810000000000059</v>
      </c>
      <c r="F7">
        <f t="shared" si="2"/>
        <v>857.49</v>
      </c>
      <c r="G7">
        <f>VLOOKUP(_xlfn.CONCAT($A7,"1"),ref_coordinates!$A:$C,2,FALSE)</f>
        <v>860.09</v>
      </c>
      <c r="H7">
        <f>VLOOKUP(_xlfn.CONCAT($A7,"1"),ref_coordinates!$A:$C,3,FALSE)</f>
        <v>1085.51</v>
      </c>
      <c r="I7">
        <f>VLOOKUP(_xlfn.CONCAT($A7,"2"),ref_coordinates!$A:$C,2,FALSE)</f>
        <v>845.28</v>
      </c>
      <c r="J7">
        <f>VLOOKUP(_xlfn.CONCAT($A7,"2"),ref_coordinates!$A:$C,3,FALSE)</f>
        <v>1943</v>
      </c>
      <c r="K7" t="e">
        <f t="shared" si="3"/>
        <v>#REF!</v>
      </c>
      <c r="L7" t="e">
        <f>VLOOKUP($A7,#REF!,4,FALSE)</f>
        <v>#REF!</v>
      </c>
      <c r="M7">
        <f>RADIANS(VLOOKUP($B7, image_data!A:G,7,FALSE))</f>
        <v>5.6881627158711687</v>
      </c>
      <c r="N7" t="e">
        <f>VLOOKUP($A7,#REF!,7,FALSE)</f>
        <v>#REF!</v>
      </c>
      <c r="O7">
        <f>VLOOKUP($B7,image_data!A:F,6,FALSE)</f>
        <v>1.9624696271494</v>
      </c>
      <c r="P7">
        <f>VLOOKUP($B7,image_data!$A:$Q,12,FALSE)</f>
        <v>0.83056326846442996</v>
      </c>
      <c r="Q7">
        <f>VLOOKUP($B7,image_data!$A:$Q,13,FALSE)</f>
        <v>1.7380195114236E-2</v>
      </c>
      <c r="R7">
        <f>VLOOKUP($B7,image_data!$A:$Q,14,FALSE)</f>
        <v>-7.7252632985067996E-3</v>
      </c>
      <c r="S7">
        <f>VLOOKUP($B7,image_data!$A:$K,9,FALSE)</f>
        <v>1.4302204915553001</v>
      </c>
      <c r="T7">
        <f>VLOOKUP($B7,image_data!$A:$K,10,FALSE)</f>
        <v>0.42029550393597997</v>
      </c>
      <c r="U7">
        <f>VLOOKUP($B7,image_data!$A:$K,11,FALSE)</f>
        <v>-0.50142602009051995</v>
      </c>
      <c r="V7">
        <f>VLOOKUP(_xlfn.CONCAT(A7,1),ref_coordinates!A:D,4,FALSE)</f>
        <v>9.1</v>
      </c>
      <c r="W7" t="str">
        <f>VLOOKUP(INT(LEFT(A7,3)),image_data!A:H,8,FALSE)</f>
        <v>perspective</v>
      </c>
    </row>
    <row r="8" spans="1:23" x14ac:dyDescent="0.3">
      <c r="A8" t="s">
        <v>467</v>
      </c>
      <c r="B8">
        <f t="shared" si="0"/>
        <v>40</v>
      </c>
      <c r="C8">
        <f>VLOOKUP($B8,image_data!$A:$P,16,FALSE)</f>
        <v>1920</v>
      </c>
      <c r="D8">
        <f>VLOOKUP($B8,image_data!$A:$P,15,FALSE)</f>
        <v>1080</v>
      </c>
      <c r="E8">
        <f t="shared" si="1"/>
        <v>-22.3599999999999</v>
      </c>
      <c r="F8">
        <f t="shared" si="2"/>
        <v>198.47000000000003</v>
      </c>
      <c r="G8">
        <f>VLOOKUP(_xlfn.CONCAT($A8,"1"),ref_coordinates!$A:$C,2,FALSE)</f>
        <v>1202.6199999999999</v>
      </c>
      <c r="H8">
        <f>VLOOKUP(_xlfn.CONCAT($A8,"1"),ref_coordinates!$A:$C,3,FALSE)</f>
        <v>598.72</v>
      </c>
      <c r="I8">
        <f>VLOOKUP(_xlfn.CONCAT($A8,"2"),ref_coordinates!$A:$C,2,FALSE)</f>
        <v>1180.26</v>
      </c>
      <c r="J8">
        <f>VLOOKUP(_xlfn.CONCAT($A8,"2"),ref_coordinates!$A:$C,3,FALSE)</f>
        <v>797.19</v>
      </c>
      <c r="K8" t="e">
        <f t="shared" si="3"/>
        <v>#REF!</v>
      </c>
      <c r="L8" t="e">
        <f>VLOOKUP($A8,#REF!,4,FALSE)</f>
        <v>#REF!</v>
      </c>
      <c r="M8">
        <f>RADIANS(VLOOKUP($B8, image_data!A:G,7,FALSE))</f>
        <v>3.5676914023205897</v>
      </c>
      <c r="N8" t="e">
        <f>VLOOKUP($A8,#REF!,7,FALSE)</f>
        <v>#REF!</v>
      </c>
      <c r="O8">
        <f>VLOOKUP($B8,image_data!A:F,6,FALSE)</f>
        <v>2.133306290023</v>
      </c>
      <c r="P8">
        <f>VLOOKUP($B8,image_data!$A:$Q,12,FALSE)</f>
        <v>0.64715209660582995</v>
      </c>
      <c r="Q8">
        <f>VLOOKUP($B8,image_data!$A:$Q,13,FALSE)</f>
        <v>-2.2740494451344E-3</v>
      </c>
      <c r="R8">
        <f>VLOOKUP($B8,image_data!$A:$Q,14,FALSE)</f>
        <v>-1.4610540439205001E-3</v>
      </c>
      <c r="S8">
        <f>VLOOKUP($B8,image_data!$A:$K,9,FALSE)</f>
        <v>0.34944614634287002</v>
      </c>
      <c r="T8">
        <f>VLOOKUP($B8,image_data!$A:$K,10,FALSE)</f>
        <v>1.8305368952333001</v>
      </c>
      <c r="U8">
        <f>VLOOKUP($B8,image_data!$A:$K,11,FALSE)</f>
        <v>-2.0704207687467</v>
      </c>
      <c r="V8">
        <f>VLOOKUP(_xlfn.CONCAT(A8,1),ref_coordinates!A:D,4,FALSE)</f>
        <v>10.4</v>
      </c>
      <c r="W8" t="str">
        <f>VLOOKUP(INT(LEFT(A8,3)),image_data!A:H,8,FALSE)</f>
        <v>perspective</v>
      </c>
    </row>
    <row r="9" spans="1:23" x14ac:dyDescent="0.3">
      <c r="A9" t="s">
        <v>468</v>
      </c>
      <c r="B9">
        <f t="shared" si="0"/>
        <v>40</v>
      </c>
      <c r="C9">
        <f>VLOOKUP($B9,image_data!$A:$P,16,FALSE)</f>
        <v>1920</v>
      </c>
      <c r="D9">
        <f>VLOOKUP($B9,image_data!$A:$P,15,FALSE)</f>
        <v>1080</v>
      </c>
      <c r="E9">
        <f t="shared" si="1"/>
        <v>-22.210000000000036</v>
      </c>
      <c r="F9">
        <f t="shared" si="2"/>
        <v>227.94000000000005</v>
      </c>
      <c r="G9">
        <f>VLOOKUP(_xlfn.CONCAT($A9,"1"),ref_coordinates!$A:$C,2,FALSE)</f>
        <v>1257.26</v>
      </c>
      <c r="H9">
        <f>VLOOKUP(_xlfn.CONCAT($A9,"1"),ref_coordinates!$A:$C,3,FALSE)</f>
        <v>577.01</v>
      </c>
      <c r="I9">
        <f>VLOOKUP(_xlfn.CONCAT($A9,"2"),ref_coordinates!$A:$C,2,FALSE)</f>
        <v>1235.05</v>
      </c>
      <c r="J9">
        <f>VLOOKUP(_xlfn.CONCAT($A9,"2"),ref_coordinates!$A:$C,3,FALSE)</f>
        <v>804.95</v>
      </c>
      <c r="K9" t="e">
        <f t="shared" si="3"/>
        <v>#REF!</v>
      </c>
      <c r="L9" t="e">
        <f>VLOOKUP($A9,#REF!,4,FALSE)</f>
        <v>#REF!</v>
      </c>
      <c r="M9">
        <f>RADIANS(VLOOKUP($B9, image_data!A:G,7,FALSE))</f>
        <v>3.5676914023205897</v>
      </c>
      <c r="N9" t="e">
        <f>VLOOKUP($A9,#REF!,7,FALSE)</f>
        <v>#REF!</v>
      </c>
      <c r="O9">
        <f>VLOOKUP($B9,image_data!A:F,6,FALSE)</f>
        <v>2.133306290023</v>
      </c>
      <c r="P9">
        <f>VLOOKUP($B9,image_data!$A:$Q,12,FALSE)</f>
        <v>0.64715209660582995</v>
      </c>
      <c r="Q9">
        <f>VLOOKUP($B9,image_data!$A:$Q,13,FALSE)</f>
        <v>-2.2740494451344E-3</v>
      </c>
      <c r="R9">
        <f>VLOOKUP($B9,image_data!$A:$Q,14,FALSE)</f>
        <v>-1.4610540439205001E-3</v>
      </c>
      <c r="S9">
        <f>VLOOKUP($B9,image_data!$A:$K,9,FALSE)</f>
        <v>0.34944614634287002</v>
      </c>
      <c r="T9">
        <f>VLOOKUP($B9,image_data!$A:$K,10,FALSE)</f>
        <v>1.8305368952333001</v>
      </c>
      <c r="U9">
        <f>VLOOKUP($B9,image_data!$A:$K,11,FALSE)</f>
        <v>-2.0704207687467</v>
      </c>
      <c r="V9">
        <f>VLOOKUP(_xlfn.CONCAT(A9,1),ref_coordinates!A:D,4,FALSE)</f>
        <v>10.4</v>
      </c>
      <c r="W9" t="str">
        <f>VLOOKUP(INT(LEFT(A9,3)),image_data!A:H,8,FALSE)</f>
        <v>perspective</v>
      </c>
    </row>
    <row r="10" spans="1:23" x14ac:dyDescent="0.3">
      <c r="A10" t="s">
        <v>469</v>
      </c>
      <c r="B10">
        <f t="shared" si="0"/>
        <v>40</v>
      </c>
      <c r="C10">
        <f>VLOOKUP($B10,image_data!$A:$P,16,FALSE)</f>
        <v>1920</v>
      </c>
      <c r="D10">
        <f>VLOOKUP($B10,image_data!$A:$P,15,FALSE)</f>
        <v>1080</v>
      </c>
      <c r="E10">
        <f t="shared" si="1"/>
        <v>-23.029999999999973</v>
      </c>
      <c r="F10">
        <f t="shared" si="2"/>
        <v>236.33999999999992</v>
      </c>
      <c r="G10">
        <f>VLOOKUP(_xlfn.CONCAT($A10,"1"),ref_coordinates!$A:$C,2,FALSE)</f>
        <v>1273.8599999999999</v>
      </c>
      <c r="H10">
        <f>VLOOKUP(_xlfn.CONCAT($A10,"1"),ref_coordinates!$A:$C,3,FALSE)</f>
        <v>570.70000000000005</v>
      </c>
      <c r="I10">
        <f>VLOOKUP(_xlfn.CONCAT($A10,"2"),ref_coordinates!$A:$C,2,FALSE)</f>
        <v>1250.83</v>
      </c>
      <c r="J10">
        <f>VLOOKUP(_xlfn.CONCAT($A10,"2"),ref_coordinates!$A:$C,3,FALSE)</f>
        <v>807.04</v>
      </c>
      <c r="K10" t="e">
        <f t="shared" si="3"/>
        <v>#REF!</v>
      </c>
      <c r="L10" t="e">
        <f>VLOOKUP($A10,#REF!,4,FALSE)</f>
        <v>#REF!</v>
      </c>
      <c r="M10">
        <f>RADIANS(VLOOKUP($B10, image_data!A:G,7,FALSE))</f>
        <v>3.5676914023205897</v>
      </c>
      <c r="N10" t="e">
        <f>VLOOKUP($A10,#REF!,7,FALSE)</f>
        <v>#REF!</v>
      </c>
      <c r="O10">
        <f>VLOOKUP($B10,image_data!A:F,6,FALSE)</f>
        <v>2.133306290023</v>
      </c>
      <c r="P10">
        <f>VLOOKUP($B10,image_data!$A:$Q,12,FALSE)</f>
        <v>0.64715209660582995</v>
      </c>
      <c r="Q10">
        <f>VLOOKUP($B10,image_data!$A:$Q,13,FALSE)</f>
        <v>-2.2740494451344E-3</v>
      </c>
      <c r="R10">
        <f>VLOOKUP($B10,image_data!$A:$Q,14,FALSE)</f>
        <v>-1.4610540439205001E-3</v>
      </c>
      <c r="S10">
        <f>VLOOKUP($B10,image_data!$A:$K,9,FALSE)</f>
        <v>0.34944614634287002</v>
      </c>
      <c r="T10">
        <f>VLOOKUP($B10,image_data!$A:$K,10,FALSE)</f>
        <v>1.8305368952333001</v>
      </c>
      <c r="U10">
        <f>VLOOKUP($B10,image_data!$A:$K,11,FALSE)</f>
        <v>-2.0704207687467</v>
      </c>
      <c r="V10">
        <f>VLOOKUP(_xlfn.CONCAT(A10,1),ref_coordinates!A:D,4,FALSE)</f>
        <v>10.4</v>
      </c>
      <c r="W10" t="str">
        <f>VLOOKUP(INT(LEFT(A10,3)),image_data!A:H,8,FALSE)</f>
        <v>perspective</v>
      </c>
    </row>
    <row r="11" spans="1:23" x14ac:dyDescent="0.3">
      <c r="A11" t="s">
        <v>470</v>
      </c>
      <c r="B11">
        <f t="shared" si="0"/>
        <v>40</v>
      </c>
      <c r="C11">
        <f>VLOOKUP($B11,image_data!$A:$P,16,FALSE)</f>
        <v>1920</v>
      </c>
      <c r="D11">
        <f>VLOOKUP($B11,image_data!$A:$P,15,FALSE)</f>
        <v>1080</v>
      </c>
      <c r="E11">
        <f t="shared" si="1"/>
        <v>-26.849999999999909</v>
      </c>
      <c r="F11">
        <f t="shared" si="2"/>
        <v>334.90000000000003</v>
      </c>
      <c r="G11">
        <f>VLOOKUP(_xlfn.CONCAT($A11,"1"),ref_coordinates!$A:$C,2,FALSE)</f>
        <v>1460.11</v>
      </c>
      <c r="H11">
        <f>VLOOKUP(_xlfn.CONCAT($A11,"1"),ref_coordinates!$A:$C,3,FALSE)</f>
        <v>499.93</v>
      </c>
      <c r="I11">
        <f>VLOOKUP(_xlfn.CONCAT($A11,"2"),ref_coordinates!$A:$C,2,FALSE)</f>
        <v>1433.26</v>
      </c>
      <c r="J11">
        <f>VLOOKUP(_xlfn.CONCAT($A11,"2"),ref_coordinates!$A:$C,3,FALSE)</f>
        <v>834.83</v>
      </c>
      <c r="K11" t="e">
        <f t="shared" si="3"/>
        <v>#REF!</v>
      </c>
      <c r="L11" t="e">
        <f>VLOOKUP($A11,#REF!,4,FALSE)</f>
        <v>#REF!</v>
      </c>
      <c r="M11">
        <f>RADIANS(VLOOKUP($B11, image_data!A:G,7,FALSE))</f>
        <v>3.5676914023205897</v>
      </c>
      <c r="N11" t="e">
        <f>VLOOKUP($A11,#REF!,7,FALSE)</f>
        <v>#REF!</v>
      </c>
      <c r="O11">
        <f>VLOOKUP($B11,image_data!A:F,6,FALSE)</f>
        <v>2.133306290023</v>
      </c>
      <c r="P11">
        <f>VLOOKUP($B11,image_data!$A:$Q,12,FALSE)</f>
        <v>0.64715209660582995</v>
      </c>
      <c r="Q11">
        <f>VLOOKUP($B11,image_data!$A:$Q,13,FALSE)</f>
        <v>-2.2740494451344E-3</v>
      </c>
      <c r="R11">
        <f>VLOOKUP($B11,image_data!$A:$Q,14,FALSE)</f>
        <v>-1.4610540439205001E-3</v>
      </c>
      <c r="S11">
        <f>VLOOKUP($B11,image_data!$A:$K,9,FALSE)</f>
        <v>0.34944614634287002</v>
      </c>
      <c r="T11">
        <f>VLOOKUP($B11,image_data!$A:$K,10,FALSE)</f>
        <v>1.8305368952333001</v>
      </c>
      <c r="U11">
        <f>VLOOKUP($B11,image_data!$A:$K,11,FALSE)</f>
        <v>-2.0704207687467</v>
      </c>
      <c r="V11">
        <f>VLOOKUP(_xlfn.CONCAT(A11,1),ref_coordinates!A:D,4,FALSE)</f>
        <v>10.4</v>
      </c>
      <c r="W11" t="str">
        <f>VLOOKUP(INT(LEFT(A11,3)),image_data!A:H,8,FALSE)</f>
        <v>perspective</v>
      </c>
    </row>
    <row r="12" spans="1:23" x14ac:dyDescent="0.3">
      <c r="A12" t="s">
        <v>471</v>
      </c>
      <c r="B12">
        <f t="shared" si="0"/>
        <v>40</v>
      </c>
      <c r="C12">
        <f>VLOOKUP($B12,image_data!$A:$P,16,FALSE)</f>
        <v>1920</v>
      </c>
      <c r="D12">
        <f>VLOOKUP($B12,image_data!$A:$P,15,FALSE)</f>
        <v>1080</v>
      </c>
      <c r="E12">
        <f t="shared" si="1"/>
        <v>-22.879999999999882</v>
      </c>
      <c r="F12">
        <f t="shared" si="2"/>
        <v>348.09</v>
      </c>
      <c r="G12">
        <f>VLOOKUP(_xlfn.CONCAT($A12,"1"),ref_coordinates!$A:$C,2,FALSE)</f>
        <v>1489.08</v>
      </c>
      <c r="H12">
        <f>VLOOKUP(_xlfn.CONCAT($A12,"1"),ref_coordinates!$A:$C,3,FALSE)</f>
        <v>488.93</v>
      </c>
      <c r="I12">
        <f>VLOOKUP(_xlfn.CONCAT($A12,"2"),ref_coordinates!$A:$C,2,FALSE)</f>
        <v>1466.2</v>
      </c>
      <c r="J12">
        <f>VLOOKUP(_xlfn.CONCAT($A12,"2"),ref_coordinates!$A:$C,3,FALSE)</f>
        <v>837.02</v>
      </c>
      <c r="K12" t="e">
        <f t="shared" si="3"/>
        <v>#REF!</v>
      </c>
      <c r="L12" t="e">
        <f>VLOOKUP($A12,#REF!,4,FALSE)</f>
        <v>#REF!</v>
      </c>
      <c r="M12">
        <f>RADIANS(VLOOKUP($B12, image_data!A:G,7,FALSE))</f>
        <v>3.5676914023205897</v>
      </c>
      <c r="N12" t="e">
        <f>VLOOKUP($A12,#REF!,7,FALSE)</f>
        <v>#REF!</v>
      </c>
      <c r="O12">
        <f>VLOOKUP($B12,image_data!A:F,6,FALSE)</f>
        <v>2.133306290023</v>
      </c>
      <c r="P12">
        <f>VLOOKUP($B12,image_data!$A:$Q,12,FALSE)</f>
        <v>0.64715209660582995</v>
      </c>
      <c r="Q12">
        <f>VLOOKUP($B12,image_data!$A:$Q,13,FALSE)</f>
        <v>-2.2740494451344E-3</v>
      </c>
      <c r="R12">
        <f>VLOOKUP($B12,image_data!$A:$Q,14,FALSE)</f>
        <v>-1.4610540439205001E-3</v>
      </c>
      <c r="S12">
        <f>VLOOKUP($B12,image_data!$A:$K,9,FALSE)</f>
        <v>0.34944614634287002</v>
      </c>
      <c r="T12">
        <f>VLOOKUP($B12,image_data!$A:$K,10,FALSE)</f>
        <v>1.8305368952333001</v>
      </c>
      <c r="U12">
        <f>VLOOKUP($B12,image_data!$A:$K,11,FALSE)</f>
        <v>-2.0704207687467</v>
      </c>
      <c r="V12">
        <f>VLOOKUP(_xlfn.CONCAT(A12,1),ref_coordinates!A:D,4,FALSE)</f>
        <v>10.4</v>
      </c>
      <c r="W12" t="str">
        <f>VLOOKUP(INT(LEFT(A12,3)),image_data!A:H,8,FALSE)</f>
        <v>perspective</v>
      </c>
    </row>
    <row r="13" spans="1:23" x14ac:dyDescent="0.3">
      <c r="A13" t="s">
        <v>466</v>
      </c>
      <c r="B13">
        <f t="shared" si="0"/>
        <v>40</v>
      </c>
      <c r="C13">
        <f>VLOOKUP($B13,image_data!$A:$P,16,FALSE)</f>
        <v>1920</v>
      </c>
      <c r="D13">
        <f>VLOOKUP($B13,image_data!$A:$P,15,FALSE)</f>
        <v>1080</v>
      </c>
      <c r="E13">
        <f t="shared" si="1"/>
        <v>-13.670000000000073</v>
      </c>
      <c r="F13">
        <f t="shared" si="2"/>
        <v>141.38999999999999</v>
      </c>
      <c r="G13">
        <f>VLOOKUP(_xlfn.CONCAT($A13,"1"),ref_coordinates!$A:$C,2,FALSE)</f>
        <v>1135.71</v>
      </c>
      <c r="H13">
        <f>VLOOKUP(_xlfn.CONCAT($A13,"1"),ref_coordinates!$A:$C,3,FALSE)</f>
        <v>637.76</v>
      </c>
      <c r="I13">
        <f>VLOOKUP(_xlfn.CONCAT($A13,"2"),ref_coordinates!$A:$C,2,FALSE)</f>
        <v>1122.04</v>
      </c>
      <c r="J13">
        <f>VLOOKUP(_xlfn.CONCAT($A13,"2"),ref_coordinates!$A:$C,3,FALSE)</f>
        <v>779.15</v>
      </c>
      <c r="K13" t="e">
        <f t="shared" si="3"/>
        <v>#REF!</v>
      </c>
      <c r="L13" t="e">
        <f>VLOOKUP($A13,#REF!,4,FALSE)</f>
        <v>#REF!</v>
      </c>
      <c r="M13">
        <f>RADIANS(VLOOKUP($B13, image_data!A:G,7,FALSE))</f>
        <v>3.5676914023205897</v>
      </c>
      <c r="N13" t="e">
        <f>VLOOKUP($A13,#REF!,7,FALSE)</f>
        <v>#REF!</v>
      </c>
      <c r="O13">
        <f>VLOOKUP($B13,image_data!A:F,6,FALSE)</f>
        <v>2.133306290023</v>
      </c>
      <c r="P13">
        <f>VLOOKUP($B13,image_data!$A:$Q,12,FALSE)</f>
        <v>0.64715209660582995</v>
      </c>
      <c r="Q13">
        <f>VLOOKUP($B13,image_data!$A:$Q,13,FALSE)</f>
        <v>-2.2740494451344E-3</v>
      </c>
      <c r="R13">
        <f>VLOOKUP($B13,image_data!$A:$Q,14,FALSE)</f>
        <v>-1.4610540439205001E-3</v>
      </c>
      <c r="S13">
        <f>VLOOKUP($B13,image_data!$A:$K,9,FALSE)</f>
        <v>0.34944614634287002</v>
      </c>
      <c r="T13">
        <f>VLOOKUP($B13,image_data!$A:$K,10,FALSE)</f>
        <v>1.8305368952333001</v>
      </c>
      <c r="U13">
        <f>VLOOKUP($B13,image_data!$A:$K,11,FALSE)</f>
        <v>-2.0704207687467</v>
      </c>
      <c r="V13">
        <f>VLOOKUP(_xlfn.CONCAT(A13,1),ref_coordinates!A:D,4,FALSE)</f>
        <v>10.8</v>
      </c>
      <c r="W13" t="str">
        <f>VLOOKUP(INT(LEFT(A13,3)),image_data!A:H,8,FALSE)</f>
        <v>perspective</v>
      </c>
    </row>
    <row r="14" spans="1:23" x14ac:dyDescent="0.3">
      <c r="A14" t="s">
        <v>233</v>
      </c>
      <c r="B14">
        <f t="shared" si="0"/>
        <v>1</v>
      </c>
      <c r="C14">
        <f>VLOOKUP($B14,image_data!$A:$P,16,FALSE)</f>
        <v>5184</v>
      </c>
      <c r="D14">
        <f>VLOOKUP($B14,image_data!$A:$P,15,FALSE)</f>
        <v>3888</v>
      </c>
      <c r="E14">
        <f t="shared" si="1"/>
        <v>-146.22000000000025</v>
      </c>
      <c r="F14">
        <f t="shared" si="2"/>
        <v>1055.06</v>
      </c>
      <c r="G14">
        <f>VLOOKUP(_xlfn.CONCAT($A14,"1"),ref_coordinates!$A:$C,2,FALSE)</f>
        <v>3038.94</v>
      </c>
      <c r="H14">
        <f>VLOOKUP(_xlfn.CONCAT($A14,"1"),ref_coordinates!$A:$C,3,FALSE)</f>
        <v>986.75</v>
      </c>
      <c r="I14">
        <f>VLOOKUP(_xlfn.CONCAT($A14,"2"),ref_coordinates!$A:$C,2,FALSE)</f>
        <v>2892.72</v>
      </c>
      <c r="J14">
        <f>VLOOKUP(_xlfn.CONCAT($A14,"2"),ref_coordinates!$A:$C,3,FALSE)</f>
        <v>2041.81</v>
      </c>
      <c r="K14" t="e">
        <f t="shared" si="3"/>
        <v>#REF!</v>
      </c>
      <c r="L14" t="e">
        <f>VLOOKUP($A14,#REF!,4,FALSE)</f>
        <v>#REF!</v>
      </c>
      <c r="M14">
        <f>RADIANS(VLOOKUP($B14, image_data!A:G,7,FALSE))</f>
        <v>3.9534932337225492</v>
      </c>
      <c r="N14" t="e">
        <f>VLOOKUP($A14,#REF!,7,FALSE)</f>
        <v>#REF!</v>
      </c>
      <c r="O14">
        <f>VLOOKUP($B14,image_data!A:F,6,FALSE)</f>
        <v>1.7974919807166001</v>
      </c>
      <c r="P14">
        <f>VLOOKUP($B14,image_data!$A:$Q,12,FALSE)</f>
        <v>0.59649892691811002</v>
      </c>
      <c r="Q14">
        <f>VLOOKUP($B14,image_data!$A:$Q,13,FALSE)</f>
        <v>-1.2954710166631999E-2</v>
      </c>
      <c r="R14">
        <f>VLOOKUP($B14,image_data!$A:$Q,14,FALSE)</f>
        <v>-5.0894056819647E-3</v>
      </c>
      <c r="S14">
        <f>VLOOKUP($B14,image_data!$A:$K,9,FALSE)</f>
        <v>-1.5185781767827</v>
      </c>
      <c r="T14">
        <f>VLOOKUP($B14,image_data!$A:$K,10,FALSE)</f>
        <v>0.56035182912625003</v>
      </c>
      <c r="U14">
        <f>VLOOKUP($B14,image_data!$A:$K,11,FALSE)</f>
        <v>0.71488114369670996</v>
      </c>
      <c r="V14">
        <f>VLOOKUP(_xlfn.CONCAT(A14,1),ref_coordinates!A:D,4,FALSE)</f>
        <v>12.8</v>
      </c>
      <c r="W14" t="str">
        <f>VLOOKUP(INT(LEFT(A14,3)),image_data!A:H,8,FALSE)</f>
        <v>perspective</v>
      </c>
    </row>
    <row r="15" spans="1:23" x14ac:dyDescent="0.3">
      <c r="A15" t="s">
        <v>235</v>
      </c>
      <c r="B15">
        <f t="shared" si="0"/>
        <v>1</v>
      </c>
      <c r="C15">
        <f>VLOOKUP($B15,image_data!$A:$P,16,FALSE)</f>
        <v>5184</v>
      </c>
      <c r="D15">
        <f>VLOOKUP($B15,image_data!$A:$P,15,FALSE)</f>
        <v>3888</v>
      </c>
      <c r="E15">
        <f t="shared" si="1"/>
        <v>-125.44999999999982</v>
      </c>
      <c r="F15">
        <f t="shared" si="2"/>
        <v>1142.1100000000001</v>
      </c>
      <c r="G15">
        <f>VLOOKUP(_xlfn.CONCAT($A15,"1"),ref_coordinates!$A:$C,2,FALSE)</f>
        <v>3493.62</v>
      </c>
      <c r="H15">
        <f>VLOOKUP(_xlfn.CONCAT($A15,"1"),ref_coordinates!$A:$C,3,FALSE)</f>
        <v>973.68</v>
      </c>
      <c r="I15">
        <f>VLOOKUP(_xlfn.CONCAT($A15,"2"),ref_coordinates!$A:$C,2,FALSE)</f>
        <v>3368.17</v>
      </c>
      <c r="J15">
        <f>VLOOKUP(_xlfn.CONCAT($A15,"2"),ref_coordinates!$A:$C,3,FALSE)</f>
        <v>2115.79</v>
      </c>
      <c r="K15" t="e">
        <f t="shared" si="3"/>
        <v>#REF!</v>
      </c>
      <c r="L15" t="e">
        <f>VLOOKUP($A15,#REF!,4,FALSE)</f>
        <v>#REF!</v>
      </c>
      <c r="M15">
        <f>RADIANS(VLOOKUP($B15, image_data!A:G,7,FALSE))</f>
        <v>3.9534932337225492</v>
      </c>
      <c r="N15" t="e">
        <f>VLOOKUP($A15,#REF!,7,FALSE)</f>
        <v>#REF!</v>
      </c>
      <c r="O15">
        <f>VLOOKUP($B15,image_data!A:F,6,FALSE)</f>
        <v>1.7974919807166001</v>
      </c>
      <c r="P15">
        <f>VLOOKUP($B15,image_data!$A:$Q,12,FALSE)</f>
        <v>0.59649892691811002</v>
      </c>
      <c r="Q15">
        <f>VLOOKUP($B15,image_data!$A:$Q,13,FALSE)</f>
        <v>-1.2954710166631999E-2</v>
      </c>
      <c r="R15">
        <f>VLOOKUP($B15,image_data!$A:$Q,14,FALSE)</f>
        <v>-5.0894056819647E-3</v>
      </c>
      <c r="S15">
        <f>VLOOKUP($B15,image_data!$A:$K,9,FALSE)</f>
        <v>-1.5185781767827</v>
      </c>
      <c r="T15">
        <f>VLOOKUP($B15,image_data!$A:$K,10,FALSE)</f>
        <v>0.56035182912625003</v>
      </c>
      <c r="U15">
        <f>VLOOKUP($B15,image_data!$A:$K,11,FALSE)</f>
        <v>0.71488114369670996</v>
      </c>
      <c r="V15">
        <f>VLOOKUP(_xlfn.CONCAT(A15,1),ref_coordinates!A:D,4,FALSE)</f>
        <v>12.8</v>
      </c>
      <c r="W15" t="str">
        <f>VLOOKUP(INT(LEFT(A15,3)),image_data!A:H,8,FALSE)</f>
        <v>perspective</v>
      </c>
    </row>
    <row r="16" spans="1:23" x14ac:dyDescent="0.3">
      <c r="A16" t="s">
        <v>234</v>
      </c>
      <c r="B16">
        <f t="shared" si="0"/>
        <v>1</v>
      </c>
      <c r="C16">
        <f>VLOOKUP($B16,image_data!$A:$P,16,FALSE)</f>
        <v>5184</v>
      </c>
      <c r="D16">
        <f>VLOOKUP($B16,image_data!$A:$P,15,FALSE)</f>
        <v>3888</v>
      </c>
      <c r="E16">
        <f t="shared" si="1"/>
        <v>-76</v>
      </c>
      <c r="F16">
        <f t="shared" si="2"/>
        <v>1213.7400000000002</v>
      </c>
      <c r="G16">
        <f>VLOOKUP(_xlfn.CONCAT($A16,"1"),ref_coordinates!$A:$C,2,FALSE)</f>
        <v>4078.81</v>
      </c>
      <c r="H16">
        <f>VLOOKUP(_xlfn.CONCAT($A16,"1"),ref_coordinates!$A:$C,3,FALSE)</f>
        <v>985.6</v>
      </c>
      <c r="I16">
        <f>VLOOKUP(_xlfn.CONCAT($A16,"2"),ref_coordinates!$A:$C,2,FALSE)</f>
        <v>4002.81</v>
      </c>
      <c r="J16">
        <f>VLOOKUP(_xlfn.CONCAT($A16,"2"),ref_coordinates!$A:$C,3,FALSE)</f>
        <v>2199.34</v>
      </c>
      <c r="K16" t="e">
        <f t="shared" si="3"/>
        <v>#REF!</v>
      </c>
      <c r="L16" t="e">
        <f>VLOOKUP($A16,#REF!,4,FALSE)</f>
        <v>#REF!</v>
      </c>
      <c r="M16">
        <f>RADIANS(VLOOKUP($B16, image_data!A:G,7,FALSE))</f>
        <v>3.9534932337225492</v>
      </c>
      <c r="N16" t="e">
        <f>VLOOKUP($A16,#REF!,7,FALSE)</f>
        <v>#REF!</v>
      </c>
      <c r="O16">
        <f>VLOOKUP($B16,image_data!A:F,6,FALSE)</f>
        <v>1.7974919807166001</v>
      </c>
      <c r="P16">
        <f>VLOOKUP($B16,image_data!$A:$Q,12,FALSE)</f>
        <v>0.59649892691811002</v>
      </c>
      <c r="Q16">
        <f>VLOOKUP($B16,image_data!$A:$Q,13,FALSE)</f>
        <v>-1.2954710166631999E-2</v>
      </c>
      <c r="R16">
        <f>VLOOKUP($B16,image_data!$A:$Q,14,FALSE)</f>
        <v>-5.0894056819647E-3</v>
      </c>
      <c r="S16">
        <f>VLOOKUP($B16,image_data!$A:$K,9,FALSE)</f>
        <v>-1.5185781767827</v>
      </c>
      <c r="T16">
        <f>VLOOKUP($B16,image_data!$A:$K,10,FALSE)</f>
        <v>0.56035182912625003</v>
      </c>
      <c r="U16">
        <f>VLOOKUP($B16,image_data!$A:$K,11,FALSE)</f>
        <v>0.71488114369670996</v>
      </c>
      <c r="V16">
        <f>VLOOKUP(_xlfn.CONCAT(A16,1),ref_coordinates!A:D,4,FALSE)</f>
        <v>12.8</v>
      </c>
      <c r="W16" t="str">
        <f>VLOOKUP(INT(LEFT(A16,3)),image_data!A:H,8,FALSE)</f>
        <v>perspective</v>
      </c>
    </row>
    <row r="17" spans="1:23" x14ac:dyDescent="0.3">
      <c r="A17" t="s">
        <v>276</v>
      </c>
      <c r="B17">
        <f t="shared" si="0"/>
        <v>10</v>
      </c>
      <c r="C17">
        <f>VLOOKUP($B17,image_data!$A:$P,16,FALSE)</f>
        <v>4032</v>
      </c>
      <c r="D17">
        <f>VLOOKUP($B17,image_data!$A:$P,15,FALSE)</f>
        <v>3024</v>
      </c>
      <c r="E17">
        <f t="shared" si="1"/>
        <v>66.890000000000327</v>
      </c>
      <c r="F17">
        <f t="shared" si="2"/>
        <v>1105.1100000000001</v>
      </c>
      <c r="G17">
        <f>VLOOKUP(_xlfn.CONCAT($A17,"1"),ref_coordinates!$A:$C,2,FALSE)</f>
        <v>3277.45</v>
      </c>
      <c r="H17">
        <f>VLOOKUP(_xlfn.CONCAT($A17,"1"),ref_coordinates!$A:$C,3,FALSE)</f>
        <v>726.02</v>
      </c>
      <c r="I17">
        <f>VLOOKUP(_xlfn.CONCAT($A17,"2"),ref_coordinates!$A:$C,2,FALSE)</f>
        <v>3344.34</v>
      </c>
      <c r="J17">
        <f>VLOOKUP(_xlfn.CONCAT($A17,"2"),ref_coordinates!$A:$C,3,FALSE)</f>
        <v>1831.13</v>
      </c>
      <c r="K17" t="e">
        <f t="shared" si="3"/>
        <v>#REF!</v>
      </c>
      <c r="L17" t="e">
        <f>VLOOKUP($A17,#REF!,4,FALSE)</f>
        <v>#REF!</v>
      </c>
      <c r="M17">
        <f>RADIANS(VLOOKUP($B17, image_data!A:G,7,FALSE))</f>
        <v>6.1088490388261851</v>
      </c>
      <c r="N17" t="e">
        <f>VLOOKUP($A17,#REF!,7,FALSE)</f>
        <v>#REF!</v>
      </c>
      <c r="O17">
        <f>VLOOKUP($B17,image_data!A:F,6,FALSE)</f>
        <v>1.6596792265772999</v>
      </c>
      <c r="P17">
        <f>VLOOKUP($B17,image_data!$A:$Q,12,FALSE)</f>
        <v>0.82746171652303002</v>
      </c>
      <c r="Q17">
        <f>VLOOKUP($B17,image_data!$A:$Q,13,FALSE)</f>
        <v>2.0902657071754999E-2</v>
      </c>
      <c r="R17">
        <f>VLOOKUP($B17,image_data!$A:$Q,14,FALSE)</f>
        <v>4.0832066178527002E-3</v>
      </c>
      <c r="S17">
        <f>VLOOKUP($B17,image_data!$A:$K,9,FALSE)</f>
        <v>1.4624112816891</v>
      </c>
      <c r="T17">
        <f>VLOOKUP($B17,image_data!$A:$K,10,FALSE)</f>
        <v>0.11302559628709</v>
      </c>
      <c r="U17">
        <f>VLOOKUP($B17,image_data!$A:$K,11,FALSE)</f>
        <v>-0.15829478698232</v>
      </c>
      <c r="V17">
        <f>VLOOKUP(_xlfn.CONCAT(A17,1),ref_coordinates!A:D,4,FALSE)</f>
        <v>13.1</v>
      </c>
      <c r="W17" t="str">
        <f>VLOOKUP(INT(LEFT(A17,3)),image_data!A:H,8,FALSE)</f>
        <v>perspective</v>
      </c>
    </row>
    <row r="18" spans="1:23" x14ac:dyDescent="0.3">
      <c r="A18" t="s">
        <v>277</v>
      </c>
      <c r="B18">
        <f t="shared" si="0"/>
        <v>10</v>
      </c>
      <c r="C18">
        <f>VLOOKUP($B18,image_data!$A:$P,16,FALSE)</f>
        <v>4032</v>
      </c>
      <c r="D18">
        <f>VLOOKUP($B18,image_data!$A:$P,15,FALSE)</f>
        <v>3024</v>
      </c>
      <c r="E18">
        <f t="shared" si="1"/>
        <v>119.15000000000009</v>
      </c>
      <c r="F18">
        <f t="shared" si="2"/>
        <v>1489.3600000000001</v>
      </c>
      <c r="G18">
        <f>VLOOKUP(_xlfn.CONCAT($A18,"1"),ref_coordinates!$A:$C,2,FALSE)</f>
        <v>3674.21</v>
      </c>
      <c r="H18">
        <f>VLOOKUP(_xlfn.CONCAT($A18,"1"),ref_coordinates!$A:$C,3,FALSE)</f>
        <v>329.13</v>
      </c>
      <c r="I18">
        <f>VLOOKUP(_xlfn.CONCAT($A18,"2"),ref_coordinates!$A:$C,2,FALSE)</f>
        <v>3793.36</v>
      </c>
      <c r="J18">
        <f>VLOOKUP(_xlfn.CONCAT($A18,"2"),ref_coordinates!$A:$C,3,FALSE)</f>
        <v>1818.49</v>
      </c>
      <c r="K18" t="e">
        <f t="shared" si="3"/>
        <v>#REF!</v>
      </c>
      <c r="L18" t="e">
        <f>VLOOKUP($A18,#REF!,4,FALSE)</f>
        <v>#REF!</v>
      </c>
      <c r="M18">
        <f>RADIANS(VLOOKUP($B18, image_data!A:G,7,FALSE))</f>
        <v>6.1088490388261851</v>
      </c>
      <c r="N18" t="e">
        <f>VLOOKUP($A18,#REF!,7,FALSE)</f>
        <v>#REF!</v>
      </c>
      <c r="O18">
        <f>VLOOKUP($B18,image_data!A:F,6,FALSE)</f>
        <v>1.6596792265772999</v>
      </c>
      <c r="P18">
        <f>VLOOKUP($B18,image_data!$A:$Q,12,FALSE)</f>
        <v>0.82746171652303002</v>
      </c>
      <c r="Q18">
        <f>VLOOKUP($B18,image_data!$A:$Q,13,FALSE)</f>
        <v>2.0902657071754999E-2</v>
      </c>
      <c r="R18">
        <f>VLOOKUP($B18,image_data!$A:$Q,14,FALSE)</f>
        <v>4.0832066178527002E-3</v>
      </c>
      <c r="S18">
        <f>VLOOKUP($B18,image_data!$A:$K,9,FALSE)</f>
        <v>1.4624112816891</v>
      </c>
      <c r="T18">
        <f>VLOOKUP($B18,image_data!$A:$K,10,FALSE)</f>
        <v>0.11302559628709</v>
      </c>
      <c r="U18">
        <f>VLOOKUP($B18,image_data!$A:$K,11,FALSE)</f>
        <v>-0.15829478698232</v>
      </c>
      <c r="V18">
        <f>VLOOKUP(_xlfn.CONCAT(A18,1),ref_coordinates!A:D,4,FALSE)</f>
        <v>13.1</v>
      </c>
      <c r="W18" t="str">
        <f>VLOOKUP(INT(LEFT(A18,3)),image_data!A:H,8,FALSE)</f>
        <v>perspective</v>
      </c>
    </row>
    <row r="19" spans="1:23" x14ac:dyDescent="0.3">
      <c r="A19" t="s">
        <v>237</v>
      </c>
      <c r="B19">
        <f t="shared" si="0"/>
        <v>2</v>
      </c>
      <c r="C19">
        <f>VLOOKUP($B19,image_data!$A:$P,16,FALSE)</f>
        <v>4000</v>
      </c>
      <c r="D19">
        <f>VLOOKUP($B19,image_data!$A:$P,15,FALSE)</f>
        <v>2250</v>
      </c>
      <c r="E19">
        <f t="shared" si="1"/>
        <v>-12.819999999999936</v>
      </c>
      <c r="F19">
        <f t="shared" si="2"/>
        <v>892.25</v>
      </c>
      <c r="G19">
        <f>VLOOKUP(_xlfn.CONCAT($A19,"1"),ref_coordinates!$A:$C,2,FALSE)</f>
        <v>1159.71</v>
      </c>
      <c r="H19">
        <f>VLOOKUP(_xlfn.CONCAT($A19,"1"),ref_coordinates!$A:$C,3,FALSE)</f>
        <v>146.47</v>
      </c>
      <c r="I19">
        <f>VLOOKUP(_xlfn.CONCAT($A19,"2"),ref_coordinates!$A:$C,2,FALSE)</f>
        <v>1146.8900000000001</v>
      </c>
      <c r="J19">
        <f>VLOOKUP(_xlfn.CONCAT($A19,"2"),ref_coordinates!$A:$C,3,FALSE)</f>
        <v>1038.72</v>
      </c>
      <c r="K19" t="e">
        <f t="shared" si="3"/>
        <v>#REF!</v>
      </c>
      <c r="L19" t="e">
        <f>VLOOKUP($A19,#REF!,4,FALSE)</f>
        <v>#REF!</v>
      </c>
      <c r="M19">
        <f>RADIANS(VLOOKUP($B19, image_data!A:G,7,FALSE))</f>
        <v>4.7098779693398507</v>
      </c>
      <c r="N19" t="e">
        <f>VLOOKUP($A19,#REF!,7,FALSE)</f>
        <v>#REF!</v>
      </c>
      <c r="O19">
        <f>VLOOKUP($B19,image_data!A:F,6,FALSE)</f>
        <v>2.8863251479343002</v>
      </c>
      <c r="P19">
        <f>VLOOKUP($B19,image_data!$A:$Q,12,FALSE)</f>
        <v>0.59535227159492998</v>
      </c>
      <c r="Q19">
        <f>VLOOKUP($B19,image_data!$A:$Q,13,FALSE)</f>
        <v>1.0247643280175999E-2</v>
      </c>
      <c r="R19">
        <f>VLOOKUP($B19,image_data!$A:$Q,14,FALSE)</f>
        <v>2.2535416316276E-3</v>
      </c>
      <c r="S19">
        <f>VLOOKUP($B19,image_data!$A:$K,9,FALSE)</f>
        <v>1.2691385370217001</v>
      </c>
      <c r="T19">
        <f>VLOOKUP($B19,image_data!$A:$K,10,FALSE)</f>
        <v>1.2724636867835</v>
      </c>
      <c r="U19">
        <f>VLOOKUP($B19,image_data!$A:$K,11,FALSE)</f>
        <v>-1.170227945573</v>
      </c>
      <c r="V19">
        <f>VLOOKUP(_xlfn.CONCAT(A19,1),ref_coordinates!A:D,4,FALSE)</f>
        <v>16.5</v>
      </c>
      <c r="W19" t="str">
        <f>VLOOKUP(INT(LEFT(A19,3)),image_data!A:H,8,FALSE)</f>
        <v>perspective</v>
      </c>
    </row>
    <row r="20" spans="1:23" x14ac:dyDescent="0.3">
      <c r="A20" t="s">
        <v>238</v>
      </c>
      <c r="B20">
        <f t="shared" si="0"/>
        <v>2</v>
      </c>
      <c r="C20">
        <f>VLOOKUP($B20,image_data!$A:$P,16,FALSE)</f>
        <v>4000</v>
      </c>
      <c r="D20">
        <f>VLOOKUP($B20,image_data!$A:$P,15,FALSE)</f>
        <v>2250</v>
      </c>
      <c r="E20">
        <f t="shared" si="1"/>
        <v>-14.220000000000027</v>
      </c>
      <c r="F20">
        <f t="shared" si="2"/>
        <v>794.17000000000007</v>
      </c>
      <c r="G20">
        <f>VLOOKUP(_xlfn.CONCAT($A20,"1"),ref_coordinates!$A:$C,2,FALSE)</f>
        <v>1261.71</v>
      </c>
      <c r="H20">
        <f>VLOOKUP(_xlfn.CONCAT($A20,"1"),ref_coordinates!$A:$C,3,FALSE)</f>
        <v>244.55</v>
      </c>
      <c r="I20">
        <f>VLOOKUP(_xlfn.CONCAT($A20,"2"),ref_coordinates!$A:$C,2,FALSE)</f>
        <v>1247.49</v>
      </c>
      <c r="J20">
        <f>VLOOKUP(_xlfn.CONCAT($A20,"2"),ref_coordinates!$A:$C,3,FALSE)</f>
        <v>1038.72</v>
      </c>
      <c r="K20" t="e">
        <f t="shared" si="3"/>
        <v>#REF!</v>
      </c>
      <c r="L20" t="e">
        <f>VLOOKUP($A20,#REF!,4,FALSE)</f>
        <v>#REF!</v>
      </c>
      <c r="M20">
        <f>RADIANS(VLOOKUP($B20, image_data!A:G,7,FALSE))</f>
        <v>4.7098779693398507</v>
      </c>
      <c r="N20" t="e">
        <f>VLOOKUP($A20,#REF!,7,FALSE)</f>
        <v>#REF!</v>
      </c>
      <c r="O20">
        <f>VLOOKUP($B20,image_data!A:F,6,FALSE)</f>
        <v>2.8863251479343002</v>
      </c>
      <c r="P20">
        <f>VLOOKUP($B20,image_data!$A:$Q,12,FALSE)</f>
        <v>0.59535227159492998</v>
      </c>
      <c r="Q20">
        <f>VLOOKUP($B20,image_data!$A:$Q,13,FALSE)</f>
        <v>1.0247643280175999E-2</v>
      </c>
      <c r="R20">
        <f>VLOOKUP($B20,image_data!$A:$Q,14,FALSE)</f>
        <v>2.2535416316276E-3</v>
      </c>
      <c r="S20">
        <f>VLOOKUP($B20,image_data!$A:$K,9,FALSE)</f>
        <v>1.2691385370217001</v>
      </c>
      <c r="T20">
        <f>VLOOKUP($B20,image_data!$A:$K,10,FALSE)</f>
        <v>1.2724636867835</v>
      </c>
      <c r="U20">
        <f>VLOOKUP($B20,image_data!$A:$K,11,FALSE)</f>
        <v>-1.170227945573</v>
      </c>
      <c r="V20">
        <f>VLOOKUP(_xlfn.CONCAT(A20,1),ref_coordinates!A:D,4,FALSE)</f>
        <v>16.5</v>
      </c>
      <c r="W20" t="str">
        <f>VLOOKUP(INT(LEFT(A20,3)),image_data!A:H,8,FALSE)</f>
        <v>perspective</v>
      </c>
    </row>
    <row r="21" spans="1:23" x14ac:dyDescent="0.3">
      <c r="A21" t="s">
        <v>409</v>
      </c>
      <c r="B21">
        <f t="shared" si="0"/>
        <v>30</v>
      </c>
      <c r="C21">
        <f>VLOOKUP($B21,image_data!$A:$P,16,FALSE)</f>
        <v>4032</v>
      </c>
      <c r="D21">
        <f>VLOOKUP($B21,image_data!$A:$P,15,FALSE)</f>
        <v>3024</v>
      </c>
      <c r="E21">
        <f t="shared" si="1"/>
        <v>76.820000000000164</v>
      </c>
      <c r="F21">
        <f t="shared" si="2"/>
        <v>809.55</v>
      </c>
      <c r="G21">
        <f>VLOOKUP(_xlfn.CONCAT($A21,"1"),ref_coordinates!$A:$C,2,FALSE)</f>
        <v>2911.83</v>
      </c>
      <c r="H21">
        <f>VLOOKUP(_xlfn.CONCAT($A21,"1"),ref_coordinates!$A:$C,3,FALSE)</f>
        <v>840.55</v>
      </c>
      <c r="I21">
        <f>VLOOKUP(_xlfn.CONCAT($A21,"2"),ref_coordinates!$A:$C,2,FALSE)</f>
        <v>2988.65</v>
      </c>
      <c r="J21">
        <f>VLOOKUP(_xlfn.CONCAT($A21,"2"),ref_coordinates!$A:$C,3,FALSE)</f>
        <v>1650.1</v>
      </c>
      <c r="K21" t="e">
        <f t="shared" si="3"/>
        <v>#REF!</v>
      </c>
      <c r="L21" t="e">
        <f>VLOOKUP($A21,#REF!,4,FALSE)</f>
        <v>#REF!</v>
      </c>
      <c r="M21">
        <f>RADIANS(VLOOKUP($B21, image_data!A:G,7,FALSE))</f>
        <v>6.1154859623896947</v>
      </c>
      <c r="N21" t="e">
        <f>VLOOKUP($A21,#REF!,7,FALSE)</f>
        <v>#REF!</v>
      </c>
      <c r="O21">
        <f>VLOOKUP($B21,image_data!A:F,6,FALSE)</f>
        <v>1.9868436716497</v>
      </c>
      <c r="P21">
        <f>VLOOKUP($B21,image_data!$A:$Q,12,FALSE)</f>
        <v>0.81580534069983002</v>
      </c>
      <c r="Q21">
        <f>VLOOKUP($B21,image_data!$A:$Q,13,FALSE)</f>
        <v>3.8248873310554002E-2</v>
      </c>
      <c r="R21">
        <f>VLOOKUP($B21,image_data!$A:$Q,14,FALSE)</f>
        <v>2.3434594284090999E-3</v>
      </c>
      <c r="S21">
        <f>VLOOKUP($B21,image_data!$A:$K,9,FALSE)</f>
        <v>1.5105952363627</v>
      </c>
      <c r="T21">
        <f>VLOOKUP($B21,image_data!$A:$K,10,FALSE)</f>
        <v>0.11033960474932999</v>
      </c>
      <c r="U21">
        <f>VLOOKUP($B21,image_data!$A:$K,11,FALSE)</f>
        <v>-0.15192362324684999</v>
      </c>
      <c r="V21">
        <f>VLOOKUP(_xlfn.CONCAT(A21,1),ref_coordinates!A:D,4,FALSE)</f>
        <v>16.7</v>
      </c>
      <c r="W21" t="str">
        <f>VLOOKUP(INT(LEFT(A21,3)),image_data!A:H,8,FALSE)</f>
        <v>perspective</v>
      </c>
    </row>
    <row r="22" spans="1:23" x14ac:dyDescent="0.3">
      <c r="A22" t="s">
        <v>242</v>
      </c>
      <c r="B22">
        <f t="shared" si="0"/>
        <v>3</v>
      </c>
      <c r="C22">
        <f>VLOOKUP($B22,image_data!$A:$P,16,FALSE)</f>
        <v>4032</v>
      </c>
      <c r="D22">
        <f>VLOOKUP($B22,image_data!$A:$P,15,FALSE)</f>
        <v>3024</v>
      </c>
      <c r="E22">
        <f t="shared" si="1"/>
        <v>41.039999999999964</v>
      </c>
      <c r="F22">
        <f t="shared" si="2"/>
        <v>609.19000000000005</v>
      </c>
      <c r="G22">
        <f>VLOOKUP(_xlfn.CONCAT($A22,"1"),ref_coordinates!$A:$C,2,FALSE)</f>
        <v>2645.1</v>
      </c>
      <c r="H22">
        <f>VLOOKUP(_xlfn.CONCAT($A22,"1"),ref_coordinates!$A:$C,3,FALSE)</f>
        <v>1037.25</v>
      </c>
      <c r="I22">
        <f>VLOOKUP(_xlfn.CONCAT($A22,"2"),ref_coordinates!$A:$C,2,FALSE)</f>
        <v>2686.14</v>
      </c>
      <c r="J22">
        <f>VLOOKUP(_xlfn.CONCAT($A22,"2"),ref_coordinates!$A:$C,3,FALSE)</f>
        <v>1646.44</v>
      </c>
      <c r="K22" t="e">
        <f t="shared" si="3"/>
        <v>#REF!</v>
      </c>
      <c r="L22" t="e">
        <f>VLOOKUP($A22,#REF!,4,FALSE)</f>
        <v>#REF!</v>
      </c>
      <c r="M22">
        <f>RADIANS(VLOOKUP($B22, image_data!A:G,7,FALSE))</f>
        <v>3.6402670933461487</v>
      </c>
      <c r="N22" t="e">
        <f>VLOOKUP($A22,#REF!,7,FALSE)</f>
        <v>#REF!</v>
      </c>
      <c r="O22">
        <f>VLOOKUP($B22,image_data!A:F,6,FALSE)</f>
        <v>3.1254278523846999</v>
      </c>
      <c r="P22">
        <f>VLOOKUP($B22,image_data!$A:$Q,12,FALSE)</f>
        <v>0.81025754835186004</v>
      </c>
      <c r="Q22">
        <f>VLOOKUP($B22,image_data!$A:$Q,13,FALSE)</f>
        <v>2.7985057668134E-2</v>
      </c>
      <c r="R22">
        <f>VLOOKUP($B22,image_data!$A:$Q,14,FALSE)</f>
        <v>3.3179107748156002E-4</v>
      </c>
      <c r="S22">
        <f>VLOOKUP($B22,image_data!$A:$K,9,FALSE)</f>
        <v>-0.62530936647934998</v>
      </c>
      <c r="T22">
        <f>VLOOKUP($B22,image_data!$A:$K,10,FALSE)</f>
        <v>-2.3767260112968001</v>
      </c>
      <c r="U22">
        <f>VLOOKUP($B22,image_data!$A:$K,11,FALSE)</f>
        <v>2.4744026556172001</v>
      </c>
      <c r="V22">
        <f>VLOOKUP(_xlfn.CONCAT(A22,1),ref_coordinates!A:D,4,FALSE)</f>
        <v>17.100000000000001</v>
      </c>
      <c r="W22" t="str">
        <f>VLOOKUP(INT(LEFT(A22,3)),image_data!A:H,8,FALSE)</f>
        <v>perspective</v>
      </c>
    </row>
    <row r="23" spans="1:23" x14ac:dyDescent="0.3">
      <c r="A23" t="s">
        <v>241</v>
      </c>
      <c r="B23">
        <f t="shared" si="0"/>
        <v>3</v>
      </c>
      <c r="C23">
        <f>VLOOKUP($B23,image_data!$A:$P,16,FALSE)</f>
        <v>4032</v>
      </c>
      <c r="D23">
        <f>VLOOKUP($B23,image_data!$A:$P,15,FALSE)</f>
        <v>3024</v>
      </c>
      <c r="E23">
        <f t="shared" si="1"/>
        <v>50.380000000000109</v>
      </c>
      <c r="F23">
        <f t="shared" si="2"/>
        <v>637.80999999999995</v>
      </c>
      <c r="G23">
        <f>VLOOKUP(_xlfn.CONCAT($A23,"1"),ref_coordinates!$A:$C,2,FALSE)</f>
        <v>2690.04</v>
      </c>
      <c r="H23">
        <f>VLOOKUP(_xlfn.CONCAT($A23,"1"),ref_coordinates!$A:$C,3,FALSE)</f>
        <v>1005.06</v>
      </c>
      <c r="I23">
        <f>VLOOKUP(_xlfn.CONCAT($A23,"2"),ref_coordinates!$A:$C,2,FALSE)</f>
        <v>2740.42</v>
      </c>
      <c r="J23">
        <f>VLOOKUP(_xlfn.CONCAT($A23,"2"),ref_coordinates!$A:$C,3,FALSE)</f>
        <v>1642.87</v>
      </c>
      <c r="K23" t="e">
        <f t="shared" si="3"/>
        <v>#REF!</v>
      </c>
      <c r="L23" t="e">
        <f>VLOOKUP($A23,#REF!,4,FALSE)</f>
        <v>#REF!</v>
      </c>
      <c r="M23">
        <f>RADIANS(VLOOKUP($B23, image_data!A:G,7,FALSE))</f>
        <v>3.6402670933461487</v>
      </c>
      <c r="N23" t="e">
        <f>VLOOKUP($A23,#REF!,7,FALSE)</f>
        <v>#REF!</v>
      </c>
      <c r="O23">
        <f>VLOOKUP($B23,image_data!A:F,6,FALSE)</f>
        <v>3.1254278523846999</v>
      </c>
      <c r="P23">
        <f>VLOOKUP($B23,image_data!$A:$Q,12,FALSE)</f>
        <v>0.81025754835186004</v>
      </c>
      <c r="Q23">
        <f>VLOOKUP($B23,image_data!$A:$Q,13,FALSE)</f>
        <v>2.7985057668134E-2</v>
      </c>
      <c r="R23">
        <f>VLOOKUP($B23,image_data!$A:$Q,14,FALSE)</f>
        <v>3.3179107748156002E-4</v>
      </c>
      <c r="S23">
        <f>VLOOKUP($B23,image_data!$A:$K,9,FALSE)</f>
        <v>-0.62530936647934998</v>
      </c>
      <c r="T23">
        <f>VLOOKUP($B23,image_data!$A:$K,10,FALSE)</f>
        <v>-2.3767260112968001</v>
      </c>
      <c r="U23">
        <f>VLOOKUP($B23,image_data!$A:$K,11,FALSE)</f>
        <v>2.4744026556172001</v>
      </c>
      <c r="V23">
        <f>VLOOKUP(_xlfn.CONCAT(A23,1),ref_coordinates!A:D,4,FALSE)</f>
        <v>17.100000000000001</v>
      </c>
      <c r="W23" t="str">
        <f>VLOOKUP(INT(LEFT(A23,3)),image_data!A:H,8,FALSE)</f>
        <v>perspective</v>
      </c>
    </row>
    <row r="24" spans="1:23" x14ac:dyDescent="0.3">
      <c r="A24" t="s">
        <v>240</v>
      </c>
      <c r="B24">
        <f t="shared" si="0"/>
        <v>3</v>
      </c>
      <c r="C24">
        <f>VLOOKUP($B24,image_data!$A:$P,16,FALSE)</f>
        <v>4032</v>
      </c>
      <c r="D24">
        <f>VLOOKUP($B24,image_data!$A:$P,15,FALSE)</f>
        <v>3024</v>
      </c>
      <c r="E24">
        <f t="shared" si="1"/>
        <v>56.569999999999709</v>
      </c>
      <c r="F24">
        <f t="shared" si="2"/>
        <v>689.79999999999984</v>
      </c>
      <c r="G24">
        <f>VLOOKUP(_xlfn.CONCAT($A24,"1"),ref_coordinates!$A:$C,2,FALSE)</f>
        <v>2768.36</v>
      </c>
      <c r="H24">
        <f>VLOOKUP(_xlfn.CONCAT($A24,"1"),ref_coordinates!$A:$C,3,FALSE)</f>
        <v>953.07</v>
      </c>
      <c r="I24">
        <f>VLOOKUP(_xlfn.CONCAT($A24,"2"),ref_coordinates!$A:$C,2,FALSE)</f>
        <v>2824.93</v>
      </c>
      <c r="J24">
        <f>VLOOKUP(_xlfn.CONCAT($A24,"2"),ref_coordinates!$A:$C,3,FALSE)</f>
        <v>1642.87</v>
      </c>
      <c r="K24" t="e">
        <f t="shared" si="3"/>
        <v>#REF!</v>
      </c>
      <c r="L24" t="e">
        <f>VLOOKUP($A24,#REF!,4,FALSE)</f>
        <v>#REF!</v>
      </c>
      <c r="M24">
        <f>RADIANS(VLOOKUP($B24, image_data!A:G,7,FALSE))</f>
        <v>3.6402670933461487</v>
      </c>
      <c r="N24" t="e">
        <f>VLOOKUP($A24,#REF!,7,FALSE)</f>
        <v>#REF!</v>
      </c>
      <c r="O24">
        <f>VLOOKUP($B24,image_data!A:F,6,FALSE)</f>
        <v>3.1254278523846999</v>
      </c>
      <c r="P24">
        <f>VLOOKUP($B24,image_data!$A:$Q,12,FALSE)</f>
        <v>0.81025754835186004</v>
      </c>
      <c r="Q24">
        <f>VLOOKUP($B24,image_data!$A:$Q,13,FALSE)</f>
        <v>2.7985057668134E-2</v>
      </c>
      <c r="R24">
        <f>VLOOKUP($B24,image_data!$A:$Q,14,FALSE)</f>
        <v>3.3179107748156002E-4</v>
      </c>
      <c r="S24">
        <f>VLOOKUP($B24,image_data!$A:$K,9,FALSE)</f>
        <v>-0.62530936647934998</v>
      </c>
      <c r="T24">
        <f>VLOOKUP($B24,image_data!$A:$K,10,FALSE)</f>
        <v>-2.3767260112968001</v>
      </c>
      <c r="U24">
        <f>VLOOKUP($B24,image_data!$A:$K,11,FALSE)</f>
        <v>2.4744026556172001</v>
      </c>
      <c r="V24">
        <f>VLOOKUP(_xlfn.CONCAT(A24,1),ref_coordinates!A:D,4,FALSE)</f>
        <v>17.100000000000001</v>
      </c>
      <c r="W24" t="str">
        <f>VLOOKUP(INT(LEFT(A24,3)),image_data!A:H,8,FALSE)</f>
        <v>perspective</v>
      </c>
    </row>
    <row r="25" spans="1:23" x14ac:dyDescent="0.3">
      <c r="A25" t="s">
        <v>332</v>
      </c>
      <c r="B25">
        <f t="shared" si="0"/>
        <v>20</v>
      </c>
      <c r="C25">
        <f>VLOOKUP($B25,image_data!$A:$P,16,FALSE)</f>
        <v>4032</v>
      </c>
      <c r="D25">
        <f>VLOOKUP($B25,image_data!$A:$P,15,FALSE)</f>
        <v>3024</v>
      </c>
      <c r="E25">
        <f t="shared" si="1"/>
        <v>52.769999999999982</v>
      </c>
      <c r="F25">
        <f t="shared" si="2"/>
        <v>747.92000000000007</v>
      </c>
      <c r="G25">
        <f>VLOOKUP(_xlfn.CONCAT($A25,"1"),ref_coordinates!$A:$C,2,FALSE)</f>
        <v>3258.89</v>
      </c>
      <c r="H25">
        <f>VLOOKUP(_xlfn.CONCAT($A25,"1"),ref_coordinates!$A:$C,3,FALSE)</f>
        <v>850.78</v>
      </c>
      <c r="I25">
        <f>VLOOKUP(_xlfn.CONCAT($A25,"2"),ref_coordinates!$A:$C,2,FALSE)</f>
        <v>3311.66</v>
      </c>
      <c r="J25">
        <f>VLOOKUP(_xlfn.CONCAT($A25,"2"),ref_coordinates!$A:$C,3,FALSE)</f>
        <v>1598.7</v>
      </c>
      <c r="K25" t="e">
        <f t="shared" si="3"/>
        <v>#REF!</v>
      </c>
      <c r="L25" t="e">
        <f>VLOOKUP($A25,#REF!,4,FALSE)</f>
        <v>#REF!</v>
      </c>
      <c r="M25">
        <f>RADIANS(VLOOKUP($B25, image_data!A:G,7,FALSE))</f>
        <v>3.5203964606879121</v>
      </c>
      <c r="N25" t="e">
        <f>VLOOKUP($A25,#REF!,7,FALSE)</f>
        <v>#REF!</v>
      </c>
      <c r="O25">
        <f>VLOOKUP($B25,image_data!A:F,6,FALSE)</f>
        <v>2.9753947407007</v>
      </c>
      <c r="P25">
        <f>VLOOKUP($B25,image_data!$A:$Q,12,FALSE)</f>
        <v>0.81025754835186004</v>
      </c>
      <c r="Q25">
        <f>VLOOKUP($B25,image_data!$A:$Q,13,FALSE)</f>
        <v>2.7985057668134E-2</v>
      </c>
      <c r="R25">
        <f>VLOOKUP($B25,image_data!$A:$Q,14,FALSE)</f>
        <v>3.3179107748156002E-4</v>
      </c>
      <c r="S25">
        <f>VLOOKUP($B25,image_data!$A:$K,9,FALSE)</f>
        <v>0.40082900602706001</v>
      </c>
      <c r="T25">
        <f>VLOOKUP($B25,image_data!$A:$K,10,FALSE)</f>
        <v>1.9897530314877001</v>
      </c>
      <c r="U25">
        <f>VLOOKUP($B25,image_data!$A:$K,11,FALSE)</f>
        <v>-2.0494020497460999</v>
      </c>
      <c r="V25">
        <f>VLOOKUP(_xlfn.CONCAT(A25,1),ref_coordinates!A:D,4,FALSE)</f>
        <v>17.100000000000001</v>
      </c>
      <c r="W25" t="str">
        <f>VLOOKUP(INT(LEFT(A25,3)),image_data!A:H,8,FALSE)</f>
        <v>perspective</v>
      </c>
    </row>
    <row r="26" spans="1:23" x14ac:dyDescent="0.3">
      <c r="A26" t="s">
        <v>333</v>
      </c>
      <c r="B26">
        <f t="shared" si="0"/>
        <v>20</v>
      </c>
      <c r="C26">
        <f>VLOOKUP($B26,image_data!$A:$P,16,FALSE)</f>
        <v>4032</v>
      </c>
      <c r="D26">
        <f>VLOOKUP($B26,image_data!$A:$P,15,FALSE)</f>
        <v>3024</v>
      </c>
      <c r="E26">
        <f t="shared" si="1"/>
        <v>63.829999999999927</v>
      </c>
      <c r="F26">
        <f t="shared" si="2"/>
        <v>799.21999999999991</v>
      </c>
      <c r="G26">
        <f>VLOOKUP(_xlfn.CONCAT($A26,"1"),ref_coordinates!$A:$C,2,FALSE)</f>
        <v>3323.91</v>
      </c>
      <c r="H26">
        <f>VLOOKUP(_xlfn.CONCAT($A26,"1"),ref_coordinates!$A:$C,3,FALSE)</f>
        <v>794.88</v>
      </c>
      <c r="I26">
        <f>VLOOKUP(_xlfn.CONCAT($A26,"2"),ref_coordinates!$A:$C,2,FALSE)</f>
        <v>3387.74</v>
      </c>
      <c r="J26">
        <f>VLOOKUP(_xlfn.CONCAT($A26,"2"),ref_coordinates!$A:$C,3,FALSE)</f>
        <v>1594.1</v>
      </c>
      <c r="K26" t="e">
        <f t="shared" si="3"/>
        <v>#REF!</v>
      </c>
      <c r="L26" t="e">
        <f>VLOOKUP($A26,#REF!,4,FALSE)</f>
        <v>#REF!</v>
      </c>
      <c r="M26">
        <f>RADIANS(VLOOKUP($B26, image_data!A:G,7,FALSE))</f>
        <v>3.5203964606879121</v>
      </c>
      <c r="N26" t="e">
        <f>VLOOKUP($A26,#REF!,7,FALSE)</f>
        <v>#REF!</v>
      </c>
      <c r="O26">
        <f>VLOOKUP($B26,image_data!A:F,6,FALSE)</f>
        <v>2.9753947407007</v>
      </c>
      <c r="P26">
        <f>VLOOKUP($B26,image_data!$A:$Q,12,FALSE)</f>
        <v>0.81025754835186004</v>
      </c>
      <c r="Q26">
        <f>VLOOKUP($B26,image_data!$A:$Q,13,FALSE)</f>
        <v>2.7985057668134E-2</v>
      </c>
      <c r="R26">
        <f>VLOOKUP($B26,image_data!$A:$Q,14,FALSE)</f>
        <v>3.3179107748156002E-4</v>
      </c>
      <c r="S26">
        <f>VLOOKUP($B26,image_data!$A:$K,9,FALSE)</f>
        <v>0.40082900602706001</v>
      </c>
      <c r="T26">
        <f>VLOOKUP($B26,image_data!$A:$K,10,FALSE)</f>
        <v>1.9897530314877001</v>
      </c>
      <c r="U26">
        <f>VLOOKUP($B26,image_data!$A:$K,11,FALSE)</f>
        <v>-2.0494020497460999</v>
      </c>
      <c r="V26">
        <f>VLOOKUP(_xlfn.CONCAT(A26,1),ref_coordinates!A:D,4,FALSE)</f>
        <v>17.100000000000001</v>
      </c>
      <c r="W26" t="str">
        <f>VLOOKUP(INT(LEFT(A26,3)),image_data!A:H,8,FALSE)</f>
        <v>perspective</v>
      </c>
    </row>
    <row r="27" spans="1:23" x14ac:dyDescent="0.3">
      <c r="A27" t="s">
        <v>334</v>
      </c>
      <c r="B27">
        <f t="shared" si="0"/>
        <v>20</v>
      </c>
      <c r="C27">
        <f>VLOOKUP($B27,image_data!$A:$P,16,FALSE)</f>
        <v>4032</v>
      </c>
      <c r="D27">
        <f>VLOOKUP($B27,image_data!$A:$P,15,FALSE)</f>
        <v>3024</v>
      </c>
      <c r="E27">
        <f t="shared" si="1"/>
        <v>63.320000000000164</v>
      </c>
      <c r="F27">
        <f t="shared" si="2"/>
        <v>913.79000000000008</v>
      </c>
      <c r="G27">
        <f>VLOOKUP(_xlfn.CONCAT($A27,"1"),ref_coordinates!$A:$C,2,FALSE)</f>
        <v>3475.06</v>
      </c>
      <c r="H27">
        <f>VLOOKUP(_xlfn.CONCAT($A27,"1"),ref_coordinates!$A:$C,3,FALSE)</f>
        <v>684.91</v>
      </c>
      <c r="I27">
        <f>VLOOKUP(_xlfn.CONCAT($A27,"2"),ref_coordinates!$A:$C,2,FALSE)</f>
        <v>3538.38</v>
      </c>
      <c r="J27">
        <f>VLOOKUP(_xlfn.CONCAT($A27,"2"),ref_coordinates!$A:$C,3,FALSE)</f>
        <v>1598.7</v>
      </c>
      <c r="K27" t="e">
        <f t="shared" si="3"/>
        <v>#REF!</v>
      </c>
      <c r="L27" t="e">
        <f>VLOOKUP($A27,#REF!,4,FALSE)</f>
        <v>#REF!</v>
      </c>
      <c r="M27">
        <f>RADIANS(VLOOKUP($B27, image_data!A:G,7,FALSE))</f>
        <v>3.5203964606879121</v>
      </c>
      <c r="N27" t="e">
        <f>VLOOKUP($A27,#REF!,7,FALSE)</f>
        <v>#REF!</v>
      </c>
      <c r="O27">
        <f>VLOOKUP($B27,image_data!A:F,6,FALSE)</f>
        <v>2.9753947407007</v>
      </c>
      <c r="P27">
        <f>VLOOKUP($B27,image_data!$A:$Q,12,FALSE)</f>
        <v>0.81025754835186004</v>
      </c>
      <c r="Q27">
        <f>VLOOKUP($B27,image_data!$A:$Q,13,FALSE)</f>
        <v>2.7985057668134E-2</v>
      </c>
      <c r="R27">
        <f>VLOOKUP($B27,image_data!$A:$Q,14,FALSE)</f>
        <v>3.3179107748156002E-4</v>
      </c>
      <c r="S27">
        <f>VLOOKUP($B27,image_data!$A:$K,9,FALSE)</f>
        <v>0.40082900602706001</v>
      </c>
      <c r="T27">
        <f>VLOOKUP($B27,image_data!$A:$K,10,FALSE)</f>
        <v>1.9897530314877001</v>
      </c>
      <c r="U27">
        <f>VLOOKUP($B27,image_data!$A:$K,11,FALSE)</f>
        <v>-2.0494020497460999</v>
      </c>
      <c r="V27">
        <f>VLOOKUP(_xlfn.CONCAT(A27,1),ref_coordinates!A:D,4,FALSE)</f>
        <v>17.100000000000001</v>
      </c>
      <c r="W27" t="str">
        <f>VLOOKUP(INT(LEFT(A27,3)),image_data!A:H,8,FALSE)</f>
        <v>perspective</v>
      </c>
    </row>
    <row r="28" spans="1:23" x14ac:dyDescent="0.3">
      <c r="A28" t="s">
        <v>335</v>
      </c>
      <c r="B28">
        <f t="shared" si="0"/>
        <v>20</v>
      </c>
      <c r="C28">
        <f>VLOOKUP($B28,image_data!$A:$P,16,FALSE)</f>
        <v>4032</v>
      </c>
      <c r="D28">
        <f>VLOOKUP($B28,image_data!$A:$P,15,FALSE)</f>
        <v>3024</v>
      </c>
      <c r="E28">
        <f t="shared" si="1"/>
        <v>87.620000000000346</v>
      </c>
      <c r="F28">
        <f t="shared" si="2"/>
        <v>933.00999999999988</v>
      </c>
      <c r="G28">
        <f>VLOOKUP(_xlfn.CONCAT($A28,"1"),ref_coordinates!$A:$C,2,FALSE)</f>
        <v>3511.49</v>
      </c>
      <c r="H28">
        <f>VLOOKUP(_xlfn.CONCAT($A28,"1"),ref_coordinates!$A:$C,3,FALSE)</f>
        <v>661.09</v>
      </c>
      <c r="I28">
        <f>VLOOKUP(_xlfn.CONCAT($A28,"2"),ref_coordinates!$A:$C,2,FALSE)</f>
        <v>3599.11</v>
      </c>
      <c r="J28">
        <f>VLOOKUP(_xlfn.CONCAT($A28,"2"),ref_coordinates!$A:$C,3,FALSE)</f>
        <v>1594.1</v>
      </c>
      <c r="K28" t="e">
        <f t="shared" si="3"/>
        <v>#REF!</v>
      </c>
      <c r="L28" t="e">
        <f>VLOOKUP($A28,#REF!,4,FALSE)</f>
        <v>#REF!</v>
      </c>
      <c r="M28">
        <f>RADIANS(VLOOKUP($B28, image_data!A:G,7,FALSE))</f>
        <v>3.5203964606879121</v>
      </c>
      <c r="N28" t="e">
        <f>VLOOKUP($A28,#REF!,7,FALSE)</f>
        <v>#REF!</v>
      </c>
      <c r="O28">
        <f>VLOOKUP($B28,image_data!A:F,6,FALSE)</f>
        <v>2.9753947407007</v>
      </c>
      <c r="P28">
        <f>VLOOKUP($B28,image_data!$A:$Q,12,FALSE)</f>
        <v>0.81025754835186004</v>
      </c>
      <c r="Q28">
        <f>VLOOKUP($B28,image_data!$A:$Q,13,FALSE)</f>
        <v>2.7985057668134E-2</v>
      </c>
      <c r="R28">
        <f>VLOOKUP($B28,image_data!$A:$Q,14,FALSE)</f>
        <v>3.3179107748156002E-4</v>
      </c>
      <c r="S28">
        <f>VLOOKUP($B28,image_data!$A:$K,9,FALSE)</f>
        <v>0.40082900602706001</v>
      </c>
      <c r="T28">
        <f>VLOOKUP($B28,image_data!$A:$K,10,FALSE)</f>
        <v>1.9897530314877001</v>
      </c>
      <c r="U28">
        <f>VLOOKUP($B28,image_data!$A:$K,11,FALSE)</f>
        <v>-2.0494020497460999</v>
      </c>
      <c r="V28">
        <f>VLOOKUP(_xlfn.CONCAT(A28,1),ref_coordinates!A:D,4,FALSE)</f>
        <v>17.100000000000001</v>
      </c>
      <c r="W28" t="str">
        <f>VLOOKUP(INT(LEFT(A28,3)),image_data!A:H,8,FALSE)</f>
        <v>perspective</v>
      </c>
    </row>
    <row r="29" spans="1:23" x14ac:dyDescent="0.3">
      <c r="A29" t="s">
        <v>336</v>
      </c>
      <c r="B29">
        <f t="shared" si="0"/>
        <v>20</v>
      </c>
      <c r="C29">
        <f>VLOOKUP($B29,image_data!$A:$P,16,FALSE)</f>
        <v>4032</v>
      </c>
      <c r="D29">
        <f>VLOOKUP($B29,image_data!$A:$P,15,FALSE)</f>
        <v>3024</v>
      </c>
      <c r="E29">
        <f t="shared" si="1"/>
        <v>91.920000000000073</v>
      </c>
      <c r="F29">
        <f t="shared" si="2"/>
        <v>1050.5500000000002</v>
      </c>
      <c r="G29">
        <f>VLOOKUP(_xlfn.CONCAT($A29,"1"),ref_coordinates!$A:$C,2,FALSE)</f>
        <v>3648.68</v>
      </c>
      <c r="H29">
        <f>VLOOKUP(_xlfn.CONCAT($A29,"1"),ref_coordinates!$A:$C,3,FALSE)</f>
        <v>538.37</v>
      </c>
      <c r="I29">
        <f>VLOOKUP(_xlfn.CONCAT($A29,"2"),ref_coordinates!$A:$C,2,FALSE)</f>
        <v>3740.6</v>
      </c>
      <c r="J29">
        <f>VLOOKUP(_xlfn.CONCAT($A29,"2"),ref_coordinates!$A:$C,3,FALSE)</f>
        <v>1588.92</v>
      </c>
      <c r="K29" t="e">
        <f t="shared" si="3"/>
        <v>#REF!</v>
      </c>
      <c r="L29" t="e">
        <f>VLOOKUP($A29,#REF!,4,FALSE)</f>
        <v>#REF!</v>
      </c>
      <c r="M29">
        <f>RADIANS(VLOOKUP($B29, image_data!A:G,7,FALSE))</f>
        <v>3.5203964606879121</v>
      </c>
      <c r="N29" t="e">
        <f>VLOOKUP($A29,#REF!,7,FALSE)</f>
        <v>#REF!</v>
      </c>
      <c r="O29">
        <f>VLOOKUP($B29,image_data!A:F,6,FALSE)</f>
        <v>2.9753947407007</v>
      </c>
      <c r="P29">
        <f>VLOOKUP($B29,image_data!$A:$Q,12,FALSE)</f>
        <v>0.81025754835186004</v>
      </c>
      <c r="Q29">
        <f>VLOOKUP($B29,image_data!$A:$Q,13,FALSE)</f>
        <v>2.7985057668134E-2</v>
      </c>
      <c r="R29">
        <f>VLOOKUP($B29,image_data!$A:$Q,14,FALSE)</f>
        <v>3.3179107748156002E-4</v>
      </c>
      <c r="S29">
        <f>VLOOKUP($B29,image_data!$A:$K,9,FALSE)</f>
        <v>0.40082900602706001</v>
      </c>
      <c r="T29">
        <f>VLOOKUP($B29,image_data!$A:$K,10,FALSE)</f>
        <v>1.9897530314877001</v>
      </c>
      <c r="U29">
        <f>VLOOKUP($B29,image_data!$A:$K,11,FALSE)</f>
        <v>-2.0494020497460999</v>
      </c>
      <c r="V29">
        <f>VLOOKUP(_xlfn.CONCAT(A29,1),ref_coordinates!A:D,4,FALSE)</f>
        <v>17.100000000000001</v>
      </c>
      <c r="W29" t="str">
        <f>VLOOKUP(INT(LEFT(A29,3)),image_data!A:H,8,FALSE)</f>
        <v>perspective</v>
      </c>
    </row>
    <row r="30" spans="1:23" x14ac:dyDescent="0.3">
      <c r="A30" t="s">
        <v>337</v>
      </c>
      <c r="B30">
        <f t="shared" si="0"/>
        <v>20</v>
      </c>
      <c r="C30">
        <f>VLOOKUP($B30,image_data!$A:$P,16,FALSE)</f>
        <v>4032</v>
      </c>
      <c r="D30">
        <f>VLOOKUP($B30,image_data!$A:$P,15,FALSE)</f>
        <v>3024</v>
      </c>
      <c r="E30">
        <f t="shared" si="1"/>
        <v>89.630000000000109</v>
      </c>
      <c r="F30">
        <f t="shared" si="2"/>
        <v>1255.07</v>
      </c>
      <c r="G30">
        <f>VLOOKUP(_xlfn.CONCAT($A30,"1"),ref_coordinates!$A:$C,2,FALSE)</f>
        <v>3897.1</v>
      </c>
      <c r="H30">
        <f>VLOOKUP(_xlfn.CONCAT($A30,"1"),ref_coordinates!$A:$C,3,FALSE)</f>
        <v>353.25</v>
      </c>
      <c r="I30">
        <f>VLOOKUP(_xlfn.CONCAT($A30,"2"),ref_coordinates!$A:$C,2,FALSE)</f>
        <v>3986.73</v>
      </c>
      <c r="J30">
        <f>VLOOKUP(_xlfn.CONCAT($A30,"2"),ref_coordinates!$A:$C,3,FALSE)</f>
        <v>1608.32</v>
      </c>
      <c r="K30" t="e">
        <f t="shared" si="3"/>
        <v>#REF!</v>
      </c>
      <c r="L30" t="e">
        <f>VLOOKUP($A30,#REF!,4,FALSE)</f>
        <v>#REF!</v>
      </c>
      <c r="M30">
        <f>RADIANS(VLOOKUP($B30, image_data!A:G,7,FALSE))</f>
        <v>3.5203964606879121</v>
      </c>
      <c r="N30" t="e">
        <f>VLOOKUP($A30,#REF!,7,FALSE)</f>
        <v>#REF!</v>
      </c>
      <c r="O30">
        <f>VLOOKUP($B30,image_data!A:F,6,FALSE)</f>
        <v>2.9753947407007</v>
      </c>
      <c r="P30">
        <f>VLOOKUP($B30,image_data!$A:$Q,12,FALSE)</f>
        <v>0.81025754835186004</v>
      </c>
      <c r="Q30">
        <f>VLOOKUP($B30,image_data!$A:$Q,13,FALSE)</f>
        <v>2.7985057668134E-2</v>
      </c>
      <c r="R30">
        <f>VLOOKUP($B30,image_data!$A:$Q,14,FALSE)</f>
        <v>3.3179107748156002E-4</v>
      </c>
      <c r="S30">
        <f>VLOOKUP($B30,image_data!$A:$K,9,FALSE)</f>
        <v>0.40082900602706001</v>
      </c>
      <c r="T30">
        <f>VLOOKUP($B30,image_data!$A:$K,10,FALSE)</f>
        <v>1.9897530314877001</v>
      </c>
      <c r="U30">
        <f>VLOOKUP($B30,image_data!$A:$K,11,FALSE)</f>
        <v>-2.0494020497460999</v>
      </c>
      <c r="V30">
        <f>VLOOKUP(_xlfn.CONCAT(A30,1),ref_coordinates!A:D,4,FALSE)</f>
        <v>17.100000000000001</v>
      </c>
      <c r="W30" t="str">
        <f>VLOOKUP(INT(LEFT(A30,3)),image_data!A:H,8,FALSE)</f>
        <v>perspective</v>
      </c>
    </row>
    <row r="31" spans="1:23" x14ac:dyDescent="0.3">
      <c r="A31" t="s">
        <v>412</v>
      </c>
      <c r="B31">
        <f t="shared" si="0"/>
        <v>31</v>
      </c>
      <c r="C31">
        <f>VLOOKUP($B31,image_data!$A:$P,16,FALSE)</f>
        <v>4000</v>
      </c>
      <c r="D31">
        <f>VLOOKUP($B31,image_data!$A:$P,15,FALSE)</f>
        <v>3000</v>
      </c>
      <c r="E31">
        <f t="shared" si="1"/>
        <v>-41.920000000000073</v>
      </c>
      <c r="F31">
        <f t="shared" si="2"/>
        <v>1110.79</v>
      </c>
      <c r="G31">
        <f>VLOOKUP(_xlfn.CONCAT($A31,"1"),ref_coordinates!$A:$C,2,FALSE)</f>
        <v>1279.03</v>
      </c>
      <c r="H31">
        <f>VLOOKUP(_xlfn.CONCAT($A31,"1"),ref_coordinates!$A:$C,3,FALSE)</f>
        <v>320.87</v>
      </c>
      <c r="I31">
        <f>VLOOKUP(_xlfn.CONCAT($A31,"2"),ref_coordinates!$A:$C,2,FALSE)</f>
        <v>1237.1099999999999</v>
      </c>
      <c r="J31">
        <f>VLOOKUP(_xlfn.CONCAT($A31,"2"),ref_coordinates!$A:$C,3,FALSE)</f>
        <v>1431.66</v>
      </c>
      <c r="K31" t="e">
        <f t="shared" si="3"/>
        <v>#REF!</v>
      </c>
      <c r="L31" t="e">
        <f>VLOOKUP($A31,#REF!,4,FALSE)</f>
        <v>#REF!</v>
      </c>
      <c r="M31">
        <f>RADIANS(VLOOKUP($B31, image_data!A:G,7,FALSE))</f>
        <v>3.7268269302670793</v>
      </c>
      <c r="N31" t="e">
        <f>VLOOKUP($A31,#REF!,7,FALSE)</f>
        <v>#REF!</v>
      </c>
      <c r="O31">
        <f>VLOOKUP($B31,image_data!A:F,6,FALSE)</f>
        <v>1.5908868974074999</v>
      </c>
      <c r="P31">
        <f>VLOOKUP($B31,image_data!$A:$Q,12,FALSE)</f>
        <v>0.51477808645302003</v>
      </c>
      <c r="Q31">
        <f>VLOOKUP($B31,image_data!$A:$Q,13,FALSE)</f>
        <v>-0.20269264379821</v>
      </c>
      <c r="R31">
        <f>VLOOKUP($B31,image_data!$A:$Q,14,FALSE)</f>
        <v>3.2377420628933E-2</v>
      </c>
      <c r="S31">
        <f>VLOOKUP($B31,image_data!$A:$K,9,FALSE)</f>
        <v>0.60407818432705995</v>
      </c>
      <c r="T31">
        <f>VLOOKUP($B31,image_data!$A:$K,10,FALSE)</f>
        <v>1.9398893180853001</v>
      </c>
      <c r="U31">
        <f>VLOOKUP($B31,image_data!$A:$K,11,FALSE)</f>
        <v>-1.8583799159295</v>
      </c>
      <c r="V31">
        <f>VLOOKUP(_xlfn.CONCAT(A31,1),ref_coordinates!A:D,4,FALSE)</f>
        <v>17.100000000000001</v>
      </c>
      <c r="W31" t="str">
        <f>VLOOKUP(INT(LEFT(A31,3)),image_data!A:H,8,FALSE)</f>
        <v>perspective</v>
      </c>
    </row>
    <row r="32" spans="1:23" x14ac:dyDescent="0.3">
      <c r="A32" t="s">
        <v>413</v>
      </c>
      <c r="B32">
        <f t="shared" si="0"/>
        <v>31</v>
      </c>
      <c r="C32">
        <f>VLOOKUP($B32,image_data!$A:$P,16,FALSE)</f>
        <v>4000</v>
      </c>
      <c r="D32">
        <f>VLOOKUP($B32,image_data!$A:$P,15,FALSE)</f>
        <v>3000</v>
      </c>
      <c r="E32">
        <f t="shared" si="1"/>
        <v>83.909999999999854</v>
      </c>
      <c r="F32">
        <f t="shared" si="2"/>
        <v>897.40000000000009</v>
      </c>
      <c r="G32">
        <f>VLOOKUP(_xlfn.CONCAT($A32,"1"),ref_coordinates!$A:$C,2,FALSE)</f>
        <v>3231.15</v>
      </c>
      <c r="H32">
        <f>VLOOKUP(_xlfn.CONCAT($A32,"1"),ref_coordinates!$A:$C,3,FALSE)</f>
        <v>526.80999999999995</v>
      </c>
      <c r="I32">
        <f>VLOOKUP(_xlfn.CONCAT($A32,"2"),ref_coordinates!$A:$C,2,FALSE)</f>
        <v>3315.06</v>
      </c>
      <c r="J32">
        <f>VLOOKUP(_xlfn.CONCAT($A32,"2"),ref_coordinates!$A:$C,3,FALSE)</f>
        <v>1424.21</v>
      </c>
      <c r="K32" t="e">
        <f t="shared" si="3"/>
        <v>#REF!</v>
      </c>
      <c r="L32" t="e">
        <f>VLOOKUP($A32,#REF!,4,FALSE)</f>
        <v>#REF!</v>
      </c>
      <c r="M32">
        <f>RADIANS(VLOOKUP($B32, image_data!A:G,7,FALSE))</f>
        <v>3.7268269302670793</v>
      </c>
      <c r="N32" t="e">
        <f>VLOOKUP($A32,#REF!,7,FALSE)</f>
        <v>#REF!</v>
      </c>
      <c r="O32">
        <f>VLOOKUP($B32,image_data!A:F,6,FALSE)</f>
        <v>1.5908868974074999</v>
      </c>
      <c r="P32">
        <f>VLOOKUP($B32,image_data!$A:$Q,12,FALSE)</f>
        <v>0.51477808645302003</v>
      </c>
      <c r="Q32">
        <f>VLOOKUP($B32,image_data!$A:$Q,13,FALSE)</f>
        <v>-0.20269264379821</v>
      </c>
      <c r="R32">
        <f>VLOOKUP($B32,image_data!$A:$Q,14,FALSE)</f>
        <v>3.2377420628933E-2</v>
      </c>
      <c r="S32">
        <f>VLOOKUP($B32,image_data!$A:$K,9,FALSE)</f>
        <v>0.60407818432705995</v>
      </c>
      <c r="T32">
        <f>VLOOKUP($B32,image_data!$A:$K,10,FALSE)</f>
        <v>1.9398893180853001</v>
      </c>
      <c r="U32">
        <f>VLOOKUP($B32,image_data!$A:$K,11,FALSE)</f>
        <v>-1.8583799159295</v>
      </c>
      <c r="V32">
        <f>VLOOKUP(_xlfn.CONCAT(A32,1),ref_coordinates!A:D,4,FALSE)</f>
        <v>17.100000000000001</v>
      </c>
      <c r="W32" t="str">
        <f>VLOOKUP(INT(LEFT(A32,3)),image_data!A:H,8,FALSE)</f>
        <v>perspective</v>
      </c>
    </row>
    <row r="33" spans="1:23" x14ac:dyDescent="0.3">
      <c r="A33" t="s">
        <v>414</v>
      </c>
      <c r="B33">
        <f t="shared" si="0"/>
        <v>31</v>
      </c>
      <c r="C33">
        <f>VLOOKUP($B33,image_data!$A:$P,16,FALSE)</f>
        <v>4000</v>
      </c>
      <c r="D33">
        <f>VLOOKUP($B33,image_data!$A:$P,15,FALSE)</f>
        <v>3000</v>
      </c>
      <c r="E33">
        <f t="shared" si="1"/>
        <v>1.9600000000000364</v>
      </c>
      <c r="F33">
        <f t="shared" si="2"/>
        <v>780.46999999999991</v>
      </c>
      <c r="G33">
        <f>VLOOKUP(_xlfn.CONCAT($A33,"1"),ref_coordinates!$A:$C,2,FALSE)</f>
        <v>3603.4</v>
      </c>
      <c r="H33">
        <f>VLOOKUP(_xlfn.CONCAT($A33,"1"),ref_coordinates!$A:$C,3,FALSE)</f>
        <v>648.85</v>
      </c>
      <c r="I33">
        <f>VLOOKUP(_xlfn.CONCAT($A33,"2"),ref_coordinates!$A:$C,2,FALSE)</f>
        <v>3605.36</v>
      </c>
      <c r="J33">
        <f>VLOOKUP(_xlfn.CONCAT($A33,"2"),ref_coordinates!$A:$C,3,FALSE)</f>
        <v>1429.32</v>
      </c>
      <c r="K33" t="e">
        <f t="shared" si="3"/>
        <v>#REF!</v>
      </c>
      <c r="L33" t="e">
        <f>VLOOKUP($A33,#REF!,4,FALSE)</f>
        <v>#REF!</v>
      </c>
      <c r="M33">
        <f>RADIANS(VLOOKUP($B33, image_data!A:G,7,FALSE))</f>
        <v>3.7268269302670793</v>
      </c>
      <c r="N33" t="e">
        <f>VLOOKUP($A33,#REF!,7,FALSE)</f>
        <v>#REF!</v>
      </c>
      <c r="O33">
        <f>VLOOKUP($B33,image_data!A:F,6,FALSE)</f>
        <v>1.5908868974074999</v>
      </c>
      <c r="P33">
        <f>VLOOKUP($B33,image_data!$A:$Q,12,FALSE)</f>
        <v>0.51477808645302003</v>
      </c>
      <c r="Q33">
        <f>VLOOKUP($B33,image_data!$A:$Q,13,FALSE)</f>
        <v>-0.20269264379821</v>
      </c>
      <c r="R33">
        <f>VLOOKUP($B33,image_data!$A:$Q,14,FALSE)</f>
        <v>3.2377420628933E-2</v>
      </c>
      <c r="S33">
        <f>VLOOKUP($B33,image_data!$A:$K,9,FALSE)</f>
        <v>0.60407818432705995</v>
      </c>
      <c r="T33">
        <f>VLOOKUP($B33,image_data!$A:$K,10,FALSE)</f>
        <v>1.9398893180853001</v>
      </c>
      <c r="U33">
        <f>VLOOKUP($B33,image_data!$A:$K,11,FALSE)</f>
        <v>-1.8583799159295</v>
      </c>
      <c r="V33">
        <f>VLOOKUP(_xlfn.CONCAT(A33,1),ref_coordinates!A:D,4,FALSE)</f>
        <v>17.100000000000001</v>
      </c>
      <c r="W33" t="str">
        <f>VLOOKUP(INT(LEFT(A33,3)),image_data!A:H,8,FALSE)</f>
        <v>perspective</v>
      </c>
    </row>
    <row r="34" spans="1:23" x14ac:dyDescent="0.3">
      <c r="A34" t="s">
        <v>415</v>
      </c>
      <c r="B34">
        <f t="shared" ref="B34:B65" si="4">INT(LEFT(A34,3))</f>
        <v>31</v>
      </c>
      <c r="C34">
        <f>VLOOKUP($B34,image_data!$A:$P,16,FALSE)</f>
        <v>4000</v>
      </c>
      <c r="D34">
        <f>VLOOKUP($B34,image_data!$A:$P,15,FALSE)</f>
        <v>3000</v>
      </c>
      <c r="E34">
        <f t="shared" ref="E34:E65" si="5">I34-G34</f>
        <v>117.09000000000015</v>
      </c>
      <c r="F34">
        <f t="shared" ref="F34:F65" si="6">J34-H34</f>
        <v>860.07999999999993</v>
      </c>
      <c r="G34">
        <f>VLOOKUP(_xlfn.CONCAT($A34,"1"),ref_coordinates!$A:$C,2,FALSE)</f>
        <v>3813.68</v>
      </c>
      <c r="H34">
        <f>VLOOKUP(_xlfn.CONCAT($A34,"1"),ref_coordinates!$A:$C,3,FALSE)</f>
        <v>569.28</v>
      </c>
      <c r="I34">
        <f>VLOOKUP(_xlfn.CONCAT($A34,"2"),ref_coordinates!$A:$C,2,FALSE)</f>
        <v>3930.77</v>
      </c>
      <c r="J34">
        <f>VLOOKUP(_xlfn.CONCAT($A34,"2"),ref_coordinates!$A:$C,3,FALSE)</f>
        <v>1429.36</v>
      </c>
      <c r="K34" t="e">
        <f t="shared" ref="K34:K65" si="7">J34/L34</f>
        <v>#REF!</v>
      </c>
      <c r="L34" t="e">
        <f>VLOOKUP($A34,#REF!,4,FALSE)</f>
        <v>#REF!</v>
      </c>
      <c r="M34">
        <f>RADIANS(VLOOKUP($B34, image_data!A:G,7,FALSE))</f>
        <v>3.7268269302670793</v>
      </c>
      <c r="N34" t="e">
        <f>VLOOKUP($A34,#REF!,7,FALSE)</f>
        <v>#REF!</v>
      </c>
      <c r="O34">
        <f>VLOOKUP($B34,image_data!A:F,6,FALSE)</f>
        <v>1.5908868974074999</v>
      </c>
      <c r="P34">
        <f>VLOOKUP($B34,image_data!$A:$Q,12,FALSE)</f>
        <v>0.51477808645302003</v>
      </c>
      <c r="Q34">
        <f>VLOOKUP($B34,image_data!$A:$Q,13,FALSE)</f>
        <v>-0.20269264379821</v>
      </c>
      <c r="R34">
        <f>VLOOKUP($B34,image_data!$A:$Q,14,FALSE)</f>
        <v>3.2377420628933E-2</v>
      </c>
      <c r="S34">
        <f>VLOOKUP($B34,image_data!$A:$K,9,FALSE)</f>
        <v>0.60407818432705995</v>
      </c>
      <c r="T34">
        <f>VLOOKUP($B34,image_data!$A:$K,10,FALSE)</f>
        <v>1.9398893180853001</v>
      </c>
      <c r="U34">
        <f>VLOOKUP($B34,image_data!$A:$K,11,FALSE)</f>
        <v>-1.8583799159295</v>
      </c>
      <c r="V34">
        <f>VLOOKUP(_xlfn.CONCAT(A34,1),ref_coordinates!A:D,4,FALSE)</f>
        <v>17.100000000000001</v>
      </c>
      <c r="W34" t="str">
        <f>VLOOKUP(INT(LEFT(A34,3)),image_data!A:H,8,FALSE)</f>
        <v>perspective</v>
      </c>
    </row>
    <row r="35" spans="1:23" x14ac:dyDescent="0.3">
      <c r="A35" t="s">
        <v>422</v>
      </c>
      <c r="B35">
        <f t="shared" si="4"/>
        <v>32</v>
      </c>
      <c r="C35">
        <f>VLOOKUP($B35,image_data!$A:$P,16,FALSE)</f>
        <v>4000</v>
      </c>
      <c r="D35">
        <f>VLOOKUP($B35,image_data!$A:$P,15,FALSE)</f>
        <v>3000</v>
      </c>
      <c r="E35">
        <f t="shared" si="5"/>
        <v>15.699999999999818</v>
      </c>
      <c r="F35">
        <f t="shared" si="6"/>
        <v>421.4</v>
      </c>
      <c r="G35">
        <f>VLOOKUP(_xlfn.CONCAT($A35,"1"),ref_coordinates!$A:$C,2,FALSE)</f>
        <v>2368.2600000000002</v>
      </c>
      <c r="H35">
        <f>VLOOKUP(_xlfn.CONCAT($A35,"1"),ref_coordinates!$A:$C,3,FALSE)</f>
        <v>1012.6</v>
      </c>
      <c r="I35">
        <f>VLOOKUP(_xlfn.CONCAT($A35,"2"),ref_coordinates!$A:$C,2,FALSE)</f>
        <v>2383.96</v>
      </c>
      <c r="J35">
        <f>VLOOKUP(_xlfn.CONCAT($A35,"2"),ref_coordinates!$A:$C,3,FALSE)</f>
        <v>1434</v>
      </c>
      <c r="K35" t="e">
        <f t="shared" si="7"/>
        <v>#REF!</v>
      </c>
      <c r="L35" t="e">
        <f>VLOOKUP($A35,#REF!,4,FALSE)</f>
        <v>#REF!</v>
      </c>
      <c r="M35">
        <f>RADIANS(VLOOKUP($B35, image_data!A:G,7,FALSE))</f>
        <v>3.6847193108027323</v>
      </c>
      <c r="N35" t="e">
        <f>VLOOKUP($A35,#REF!,7,FALSE)</f>
        <v>#REF!</v>
      </c>
      <c r="O35">
        <f>VLOOKUP($B35,image_data!A:F,6,FALSE)</f>
        <v>1.9992689862847</v>
      </c>
      <c r="P35">
        <f>VLOOKUP($B35,image_data!$A:$Q,12,FALSE)</f>
        <v>0.51529373537324996</v>
      </c>
      <c r="Q35">
        <f>VLOOKUP($B35,image_data!$A:$Q,13,FALSE)</f>
        <v>-0.19976700849019</v>
      </c>
      <c r="R35">
        <f>VLOOKUP($B35,image_data!$A:$Q,14,FALSE)</f>
        <v>3.3152437205078003E-2</v>
      </c>
      <c r="S35">
        <f>VLOOKUP($B35,image_data!$A:$K,9,FALSE)</f>
        <v>0.54138852778713997</v>
      </c>
      <c r="T35">
        <f>VLOOKUP($B35,image_data!$A:$K,10,FALSE)</f>
        <v>1.9706169203615</v>
      </c>
      <c r="U35">
        <f>VLOOKUP($B35,image_data!$A:$K,11,FALSE)</f>
        <v>-1.8636896625685999</v>
      </c>
      <c r="V35">
        <f>VLOOKUP(_xlfn.CONCAT(A35,1),ref_coordinates!A:D,4,FALSE)</f>
        <v>17.100000000000001</v>
      </c>
      <c r="W35" t="str">
        <f>VLOOKUP(INT(LEFT(A35,3)),image_data!A:H,8,FALSE)</f>
        <v>perspective</v>
      </c>
    </row>
    <row r="36" spans="1:23" x14ac:dyDescent="0.3">
      <c r="A36" t="s">
        <v>421</v>
      </c>
      <c r="B36">
        <f t="shared" si="4"/>
        <v>32</v>
      </c>
      <c r="C36">
        <f>VLOOKUP($B36,image_data!$A:$P,16,FALSE)</f>
        <v>4000</v>
      </c>
      <c r="D36">
        <f>VLOOKUP($B36,image_data!$A:$P,15,FALSE)</f>
        <v>3000</v>
      </c>
      <c r="E36">
        <f t="shared" si="5"/>
        <v>13.459999999999582</v>
      </c>
      <c r="F36">
        <f t="shared" si="6"/>
        <v>544.2299999999999</v>
      </c>
      <c r="G36">
        <f>VLOOKUP(_xlfn.CONCAT($A36,"1"),ref_coordinates!$A:$C,2,FALSE)</f>
        <v>2506.2800000000002</v>
      </c>
      <c r="H36">
        <f>VLOOKUP(_xlfn.CONCAT($A36,"1"),ref_coordinates!$A:$C,3,FALSE)</f>
        <v>912.62</v>
      </c>
      <c r="I36">
        <f>VLOOKUP(_xlfn.CONCAT($A36,"2"),ref_coordinates!$A:$C,2,FALSE)</f>
        <v>2519.7399999999998</v>
      </c>
      <c r="J36">
        <f>VLOOKUP(_xlfn.CONCAT($A36,"2"),ref_coordinates!$A:$C,3,FALSE)</f>
        <v>1456.85</v>
      </c>
      <c r="K36" t="e">
        <f t="shared" si="7"/>
        <v>#REF!</v>
      </c>
      <c r="L36" t="e">
        <f>VLOOKUP($A36,#REF!,4,FALSE)</f>
        <v>#REF!</v>
      </c>
      <c r="M36">
        <f>RADIANS(VLOOKUP($B36, image_data!A:G,7,FALSE))</f>
        <v>3.6847193108027323</v>
      </c>
      <c r="N36" t="e">
        <f>VLOOKUP($A36,#REF!,7,FALSE)</f>
        <v>#REF!</v>
      </c>
      <c r="O36">
        <f>VLOOKUP($B36,image_data!A:F,6,FALSE)</f>
        <v>1.9992689862847</v>
      </c>
      <c r="P36">
        <f>VLOOKUP($B36,image_data!$A:$Q,12,FALSE)</f>
        <v>0.51529373537324996</v>
      </c>
      <c r="Q36">
        <f>VLOOKUP($B36,image_data!$A:$Q,13,FALSE)</f>
        <v>-0.19976700849019</v>
      </c>
      <c r="R36">
        <f>VLOOKUP($B36,image_data!$A:$Q,14,FALSE)</f>
        <v>3.3152437205078003E-2</v>
      </c>
      <c r="S36">
        <f>VLOOKUP($B36,image_data!$A:$K,9,FALSE)</f>
        <v>0.54138852778713997</v>
      </c>
      <c r="T36">
        <f>VLOOKUP($B36,image_data!$A:$K,10,FALSE)</f>
        <v>1.9706169203615</v>
      </c>
      <c r="U36">
        <f>VLOOKUP($B36,image_data!$A:$K,11,FALSE)</f>
        <v>-1.8636896625685999</v>
      </c>
      <c r="V36">
        <f>VLOOKUP(_xlfn.CONCAT(A36,1),ref_coordinates!A:D,4,FALSE)</f>
        <v>17.100000000000001</v>
      </c>
      <c r="W36" t="str">
        <f>VLOOKUP(INT(LEFT(A36,3)),image_data!A:H,8,FALSE)</f>
        <v>perspective</v>
      </c>
    </row>
    <row r="37" spans="1:23" x14ac:dyDescent="0.3">
      <c r="A37" t="s">
        <v>420</v>
      </c>
      <c r="B37">
        <f t="shared" si="4"/>
        <v>32</v>
      </c>
      <c r="C37">
        <f>VLOOKUP($B37,image_data!$A:$P,16,FALSE)</f>
        <v>4000</v>
      </c>
      <c r="D37">
        <f>VLOOKUP($B37,image_data!$A:$P,15,FALSE)</f>
        <v>3000</v>
      </c>
      <c r="E37">
        <f t="shared" si="5"/>
        <v>26.640000000000327</v>
      </c>
      <c r="F37">
        <f t="shared" si="6"/>
        <v>739.66000000000008</v>
      </c>
      <c r="G37">
        <f>VLOOKUP(_xlfn.CONCAT($A37,"1"),ref_coordinates!$A:$C,2,FALSE)</f>
        <v>2742.64</v>
      </c>
      <c r="H37">
        <f>VLOOKUP(_xlfn.CONCAT($A37,"1"),ref_coordinates!$A:$C,3,FALSE)</f>
        <v>746.47</v>
      </c>
      <c r="I37">
        <f>VLOOKUP(_xlfn.CONCAT($A37,"2"),ref_coordinates!$A:$C,2,FALSE)</f>
        <v>2769.28</v>
      </c>
      <c r="J37">
        <f>VLOOKUP(_xlfn.CONCAT($A37,"2"),ref_coordinates!$A:$C,3,FALSE)</f>
        <v>1486.13</v>
      </c>
      <c r="K37" t="e">
        <f t="shared" si="7"/>
        <v>#REF!</v>
      </c>
      <c r="L37" t="e">
        <f>VLOOKUP($A37,#REF!,4,FALSE)</f>
        <v>#REF!</v>
      </c>
      <c r="M37">
        <f>RADIANS(VLOOKUP($B37, image_data!A:G,7,FALSE))</f>
        <v>3.6847193108027323</v>
      </c>
      <c r="N37" t="e">
        <f>VLOOKUP($A37,#REF!,7,FALSE)</f>
        <v>#REF!</v>
      </c>
      <c r="O37">
        <f>VLOOKUP($B37,image_data!A:F,6,FALSE)</f>
        <v>1.9992689862847</v>
      </c>
      <c r="P37">
        <f>VLOOKUP($B37,image_data!$A:$Q,12,FALSE)</f>
        <v>0.51529373537324996</v>
      </c>
      <c r="Q37">
        <f>VLOOKUP($B37,image_data!$A:$Q,13,FALSE)</f>
        <v>-0.19976700849019</v>
      </c>
      <c r="R37">
        <f>VLOOKUP($B37,image_data!$A:$Q,14,FALSE)</f>
        <v>3.3152437205078003E-2</v>
      </c>
      <c r="S37">
        <f>VLOOKUP($B37,image_data!$A:$K,9,FALSE)</f>
        <v>0.54138852778713997</v>
      </c>
      <c r="T37">
        <f>VLOOKUP($B37,image_data!$A:$K,10,FALSE)</f>
        <v>1.9706169203615</v>
      </c>
      <c r="U37">
        <f>VLOOKUP($B37,image_data!$A:$K,11,FALSE)</f>
        <v>-1.8636896625685999</v>
      </c>
      <c r="V37">
        <f>VLOOKUP(_xlfn.CONCAT(A37,1),ref_coordinates!A:D,4,FALSE)</f>
        <v>17.100000000000001</v>
      </c>
      <c r="W37" t="str">
        <f>VLOOKUP(INT(LEFT(A37,3)),image_data!A:H,8,FALSE)</f>
        <v>perspective</v>
      </c>
    </row>
    <row r="38" spans="1:23" x14ac:dyDescent="0.3">
      <c r="A38" t="s">
        <v>419</v>
      </c>
      <c r="B38">
        <f t="shared" si="4"/>
        <v>32</v>
      </c>
      <c r="C38">
        <f>VLOOKUP($B38,image_data!$A:$P,16,FALSE)</f>
        <v>4000</v>
      </c>
      <c r="D38">
        <f>VLOOKUP($B38,image_data!$A:$P,15,FALSE)</f>
        <v>3000</v>
      </c>
      <c r="E38">
        <f t="shared" si="5"/>
        <v>67.019999999999982</v>
      </c>
      <c r="F38">
        <f t="shared" si="6"/>
        <v>1088.47</v>
      </c>
      <c r="G38">
        <f>VLOOKUP(_xlfn.CONCAT($A38,"1"),ref_coordinates!$A:$C,2,FALSE)</f>
        <v>3181.79</v>
      </c>
      <c r="H38">
        <f>VLOOKUP(_xlfn.CONCAT($A38,"1"),ref_coordinates!$A:$C,3,FALSE)</f>
        <v>447.57</v>
      </c>
      <c r="I38">
        <f>VLOOKUP(_xlfn.CONCAT($A38,"2"),ref_coordinates!$A:$C,2,FALSE)</f>
        <v>3248.81</v>
      </c>
      <c r="J38">
        <f>VLOOKUP(_xlfn.CONCAT($A38,"2"),ref_coordinates!$A:$C,3,FALSE)</f>
        <v>1536.04</v>
      </c>
      <c r="K38" t="e">
        <f t="shared" si="7"/>
        <v>#REF!</v>
      </c>
      <c r="L38" t="e">
        <f>VLOOKUP($A38,#REF!,4,FALSE)</f>
        <v>#REF!</v>
      </c>
      <c r="M38">
        <f>RADIANS(VLOOKUP($B38, image_data!A:G,7,FALSE))</f>
        <v>3.6847193108027323</v>
      </c>
      <c r="N38" t="e">
        <f>VLOOKUP($A38,#REF!,7,FALSE)</f>
        <v>#REF!</v>
      </c>
      <c r="O38">
        <f>VLOOKUP($B38,image_data!A:F,6,FALSE)</f>
        <v>1.9992689862847</v>
      </c>
      <c r="P38">
        <f>VLOOKUP($B38,image_data!$A:$Q,12,FALSE)</f>
        <v>0.51529373537324996</v>
      </c>
      <c r="Q38">
        <f>VLOOKUP($B38,image_data!$A:$Q,13,FALSE)</f>
        <v>-0.19976700849019</v>
      </c>
      <c r="R38">
        <f>VLOOKUP($B38,image_data!$A:$Q,14,FALSE)</f>
        <v>3.3152437205078003E-2</v>
      </c>
      <c r="S38">
        <f>VLOOKUP($B38,image_data!$A:$K,9,FALSE)</f>
        <v>0.54138852778713997</v>
      </c>
      <c r="T38">
        <f>VLOOKUP($B38,image_data!$A:$K,10,FALSE)</f>
        <v>1.9706169203615</v>
      </c>
      <c r="U38">
        <f>VLOOKUP($B38,image_data!$A:$K,11,FALSE)</f>
        <v>-1.8636896625685999</v>
      </c>
      <c r="V38">
        <f>VLOOKUP(_xlfn.CONCAT(A38,1),ref_coordinates!A:D,4,FALSE)</f>
        <v>17.100000000000001</v>
      </c>
      <c r="W38" t="str">
        <f>VLOOKUP(INT(LEFT(A38,3)),image_data!A:H,8,FALSE)</f>
        <v>perspective</v>
      </c>
    </row>
    <row r="39" spans="1:23" x14ac:dyDescent="0.3">
      <c r="A39" t="s">
        <v>418</v>
      </c>
      <c r="B39">
        <f t="shared" si="4"/>
        <v>32</v>
      </c>
      <c r="C39">
        <f>VLOOKUP($B39,image_data!$A:$P,16,FALSE)</f>
        <v>4000</v>
      </c>
      <c r="D39">
        <f>VLOOKUP($B39,image_data!$A:$P,15,FALSE)</f>
        <v>3000</v>
      </c>
      <c r="E39">
        <f t="shared" si="5"/>
        <v>145.90000000000009</v>
      </c>
      <c r="F39">
        <f t="shared" si="6"/>
        <v>1428.22</v>
      </c>
      <c r="G39">
        <f>VLOOKUP(_xlfn.CONCAT($A39,"1"),ref_coordinates!$A:$C,2,FALSE)</f>
        <v>3613.16</v>
      </c>
      <c r="H39">
        <f>VLOOKUP(_xlfn.CONCAT($A39,"1"),ref_coordinates!$A:$C,3,FALSE)</f>
        <v>163.95</v>
      </c>
      <c r="I39">
        <f>VLOOKUP(_xlfn.CONCAT($A39,"2"),ref_coordinates!$A:$C,2,FALSE)</f>
        <v>3759.06</v>
      </c>
      <c r="J39">
        <f>VLOOKUP(_xlfn.CONCAT($A39,"2"),ref_coordinates!$A:$C,3,FALSE)</f>
        <v>1592.17</v>
      </c>
      <c r="K39" t="e">
        <f t="shared" si="7"/>
        <v>#REF!</v>
      </c>
      <c r="L39" t="e">
        <f>VLOOKUP($A39,#REF!,4,FALSE)</f>
        <v>#REF!</v>
      </c>
      <c r="M39">
        <f>RADIANS(VLOOKUP($B39, image_data!A:G,7,FALSE))</f>
        <v>3.6847193108027323</v>
      </c>
      <c r="N39" t="e">
        <f>VLOOKUP($A39,#REF!,7,FALSE)</f>
        <v>#REF!</v>
      </c>
      <c r="O39">
        <f>VLOOKUP($B39,image_data!A:F,6,FALSE)</f>
        <v>1.9992689862847</v>
      </c>
      <c r="P39">
        <f>VLOOKUP($B39,image_data!$A:$Q,12,FALSE)</f>
        <v>0.51529373537324996</v>
      </c>
      <c r="Q39">
        <f>VLOOKUP($B39,image_data!$A:$Q,13,FALSE)</f>
        <v>-0.19976700849019</v>
      </c>
      <c r="R39">
        <f>VLOOKUP($B39,image_data!$A:$Q,14,FALSE)</f>
        <v>3.3152437205078003E-2</v>
      </c>
      <c r="S39">
        <f>VLOOKUP($B39,image_data!$A:$K,9,FALSE)</f>
        <v>0.54138852778713997</v>
      </c>
      <c r="T39">
        <f>VLOOKUP($B39,image_data!$A:$K,10,FALSE)</f>
        <v>1.9706169203615</v>
      </c>
      <c r="U39">
        <f>VLOOKUP($B39,image_data!$A:$K,11,FALSE)</f>
        <v>-1.8636896625685999</v>
      </c>
      <c r="V39">
        <f>VLOOKUP(_xlfn.CONCAT(A39,1),ref_coordinates!A:D,4,FALSE)</f>
        <v>17.100000000000001</v>
      </c>
      <c r="W39" t="str">
        <f>VLOOKUP(INT(LEFT(A39,3)),image_data!A:H,8,FALSE)</f>
        <v>perspective</v>
      </c>
    </row>
    <row r="40" spans="1:23" x14ac:dyDescent="0.3">
      <c r="A40" t="s">
        <v>439</v>
      </c>
      <c r="B40">
        <f t="shared" si="4"/>
        <v>37</v>
      </c>
      <c r="C40">
        <f>VLOOKUP($B40,image_data!$A:$P,16,FALSE)</f>
        <v>5184</v>
      </c>
      <c r="D40">
        <f>VLOOKUP($B40,image_data!$A:$P,15,FALSE)</f>
        <v>3888</v>
      </c>
      <c r="E40">
        <f t="shared" si="5"/>
        <v>-6.8599999999996726</v>
      </c>
      <c r="F40">
        <f t="shared" si="6"/>
        <v>229.45000000000005</v>
      </c>
      <c r="G40">
        <f>VLOOKUP(_xlfn.CONCAT($A40,"1"),ref_coordinates!$A:$C,2,FALSE)</f>
        <v>2803.12</v>
      </c>
      <c r="H40">
        <f>VLOOKUP(_xlfn.CONCAT($A40,"1"),ref_coordinates!$A:$C,3,FALSE)</f>
        <v>1951.32</v>
      </c>
      <c r="I40">
        <f>VLOOKUP(_xlfn.CONCAT($A40,"2"),ref_coordinates!$A:$C,2,FALSE)</f>
        <v>2796.26</v>
      </c>
      <c r="J40">
        <f>VLOOKUP(_xlfn.CONCAT($A40,"2"),ref_coordinates!$A:$C,3,FALSE)</f>
        <v>2180.77</v>
      </c>
      <c r="K40" t="e">
        <f t="shared" si="7"/>
        <v>#REF!</v>
      </c>
      <c r="L40" t="e">
        <f>VLOOKUP($A40,#REF!,4,FALSE)</f>
        <v>#REF!</v>
      </c>
      <c r="M40">
        <f>RADIANS(VLOOKUP($B40, image_data!A:G,7,FALSE))</f>
        <v>6.2552733187997989</v>
      </c>
      <c r="N40" t="e">
        <f>VLOOKUP($A40,#REF!,7,FALSE)</f>
        <v>#REF!</v>
      </c>
      <c r="O40">
        <f>VLOOKUP($B40,image_data!A:F,6,FALSE)</f>
        <v>2.4628068041055999</v>
      </c>
      <c r="P40">
        <f>VLOOKUP($B40,image_data!$A:$Q,12,FALSE)</f>
        <v>0.50238878176702995</v>
      </c>
      <c r="Q40">
        <f>VLOOKUP($B40,image_data!$A:$Q,13,FALSE)</f>
        <v>-0.22111490881102</v>
      </c>
      <c r="R40">
        <f>VLOOKUP($B40,image_data!$A:$Q,14,FALSE)</f>
        <v>4.1303707277964001E-2</v>
      </c>
      <c r="S40">
        <f>VLOOKUP($B40,image_data!$A:$K,9,FALSE)</f>
        <v>1.5002721274007</v>
      </c>
      <c r="T40">
        <f>VLOOKUP($B40,image_data!$A:$K,10,FALSE)</f>
        <v>3.8631582852822997E-2</v>
      </c>
      <c r="U40">
        <f>VLOOKUP($B40,image_data!$A:$K,11,FALSE)</f>
        <v>-3.4898160328709002E-3</v>
      </c>
      <c r="V40">
        <f>VLOOKUP(_xlfn.CONCAT(A40,1),ref_coordinates!A:D,4,FALSE)</f>
        <v>17.100000000000001</v>
      </c>
      <c r="W40" t="str">
        <f>VLOOKUP(INT(LEFT(A40,3)),image_data!A:H,8,FALSE)</f>
        <v>perspective</v>
      </c>
    </row>
    <row r="41" spans="1:23" x14ac:dyDescent="0.3">
      <c r="A41" t="s">
        <v>437</v>
      </c>
      <c r="B41">
        <f t="shared" si="4"/>
        <v>37</v>
      </c>
      <c r="C41">
        <f>VLOOKUP($B41,image_data!$A:$P,16,FALSE)</f>
        <v>5184</v>
      </c>
      <c r="D41">
        <f>VLOOKUP($B41,image_data!$A:$P,15,FALSE)</f>
        <v>3888</v>
      </c>
      <c r="E41">
        <f t="shared" si="5"/>
        <v>-11</v>
      </c>
      <c r="F41">
        <f t="shared" si="6"/>
        <v>404.08000000000015</v>
      </c>
      <c r="G41">
        <f>VLOOKUP(_xlfn.CONCAT($A41,"1"),ref_coordinates!$A:$C,2,FALSE)</f>
        <v>2551.06</v>
      </c>
      <c r="H41">
        <f>VLOOKUP(_xlfn.CONCAT($A41,"1"),ref_coordinates!$A:$C,3,FALSE)</f>
        <v>1780.09</v>
      </c>
      <c r="I41">
        <f>VLOOKUP(_xlfn.CONCAT($A41,"2"),ref_coordinates!$A:$C,2,FALSE)</f>
        <v>2540.06</v>
      </c>
      <c r="J41">
        <f>VLOOKUP(_xlfn.CONCAT($A41,"2"),ref_coordinates!$A:$C,3,FALSE)</f>
        <v>2184.17</v>
      </c>
      <c r="K41" t="e">
        <f t="shared" si="7"/>
        <v>#REF!</v>
      </c>
      <c r="L41" t="e">
        <f>VLOOKUP($A41,#REF!,4,FALSE)</f>
        <v>#REF!</v>
      </c>
      <c r="M41">
        <f>RADIANS(VLOOKUP($B41, image_data!A:G,7,FALSE))</f>
        <v>6.2552733187997989</v>
      </c>
      <c r="N41" t="e">
        <f>VLOOKUP($A41,#REF!,7,FALSE)</f>
        <v>#REF!</v>
      </c>
      <c r="O41">
        <f>VLOOKUP($B41,image_data!A:F,6,FALSE)</f>
        <v>2.4628068041055999</v>
      </c>
      <c r="P41">
        <f>VLOOKUP($B41,image_data!$A:$Q,12,FALSE)</f>
        <v>0.50238878176702995</v>
      </c>
      <c r="Q41">
        <f>VLOOKUP($B41,image_data!$A:$Q,13,FALSE)</f>
        <v>-0.22111490881102</v>
      </c>
      <c r="R41">
        <f>VLOOKUP($B41,image_data!$A:$Q,14,FALSE)</f>
        <v>4.1303707277964001E-2</v>
      </c>
      <c r="S41">
        <f>VLOOKUP($B41,image_data!$A:$K,9,FALSE)</f>
        <v>1.5002721274007</v>
      </c>
      <c r="T41">
        <f>VLOOKUP($B41,image_data!$A:$K,10,FALSE)</f>
        <v>3.8631582852822997E-2</v>
      </c>
      <c r="U41">
        <f>VLOOKUP($B41,image_data!$A:$K,11,FALSE)</f>
        <v>-3.4898160328709002E-3</v>
      </c>
      <c r="V41">
        <f>VLOOKUP(_xlfn.CONCAT(A41,1),ref_coordinates!A:D,4,FALSE)</f>
        <v>17.3</v>
      </c>
      <c r="W41" t="str">
        <f>VLOOKUP(INT(LEFT(A41,3)),image_data!A:H,8,FALSE)</f>
        <v>perspective</v>
      </c>
    </row>
    <row r="42" spans="1:23" x14ac:dyDescent="0.3">
      <c r="A42" t="s">
        <v>446</v>
      </c>
      <c r="B42">
        <f t="shared" si="4"/>
        <v>38</v>
      </c>
      <c r="C42">
        <f>VLOOKUP($B42,image_data!$A:$P,16,FALSE)</f>
        <v>5184</v>
      </c>
      <c r="D42">
        <f>VLOOKUP($B42,image_data!$A:$P,15,FALSE)</f>
        <v>3888</v>
      </c>
      <c r="E42">
        <f t="shared" si="5"/>
        <v>-115.40999999999985</v>
      </c>
      <c r="F42">
        <f t="shared" si="6"/>
        <v>938.68000000000006</v>
      </c>
      <c r="G42">
        <f>VLOOKUP(_xlfn.CONCAT($A42,"1"),ref_coordinates!$A:$C,2,FALSE)</f>
        <v>2213.67</v>
      </c>
      <c r="H42">
        <f>VLOOKUP(_xlfn.CONCAT($A42,"1"),ref_coordinates!$A:$C,3,FALSE)</f>
        <v>1182.55</v>
      </c>
      <c r="I42">
        <f>VLOOKUP(_xlfn.CONCAT($A42,"2"),ref_coordinates!$A:$C,2,FALSE)</f>
        <v>2098.2600000000002</v>
      </c>
      <c r="J42">
        <f>VLOOKUP(_xlfn.CONCAT($A42,"2"),ref_coordinates!$A:$C,3,FALSE)</f>
        <v>2121.23</v>
      </c>
      <c r="K42" t="e">
        <f t="shared" si="7"/>
        <v>#REF!</v>
      </c>
      <c r="L42" t="e">
        <f>VLOOKUP($A42,#REF!,4,FALSE)</f>
        <v>#REF!</v>
      </c>
      <c r="M42">
        <f>RADIANS(VLOOKUP($B42, image_data!A:G,7,FALSE))</f>
        <v>6.2469786676441847</v>
      </c>
      <c r="N42" t="e">
        <f>VLOOKUP($A42,#REF!,7,FALSE)</f>
        <v>#REF!</v>
      </c>
      <c r="O42">
        <f>VLOOKUP($B42,image_data!A:F,6,FALSE)</f>
        <v>1.5067183542997</v>
      </c>
      <c r="P42">
        <f>VLOOKUP($B42,image_data!$A:$Q,12,FALSE)</f>
        <v>0.46727181250853</v>
      </c>
      <c r="Q42">
        <f>VLOOKUP($B42,image_data!$A:$Q,13,FALSE)</f>
        <v>-0.20870542891276</v>
      </c>
      <c r="R42">
        <f>VLOOKUP($B42,image_data!$A:$Q,14,FALSE)</f>
        <v>3.4472869021200003E-2</v>
      </c>
      <c r="S42">
        <f>VLOOKUP($B42,image_data!$A:$K,9,FALSE)</f>
        <v>1.5185039020805999</v>
      </c>
      <c r="T42">
        <f>VLOOKUP($B42,image_data!$A:$K,10,FALSE)</f>
        <v>0.10810397822473999</v>
      </c>
      <c r="U42">
        <f>VLOOKUP($B42,image_data!$A:$K,11,FALSE)</f>
        <v>5.5714847810733999E-2</v>
      </c>
      <c r="V42">
        <f>VLOOKUP(_xlfn.CONCAT(A42,1),ref_coordinates!A:D,4,FALSE)</f>
        <v>17.3</v>
      </c>
      <c r="W42" t="str">
        <f>VLOOKUP(INT(LEFT(A42,3)),image_data!A:H,8,FALSE)</f>
        <v>perspective</v>
      </c>
    </row>
    <row r="43" spans="1:23" x14ac:dyDescent="0.3">
      <c r="A43" t="s">
        <v>447</v>
      </c>
      <c r="B43">
        <f t="shared" si="4"/>
        <v>38</v>
      </c>
      <c r="C43">
        <f>VLOOKUP($B43,image_data!$A:$P,16,FALSE)</f>
        <v>5184</v>
      </c>
      <c r="D43">
        <f>VLOOKUP($B43,image_data!$A:$P,15,FALSE)</f>
        <v>3888</v>
      </c>
      <c r="E43">
        <f t="shared" si="5"/>
        <v>-117.83999999999969</v>
      </c>
      <c r="F43">
        <f t="shared" si="6"/>
        <v>960.12000000000012</v>
      </c>
      <c r="G43">
        <f>VLOOKUP(_xlfn.CONCAT($A43,"1"),ref_coordinates!$A:$C,2,FALSE)</f>
        <v>2538.9499999999998</v>
      </c>
      <c r="H43">
        <f>VLOOKUP(_xlfn.CONCAT($A43,"1"),ref_coordinates!$A:$C,3,FALSE)</f>
        <v>1210.01</v>
      </c>
      <c r="I43">
        <f>VLOOKUP(_xlfn.CONCAT($A43,"2"),ref_coordinates!$A:$C,2,FALSE)</f>
        <v>2421.11</v>
      </c>
      <c r="J43">
        <f>VLOOKUP(_xlfn.CONCAT($A43,"2"),ref_coordinates!$A:$C,3,FALSE)</f>
        <v>2170.13</v>
      </c>
      <c r="K43" t="e">
        <f t="shared" si="7"/>
        <v>#REF!</v>
      </c>
      <c r="L43" t="e">
        <f>VLOOKUP($A43,#REF!,4,FALSE)</f>
        <v>#REF!</v>
      </c>
      <c r="M43">
        <f>RADIANS(VLOOKUP($B43, image_data!A:G,7,FALSE))</f>
        <v>6.2469786676441847</v>
      </c>
      <c r="N43" t="e">
        <f>VLOOKUP($A43,#REF!,7,FALSE)</f>
        <v>#REF!</v>
      </c>
      <c r="O43">
        <f>VLOOKUP($B43,image_data!A:F,6,FALSE)</f>
        <v>1.5067183542997</v>
      </c>
      <c r="P43">
        <f>VLOOKUP($B43,image_data!$A:$Q,12,FALSE)</f>
        <v>0.46727181250853</v>
      </c>
      <c r="Q43">
        <f>VLOOKUP($B43,image_data!$A:$Q,13,FALSE)</f>
        <v>-0.20870542891276</v>
      </c>
      <c r="R43">
        <f>VLOOKUP($B43,image_data!$A:$Q,14,FALSE)</f>
        <v>3.4472869021200003E-2</v>
      </c>
      <c r="S43">
        <f>VLOOKUP($B43,image_data!$A:$K,9,FALSE)</f>
        <v>1.5185039020805999</v>
      </c>
      <c r="T43">
        <f>VLOOKUP($B43,image_data!$A:$K,10,FALSE)</f>
        <v>0.10810397822473999</v>
      </c>
      <c r="U43">
        <f>VLOOKUP($B43,image_data!$A:$K,11,FALSE)</f>
        <v>5.5714847810733999E-2</v>
      </c>
      <c r="V43">
        <f>VLOOKUP(_xlfn.CONCAT(A43,1),ref_coordinates!A:D,4,FALSE)</f>
        <v>17.3</v>
      </c>
      <c r="W43" t="str">
        <f>VLOOKUP(INT(LEFT(A43,3)),image_data!A:H,8,FALSE)</f>
        <v>perspective</v>
      </c>
    </row>
    <row r="44" spans="1:23" x14ac:dyDescent="0.3">
      <c r="A44" t="s">
        <v>448</v>
      </c>
      <c r="B44">
        <f t="shared" si="4"/>
        <v>38</v>
      </c>
      <c r="C44">
        <f>VLOOKUP($B44,image_data!$A:$P,16,FALSE)</f>
        <v>5184</v>
      </c>
      <c r="D44">
        <f>VLOOKUP($B44,image_data!$A:$P,15,FALSE)</f>
        <v>3888</v>
      </c>
      <c r="E44">
        <f t="shared" si="5"/>
        <v>-90.390000000000327</v>
      </c>
      <c r="F44">
        <f t="shared" si="6"/>
        <v>964.07999999999993</v>
      </c>
      <c r="G44">
        <f>VLOOKUP(_xlfn.CONCAT($A44,"1"),ref_coordinates!$A:$C,2,FALSE)</f>
        <v>2669.28</v>
      </c>
      <c r="H44">
        <f>VLOOKUP(_xlfn.CONCAT($A44,"1"),ref_coordinates!$A:$C,3,FALSE)</f>
        <v>1225.96</v>
      </c>
      <c r="I44">
        <f>VLOOKUP(_xlfn.CONCAT($A44,"2"),ref_coordinates!$A:$C,2,FALSE)</f>
        <v>2578.89</v>
      </c>
      <c r="J44">
        <f>VLOOKUP(_xlfn.CONCAT($A44,"2"),ref_coordinates!$A:$C,3,FALSE)</f>
        <v>2190.04</v>
      </c>
      <c r="K44" t="e">
        <f t="shared" si="7"/>
        <v>#REF!</v>
      </c>
      <c r="L44" t="e">
        <f>VLOOKUP($A44,#REF!,4,FALSE)</f>
        <v>#REF!</v>
      </c>
      <c r="M44">
        <f>RADIANS(VLOOKUP($B44, image_data!A:G,7,FALSE))</f>
        <v>6.2469786676441847</v>
      </c>
      <c r="N44" t="e">
        <f>VLOOKUP($A44,#REF!,7,FALSE)</f>
        <v>#REF!</v>
      </c>
      <c r="O44">
        <f>VLOOKUP($B44,image_data!A:F,6,FALSE)</f>
        <v>1.5067183542997</v>
      </c>
      <c r="P44">
        <f>VLOOKUP($B44,image_data!$A:$Q,12,FALSE)</f>
        <v>0.46727181250853</v>
      </c>
      <c r="Q44">
        <f>VLOOKUP($B44,image_data!$A:$Q,13,FALSE)</f>
        <v>-0.20870542891276</v>
      </c>
      <c r="R44">
        <f>VLOOKUP($B44,image_data!$A:$Q,14,FALSE)</f>
        <v>3.4472869021200003E-2</v>
      </c>
      <c r="S44">
        <f>VLOOKUP($B44,image_data!$A:$K,9,FALSE)</f>
        <v>1.5185039020805999</v>
      </c>
      <c r="T44">
        <f>VLOOKUP($B44,image_data!$A:$K,10,FALSE)</f>
        <v>0.10810397822473999</v>
      </c>
      <c r="U44">
        <f>VLOOKUP($B44,image_data!$A:$K,11,FALSE)</f>
        <v>5.5714847810733999E-2</v>
      </c>
      <c r="V44">
        <f>VLOOKUP(_xlfn.CONCAT(A44,1),ref_coordinates!A:D,4,FALSE)</f>
        <v>17.3</v>
      </c>
      <c r="W44" t="str">
        <f>VLOOKUP(INT(LEFT(A44,3)),image_data!A:H,8,FALSE)</f>
        <v>perspective</v>
      </c>
    </row>
    <row r="45" spans="1:23" x14ac:dyDescent="0.3">
      <c r="A45" t="s">
        <v>454</v>
      </c>
      <c r="B45">
        <f t="shared" si="4"/>
        <v>39</v>
      </c>
      <c r="C45">
        <f>VLOOKUP($B45,image_data!$A:$P,16,FALSE)</f>
        <v>4608</v>
      </c>
      <c r="D45">
        <f>VLOOKUP($B45,image_data!$A:$P,15,FALSE)</f>
        <v>3456</v>
      </c>
      <c r="E45">
        <f t="shared" si="5"/>
        <v>0</v>
      </c>
      <c r="F45">
        <f t="shared" si="6"/>
        <v>248.41999999999985</v>
      </c>
      <c r="G45">
        <f>VLOOKUP(_xlfn.CONCAT($A45,"1"),ref_coordinates!$A:$C,2,FALSE)</f>
        <v>2025.76</v>
      </c>
      <c r="H45">
        <f>VLOOKUP(_xlfn.CONCAT($A45,"1"),ref_coordinates!$A:$C,3,FALSE)</f>
        <v>1559.15</v>
      </c>
      <c r="I45">
        <f>VLOOKUP(_xlfn.CONCAT($A45,"2"),ref_coordinates!$A:$C,2,FALSE)</f>
        <v>2025.76</v>
      </c>
      <c r="J45">
        <f>VLOOKUP(_xlfn.CONCAT($A45,"2"),ref_coordinates!$A:$C,3,FALSE)</f>
        <v>1807.57</v>
      </c>
      <c r="K45" t="e">
        <f t="shared" si="7"/>
        <v>#REF!</v>
      </c>
      <c r="L45" t="e">
        <f>VLOOKUP($A45,#REF!,4,FALSE)</f>
        <v>#REF!</v>
      </c>
      <c r="M45">
        <f>RADIANS(VLOOKUP($B45, image_data!A:G,7,FALSE))</f>
        <v>0.12144544123725746</v>
      </c>
      <c r="N45" t="e">
        <f>VLOOKUP($A45,#REF!,7,FALSE)</f>
        <v>#REF!</v>
      </c>
      <c r="O45">
        <f>VLOOKUP($B45,image_data!A:F,6,FALSE)</f>
        <v>2.2470389362424998</v>
      </c>
      <c r="P45">
        <f>VLOOKUP($B45,image_data!$A:$Q,12,FALSE)</f>
        <v>0.49825770434541999</v>
      </c>
      <c r="Q45">
        <f>VLOOKUP($B45,image_data!$A:$Q,13,FALSE)</f>
        <v>-7.7518752139753996E-2</v>
      </c>
      <c r="R45">
        <f>VLOOKUP($B45,image_data!$A:$Q,14,FALSE)</f>
        <v>3.6046535923768999E-3</v>
      </c>
      <c r="S45">
        <f>VLOOKUP($B45,image_data!$A:$K,9,FALSE)</f>
        <v>1.5638958708905999</v>
      </c>
      <c r="T45">
        <f>VLOOKUP($B45,image_data!$A:$K,10,FALSE)</f>
        <v>-0.10105337817100001</v>
      </c>
      <c r="U45">
        <f>VLOOKUP($B45,image_data!$A:$K,11,FALSE)</f>
        <v>8.9539594265858002E-2</v>
      </c>
      <c r="V45">
        <f>VLOOKUP(_xlfn.CONCAT(A45,1),ref_coordinates!A:D,4,FALSE)</f>
        <v>17.3</v>
      </c>
      <c r="W45" t="str">
        <f>VLOOKUP(INT(LEFT(A45,3)),image_data!A:H,8,FALSE)</f>
        <v>perspective</v>
      </c>
    </row>
    <row r="46" spans="1:23" x14ac:dyDescent="0.3">
      <c r="A46" t="s">
        <v>436</v>
      </c>
      <c r="B46">
        <f t="shared" si="4"/>
        <v>37</v>
      </c>
      <c r="C46">
        <f>VLOOKUP($B46,image_data!$A:$P,16,FALSE)</f>
        <v>5184</v>
      </c>
      <c r="D46">
        <f>VLOOKUP($B46,image_data!$A:$P,15,FALSE)</f>
        <v>3888</v>
      </c>
      <c r="E46">
        <f t="shared" si="5"/>
        <v>-16.589999999999691</v>
      </c>
      <c r="F46">
        <f t="shared" si="6"/>
        <v>403.82999999999993</v>
      </c>
      <c r="G46">
        <f>VLOOKUP(_xlfn.CONCAT($A46,"1"),ref_coordinates!$A:$C,2,FALSE)</f>
        <v>2493.87</v>
      </c>
      <c r="H46">
        <f>VLOOKUP(_xlfn.CONCAT($A46,"1"),ref_coordinates!$A:$C,3,FALSE)</f>
        <v>1776.94</v>
      </c>
      <c r="I46">
        <f>VLOOKUP(_xlfn.CONCAT($A46,"2"),ref_coordinates!$A:$C,2,FALSE)</f>
        <v>2477.2800000000002</v>
      </c>
      <c r="J46">
        <f>VLOOKUP(_xlfn.CONCAT($A46,"2"),ref_coordinates!$A:$C,3,FALSE)</f>
        <v>2180.77</v>
      </c>
      <c r="K46" t="e">
        <f t="shared" si="7"/>
        <v>#REF!</v>
      </c>
      <c r="L46" t="e">
        <f>VLOOKUP($A46,#REF!,4,FALSE)</f>
        <v>#REF!</v>
      </c>
      <c r="M46">
        <f>RADIANS(VLOOKUP($B46, image_data!A:G,7,FALSE))</f>
        <v>6.2552733187997989</v>
      </c>
      <c r="N46" t="e">
        <f>VLOOKUP($A46,#REF!,7,FALSE)</f>
        <v>#REF!</v>
      </c>
      <c r="O46">
        <f>VLOOKUP($B46,image_data!A:F,6,FALSE)</f>
        <v>2.4628068041055999</v>
      </c>
      <c r="P46">
        <f>VLOOKUP($B46,image_data!$A:$Q,12,FALSE)</f>
        <v>0.50238878176702995</v>
      </c>
      <c r="Q46">
        <f>VLOOKUP($B46,image_data!$A:$Q,13,FALSE)</f>
        <v>-0.22111490881102</v>
      </c>
      <c r="R46">
        <f>VLOOKUP($B46,image_data!$A:$Q,14,FALSE)</f>
        <v>4.1303707277964001E-2</v>
      </c>
      <c r="S46">
        <f>VLOOKUP($B46,image_data!$A:$K,9,FALSE)</f>
        <v>1.5002721274007</v>
      </c>
      <c r="T46">
        <f>VLOOKUP($B46,image_data!$A:$K,10,FALSE)</f>
        <v>3.8631582852822997E-2</v>
      </c>
      <c r="U46">
        <f>VLOOKUP($B46,image_data!$A:$K,11,FALSE)</f>
        <v>-3.4898160328709002E-3</v>
      </c>
      <c r="V46">
        <f>VLOOKUP(_xlfn.CONCAT(A46,1),ref_coordinates!A:D,4,FALSE)</f>
        <v>17.399999999999999</v>
      </c>
      <c r="W46" t="str">
        <f>VLOOKUP(INT(LEFT(A46,3)),image_data!A:H,8,FALSE)</f>
        <v>perspective</v>
      </c>
    </row>
    <row r="47" spans="1:23" x14ac:dyDescent="0.3">
      <c r="A47" t="s">
        <v>438</v>
      </c>
      <c r="B47">
        <f t="shared" si="4"/>
        <v>37</v>
      </c>
      <c r="C47">
        <f>VLOOKUP($B47,image_data!$A:$P,16,FALSE)</f>
        <v>5184</v>
      </c>
      <c r="D47">
        <f>VLOOKUP($B47,image_data!$A:$P,15,FALSE)</f>
        <v>3888</v>
      </c>
      <c r="E47">
        <f t="shared" si="5"/>
        <v>-12.599999999999909</v>
      </c>
      <c r="F47">
        <f t="shared" si="6"/>
        <v>404.08000000000015</v>
      </c>
      <c r="G47">
        <f>VLOOKUP(_xlfn.CONCAT($A47,"1"),ref_coordinates!$A:$C,2,FALSE)</f>
        <v>2693.79</v>
      </c>
      <c r="H47">
        <f>VLOOKUP(_xlfn.CONCAT($A47,"1"),ref_coordinates!$A:$C,3,FALSE)</f>
        <v>1780.09</v>
      </c>
      <c r="I47">
        <f>VLOOKUP(_xlfn.CONCAT($A47,"2"),ref_coordinates!$A:$C,2,FALSE)</f>
        <v>2681.19</v>
      </c>
      <c r="J47">
        <f>VLOOKUP(_xlfn.CONCAT($A47,"2"),ref_coordinates!$A:$C,3,FALSE)</f>
        <v>2184.17</v>
      </c>
      <c r="K47" t="e">
        <f t="shared" si="7"/>
        <v>#REF!</v>
      </c>
      <c r="L47" t="e">
        <f>VLOOKUP($A47,#REF!,4,FALSE)</f>
        <v>#REF!</v>
      </c>
      <c r="M47">
        <f>RADIANS(VLOOKUP($B47, image_data!A:G,7,FALSE))</f>
        <v>6.2552733187997989</v>
      </c>
      <c r="N47" t="e">
        <f>VLOOKUP($A47,#REF!,7,FALSE)</f>
        <v>#REF!</v>
      </c>
      <c r="O47">
        <f>VLOOKUP($B47,image_data!A:F,6,FALSE)</f>
        <v>2.4628068041055999</v>
      </c>
      <c r="P47">
        <f>VLOOKUP($B47,image_data!$A:$Q,12,FALSE)</f>
        <v>0.50238878176702995</v>
      </c>
      <c r="Q47">
        <f>VLOOKUP($B47,image_data!$A:$Q,13,FALSE)</f>
        <v>-0.22111490881102</v>
      </c>
      <c r="R47">
        <f>VLOOKUP($B47,image_data!$A:$Q,14,FALSE)</f>
        <v>4.1303707277964001E-2</v>
      </c>
      <c r="S47">
        <f>VLOOKUP($B47,image_data!$A:$K,9,FALSE)</f>
        <v>1.5002721274007</v>
      </c>
      <c r="T47">
        <f>VLOOKUP($B47,image_data!$A:$K,10,FALSE)</f>
        <v>3.8631582852822997E-2</v>
      </c>
      <c r="U47">
        <f>VLOOKUP($B47,image_data!$A:$K,11,FALSE)</f>
        <v>-3.4898160328709002E-3</v>
      </c>
      <c r="V47">
        <f>VLOOKUP(_xlfn.CONCAT(A47,1),ref_coordinates!A:D,4,FALSE)</f>
        <v>17.399999999999999</v>
      </c>
      <c r="W47" t="str">
        <f>VLOOKUP(INT(LEFT(A47,3)),image_data!A:H,8,FALSE)</f>
        <v>perspective</v>
      </c>
    </row>
    <row r="48" spans="1:23" x14ac:dyDescent="0.3">
      <c r="A48" t="s">
        <v>304</v>
      </c>
      <c r="B48">
        <f t="shared" si="4"/>
        <v>15</v>
      </c>
      <c r="C48">
        <f>VLOOKUP($B48,image_data!$A:$P,16,FALSE)</f>
        <v>4000</v>
      </c>
      <c r="D48">
        <f>VLOOKUP($B48,image_data!$A:$P,15,FALSE)</f>
        <v>3000</v>
      </c>
      <c r="E48">
        <f t="shared" si="5"/>
        <v>35.490000000000009</v>
      </c>
      <c r="F48">
        <f t="shared" si="6"/>
        <v>503.67999999999995</v>
      </c>
      <c r="G48">
        <f>VLOOKUP(_xlfn.CONCAT($A48,"1"),ref_coordinates!$A:$C,2,FALSE)</f>
        <v>1199.23</v>
      </c>
      <c r="H48">
        <f>VLOOKUP(_xlfn.CONCAT($A48,"1"),ref_coordinates!$A:$C,3,FALSE)</f>
        <v>996.32</v>
      </c>
      <c r="I48">
        <f>VLOOKUP(_xlfn.CONCAT($A48,"2"),ref_coordinates!$A:$C,2,FALSE)</f>
        <v>1234.72</v>
      </c>
      <c r="J48">
        <f>VLOOKUP(_xlfn.CONCAT($A48,"2"),ref_coordinates!$A:$C,3,FALSE)</f>
        <v>1500</v>
      </c>
      <c r="K48" t="e">
        <f t="shared" si="7"/>
        <v>#REF!</v>
      </c>
      <c r="L48" t="e">
        <f>VLOOKUP($A48,#REF!,4,FALSE)</f>
        <v>#REF!</v>
      </c>
      <c r="M48">
        <f>RADIANS(VLOOKUP($B48, image_data!A:G,7,FALSE))</f>
        <v>4.7832686320023576</v>
      </c>
      <c r="N48" t="e">
        <f>VLOOKUP($A48,#REF!,7,FALSE)</f>
        <v>#REF!</v>
      </c>
      <c r="O48">
        <f>VLOOKUP($B48,image_data!A:F,6,FALSE)</f>
        <v>1.9755701394752001</v>
      </c>
      <c r="P48">
        <f>VLOOKUP($B48,image_data!$A:$Q,12,FALSE)</f>
        <v>0.53183213627296</v>
      </c>
      <c r="Q48">
        <f>VLOOKUP($B48,image_data!$A:$Q,13,FALSE)</f>
        <v>-0.18997655819643999</v>
      </c>
      <c r="R48">
        <f>VLOOKUP($B48,image_data!$A:$Q,14,FALSE)</f>
        <v>2.7846231510523001E-2</v>
      </c>
      <c r="S48">
        <f>VLOOKUP($B48,image_data!$A:$K,9,FALSE)</f>
        <v>1.2549404133255999</v>
      </c>
      <c r="T48">
        <f>VLOOKUP($B48,image_data!$A:$K,10,FALSE)</f>
        <v>1.1649866279043</v>
      </c>
      <c r="U48">
        <f>VLOOKUP($B48,image_data!$A:$K,11,FALSE)</f>
        <v>-1.153042351376</v>
      </c>
      <c r="V48">
        <f>VLOOKUP(_xlfn.CONCAT(A48,1),ref_coordinates!A:D,4,FALSE)</f>
        <v>19.5</v>
      </c>
      <c r="W48" t="str">
        <f>VLOOKUP(INT(LEFT(A48,3)),image_data!A:H,8,FALSE)</f>
        <v>perspective</v>
      </c>
    </row>
    <row r="49" spans="1:23" x14ac:dyDescent="0.3">
      <c r="A49" t="s">
        <v>305</v>
      </c>
      <c r="B49">
        <f t="shared" si="4"/>
        <v>15</v>
      </c>
      <c r="C49">
        <f>VLOOKUP($B49,image_data!$A:$P,16,FALSE)</f>
        <v>4000</v>
      </c>
      <c r="D49">
        <f>VLOOKUP($B49,image_data!$A:$P,15,FALSE)</f>
        <v>3000</v>
      </c>
      <c r="E49">
        <f t="shared" si="5"/>
        <v>18.379999999999882</v>
      </c>
      <c r="F49">
        <f t="shared" si="6"/>
        <v>386.80999999999995</v>
      </c>
      <c r="G49">
        <f>VLOOKUP(_xlfn.CONCAT($A49,"1"),ref_coordinates!$A:$C,2,FALSE)</f>
        <v>1414.98</v>
      </c>
      <c r="H49">
        <f>VLOOKUP(_xlfn.CONCAT($A49,"1"),ref_coordinates!$A:$C,3,FALSE)</f>
        <v>1104.6600000000001</v>
      </c>
      <c r="I49">
        <f>VLOOKUP(_xlfn.CONCAT($A49,"2"),ref_coordinates!$A:$C,2,FALSE)</f>
        <v>1433.36</v>
      </c>
      <c r="J49">
        <f>VLOOKUP(_xlfn.CONCAT($A49,"2"),ref_coordinates!$A:$C,3,FALSE)</f>
        <v>1491.47</v>
      </c>
      <c r="K49" t="e">
        <f t="shared" si="7"/>
        <v>#REF!</v>
      </c>
      <c r="L49" t="e">
        <f>VLOOKUP($A49,#REF!,4,FALSE)</f>
        <v>#REF!</v>
      </c>
      <c r="M49">
        <f>RADIANS(VLOOKUP($B49, image_data!A:G,7,FALSE))</f>
        <v>4.7832686320023576</v>
      </c>
      <c r="N49" t="e">
        <f>VLOOKUP($A49,#REF!,7,FALSE)</f>
        <v>#REF!</v>
      </c>
      <c r="O49">
        <f>VLOOKUP($B49,image_data!A:F,6,FALSE)</f>
        <v>1.9755701394752001</v>
      </c>
      <c r="P49">
        <f>VLOOKUP($B49,image_data!$A:$Q,12,FALSE)</f>
        <v>0.53183213627296</v>
      </c>
      <c r="Q49">
        <f>VLOOKUP($B49,image_data!$A:$Q,13,FALSE)</f>
        <v>-0.18997655819643999</v>
      </c>
      <c r="R49">
        <f>VLOOKUP($B49,image_data!$A:$Q,14,FALSE)</f>
        <v>2.7846231510523001E-2</v>
      </c>
      <c r="S49">
        <f>VLOOKUP($B49,image_data!$A:$K,9,FALSE)</f>
        <v>1.2549404133255999</v>
      </c>
      <c r="T49">
        <f>VLOOKUP($B49,image_data!$A:$K,10,FALSE)</f>
        <v>1.1649866279043</v>
      </c>
      <c r="U49">
        <f>VLOOKUP($B49,image_data!$A:$K,11,FALSE)</f>
        <v>-1.153042351376</v>
      </c>
      <c r="V49">
        <f>VLOOKUP(_xlfn.CONCAT(A49,1),ref_coordinates!A:D,4,FALSE)</f>
        <v>19.5</v>
      </c>
      <c r="W49" t="str">
        <f>VLOOKUP(INT(LEFT(A49,3)),image_data!A:H,8,FALSE)</f>
        <v>perspective</v>
      </c>
    </row>
    <row r="50" spans="1:23" x14ac:dyDescent="0.3">
      <c r="A50" t="s">
        <v>390</v>
      </c>
      <c r="B50">
        <f t="shared" si="4"/>
        <v>28</v>
      </c>
      <c r="C50">
        <f>VLOOKUP($B50,image_data!$A:$P,16,FALSE)</f>
        <v>4032</v>
      </c>
      <c r="D50">
        <f>VLOOKUP($B50,image_data!$A:$P,15,FALSE)</f>
        <v>3024</v>
      </c>
      <c r="E50">
        <f t="shared" si="5"/>
        <v>-76.200000000000273</v>
      </c>
      <c r="F50">
        <f t="shared" si="6"/>
        <v>1241.3600000000001</v>
      </c>
      <c r="G50">
        <f>VLOOKUP(_xlfn.CONCAT($A50,"1"),ref_coordinates!$A:$C,2,FALSE)</f>
        <v>2483.0100000000002</v>
      </c>
      <c r="H50">
        <f>VLOOKUP(_xlfn.CONCAT($A50,"1"),ref_coordinates!$A:$C,3,FALSE)</f>
        <v>537.36</v>
      </c>
      <c r="I50">
        <f>VLOOKUP(_xlfn.CONCAT($A50,"2"),ref_coordinates!$A:$C,2,FALSE)</f>
        <v>2406.81</v>
      </c>
      <c r="J50">
        <f>VLOOKUP(_xlfn.CONCAT($A50,"2"),ref_coordinates!$A:$C,3,FALSE)</f>
        <v>1778.72</v>
      </c>
      <c r="K50" t="e">
        <f t="shared" si="7"/>
        <v>#REF!</v>
      </c>
      <c r="L50" t="e">
        <f>VLOOKUP($A50,#REF!,4,FALSE)</f>
        <v>#REF!</v>
      </c>
      <c r="M50">
        <f>RADIANS(VLOOKUP($B50, image_data!A:G,7,FALSE))</f>
        <v>1.0806809828136674</v>
      </c>
      <c r="N50" t="e">
        <f>VLOOKUP($A50,#REF!,7,FALSE)</f>
        <v>#REF!</v>
      </c>
      <c r="O50">
        <f>VLOOKUP($B50,image_data!A:F,6,FALSE)</f>
        <v>2.3040958419441999</v>
      </c>
      <c r="P50">
        <f>VLOOKUP($B50,image_data!$A:$Q,12,FALSE)</f>
        <v>0.78552017817109998</v>
      </c>
      <c r="Q50">
        <f>VLOOKUP($B50,image_data!$A:$Q,13,FALSE)</f>
        <v>1.3387242815869E-2</v>
      </c>
      <c r="R50">
        <f>VLOOKUP($B50,image_data!$A:$Q,14,FALSE)</f>
        <v>-4.3464402319972999E-2</v>
      </c>
      <c r="S50">
        <f>VLOOKUP($B50,image_data!$A:$K,9,FALSE)</f>
        <v>1.4139351558680999</v>
      </c>
      <c r="T50">
        <f>VLOOKUP($B50,image_data!$A:$K,10,FALSE)</f>
        <v>-0.70938683068939001</v>
      </c>
      <c r="U50">
        <f>VLOOKUP($B50,image_data!$A:$K,11,FALSE)</f>
        <v>0.98065071044272001</v>
      </c>
      <c r="V50">
        <f>VLOOKUP(_xlfn.CONCAT(A50,1),ref_coordinates!A:D,4,FALSE)</f>
        <v>19.7</v>
      </c>
      <c r="W50" t="str">
        <f>VLOOKUP(INT(LEFT(A50,3)),image_data!A:H,8,FALSE)</f>
        <v>perspective</v>
      </c>
    </row>
    <row r="51" spans="1:23" x14ac:dyDescent="0.3">
      <c r="A51" t="s">
        <v>391</v>
      </c>
      <c r="B51">
        <f t="shared" si="4"/>
        <v>28</v>
      </c>
      <c r="C51">
        <f>VLOOKUP($B51,image_data!$A:$P,16,FALSE)</f>
        <v>4032</v>
      </c>
      <c r="D51">
        <f>VLOOKUP($B51,image_data!$A:$P,15,FALSE)</f>
        <v>3024</v>
      </c>
      <c r="E51">
        <f t="shared" si="5"/>
        <v>-98.720000000000255</v>
      </c>
      <c r="F51">
        <f t="shared" si="6"/>
        <v>1212.93</v>
      </c>
      <c r="G51">
        <f>VLOOKUP(_xlfn.CONCAT($A51,"1"),ref_coordinates!$A:$C,2,FALSE)</f>
        <v>2890.55</v>
      </c>
      <c r="H51">
        <f>VLOOKUP(_xlfn.CONCAT($A51,"1"),ref_coordinates!$A:$C,3,FALSE)</f>
        <v>598.47</v>
      </c>
      <c r="I51">
        <f>VLOOKUP(_xlfn.CONCAT($A51,"2"),ref_coordinates!$A:$C,2,FALSE)</f>
        <v>2791.83</v>
      </c>
      <c r="J51">
        <f>VLOOKUP(_xlfn.CONCAT($A51,"2"),ref_coordinates!$A:$C,3,FALSE)</f>
        <v>1811.4</v>
      </c>
      <c r="K51" t="e">
        <f t="shared" si="7"/>
        <v>#REF!</v>
      </c>
      <c r="L51" t="e">
        <f>VLOOKUP($A51,#REF!,4,FALSE)</f>
        <v>#REF!</v>
      </c>
      <c r="M51">
        <f>RADIANS(VLOOKUP($B51, image_data!A:G,7,FALSE))</f>
        <v>1.0806809828136674</v>
      </c>
      <c r="N51" t="e">
        <f>VLOOKUP($A51,#REF!,7,FALSE)</f>
        <v>#REF!</v>
      </c>
      <c r="O51">
        <f>VLOOKUP($B51,image_data!A:F,6,FALSE)</f>
        <v>2.3040958419441999</v>
      </c>
      <c r="P51">
        <f>VLOOKUP($B51,image_data!$A:$Q,12,FALSE)</f>
        <v>0.78552017817109998</v>
      </c>
      <c r="Q51">
        <f>VLOOKUP($B51,image_data!$A:$Q,13,FALSE)</f>
        <v>1.3387242815869E-2</v>
      </c>
      <c r="R51">
        <f>VLOOKUP($B51,image_data!$A:$Q,14,FALSE)</f>
        <v>-4.3464402319972999E-2</v>
      </c>
      <c r="S51">
        <f>VLOOKUP($B51,image_data!$A:$K,9,FALSE)</f>
        <v>1.4139351558680999</v>
      </c>
      <c r="T51">
        <f>VLOOKUP($B51,image_data!$A:$K,10,FALSE)</f>
        <v>-0.70938683068939001</v>
      </c>
      <c r="U51">
        <f>VLOOKUP($B51,image_data!$A:$K,11,FALSE)</f>
        <v>0.98065071044272001</v>
      </c>
      <c r="V51">
        <f>VLOOKUP(_xlfn.CONCAT(A51,1),ref_coordinates!A:D,4,FALSE)</f>
        <v>19.7</v>
      </c>
      <c r="W51" t="str">
        <f>VLOOKUP(INT(LEFT(A51,3)),image_data!A:H,8,FALSE)</f>
        <v>perspective</v>
      </c>
    </row>
    <row r="52" spans="1:23" x14ac:dyDescent="0.3">
      <c r="A52" t="s">
        <v>392</v>
      </c>
      <c r="B52">
        <f t="shared" si="4"/>
        <v>28</v>
      </c>
      <c r="C52">
        <f>VLOOKUP($B52,image_data!$A:$P,16,FALSE)</f>
        <v>4032</v>
      </c>
      <c r="D52">
        <f>VLOOKUP($B52,image_data!$A:$P,15,FALSE)</f>
        <v>3024</v>
      </c>
      <c r="E52">
        <f t="shared" si="5"/>
        <v>-92.930000000000291</v>
      </c>
      <c r="F52">
        <f t="shared" si="6"/>
        <v>1187.9899999999998</v>
      </c>
      <c r="G52">
        <f>VLOOKUP(_xlfn.CONCAT($A52,"1"),ref_coordinates!$A:$C,2,FALSE)</f>
        <v>3258.55</v>
      </c>
      <c r="H52">
        <f>VLOOKUP(_xlfn.CONCAT($A52,"1"),ref_coordinates!$A:$C,3,FALSE)</f>
        <v>656.34</v>
      </c>
      <c r="I52">
        <f>VLOOKUP(_xlfn.CONCAT($A52,"2"),ref_coordinates!$A:$C,2,FALSE)</f>
        <v>3165.62</v>
      </c>
      <c r="J52">
        <f>VLOOKUP(_xlfn.CONCAT($A52,"2"),ref_coordinates!$A:$C,3,FALSE)</f>
        <v>1844.33</v>
      </c>
      <c r="K52" t="e">
        <f t="shared" si="7"/>
        <v>#REF!</v>
      </c>
      <c r="L52" t="e">
        <f>VLOOKUP($A52,#REF!,4,FALSE)</f>
        <v>#REF!</v>
      </c>
      <c r="M52">
        <f>RADIANS(VLOOKUP($B52, image_data!A:G,7,FALSE))</f>
        <v>1.0806809828136674</v>
      </c>
      <c r="N52" t="e">
        <f>VLOOKUP($A52,#REF!,7,FALSE)</f>
        <v>#REF!</v>
      </c>
      <c r="O52">
        <f>VLOOKUP($B52,image_data!A:F,6,FALSE)</f>
        <v>2.3040958419441999</v>
      </c>
      <c r="P52">
        <f>VLOOKUP($B52,image_data!$A:$Q,12,FALSE)</f>
        <v>0.78552017817109998</v>
      </c>
      <c r="Q52">
        <f>VLOOKUP($B52,image_data!$A:$Q,13,FALSE)</f>
        <v>1.3387242815869E-2</v>
      </c>
      <c r="R52">
        <f>VLOOKUP($B52,image_data!$A:$Q,14,FALSE)</f>
        <v>-4.3464402319972999E-2</v>
      </c>
      <c r="S52">
        <f>VLOOKUP($B52,image_data!$A:$K,9,FALSE)</f>
        <v>1.4139351558680999</v>
      </c>
      <c r="T52">
        <f>VLOOKUP($B52,image_data!$A:$K,10,FALSE)</f>
        <v>-0.70938683068939001</v>
      </c>
      <c r="U52">
        <f>VLOOKUP($B52,image_data!$A:$K,11,FALSE)</f>
        <v>0.98065071044272001</v>
      </c>
      <c r="V52">
        <f>VLOOKUP(_xlfn.CONCAT(A52,1),ref_coordinates!A:D,4,FALSE)</f>
        <v>19.7</v>
      </c>
      <c r="W52" t="str">
        <f>VLOOKUP(INT(LEFT(A52,3)),image_data!A:H,8,FALSE)</f>
        <v>perspective</v>
      </c>
    </row>
    <row r="53" spans="1:23" x14ac:dyDescent="0.3">
      <c r="A53" t="s">
        <v>393</v>
      </c>
      <c r="B53">
        <f t="shared" si="4"/>
        <v>28</v>
      </c>
      <c r="C53">
        <f>VLOOKUP($B53,image_data!$A:$P,16,FALSE)</f>
        <v>4032</v>
      </c>
      <c r="D53">
        <f>VLOOKUP($B53,image_data!$A:$P,15,FALSE)</f>
        <v>3024</v>
      </c>
      <c r="E53">
        <f t="shared" si="5"/>
        <v>-75.829999999999927</v>
      </c>
      <c r="F53">
        <f t="shared" si="6"/>
        <v>1115.01</v>
      </c>
      <c r="G53">
        <f>VLOOKUP(_xlfn.CONCAT($A53,"1"),ref_coordinates!$A:$C,2,FALSE)</f>
        <v>3530.98</v>
      </c>
      <c r="H53">
        <f>VLOOKUP(_xlfn.CONCAT($A53,"1"),ref_coordinates!$A:$C,3,FALSE)</f>
        <v>718.77</v>
      </c>
      <c r="I53">
        <f>VLOOKUP(_xlfn.CONCAT($A53,"2"),ref_coordinates!$A:$C,2,FALSE)</f>
        <v>3455.15</v>
      </c>
      <c r="J53">
        <f>VLOOKUP(_xlfn.CONCAT($A53,"2"),ref_coordinates!$A:$C,3,FALSE)</f>
        <v>1833.78</v>
      </c>
      <c r="K53" t="e">
        <f t="shared" si="7"/>
        <v>#REF!</v>
      </c>
      <c r="L53" t="e">
        <f>VLOOKUP($A53,#REF!,4,FALSE)</f>
        <v>#REF!</v>
      </c>
      <c r="M53">
        <f>RADIANS(VLOOKUP($B53, image_data!A:G,7,FALSE))</f>
        <v>1.0806809828136674</v>
      </c>
      <c r="N53" t="e">
        <f>VLOOKUP($A53,#REF!,7,FALSE)</f>
        <v>#REF!</v>
      </c>
      <c r="O53">
        <f>VLOOKUP($B53,image_data!A:F,6,FALSE)</f>
        <v>2.3040958419441999</v>
      </c>
      <c r="P53">
        <f>VLOOKUP($B53,image_data!$A:$Q,12,FALSE)</f>
        <v>0.78552017817109998</v>
      </c>
      <c r="Q53">
        <f>VLOOKUP($B53,image_data!$A:$Q,13,FALSE)</f>
        <v>1.3387242815869E-2</v>
      </c>
      <c r="R53">
        <f>VLOOKUP($B53,image_data!$A:$Q,14,FALSE)</f>
        <v>-4.3464402319972999E-2</v>
      </c>
      <c r="S53">
        <f>VLOOKUP($B53,image_data!$A:$K,9,FALSE)</f>
        <v>1.4139351558680999</v>
      </c>
      <c r="T53">
        <f>VLOOKUP($B53,image_data!$A:$K,10,FALSE)</f>
        <v>-0.70938683068939001</v>
      </c>
      <c r="U53">
        <f>VLOOKUP($B53,image_data!$A:$K,11,FALSE)</f>
        <v>0.98065071044272001</v>
      </c>
      <c r="V53">
        <f>VLOOKUP(_xlfn.CONCAT(A53,1),ref_coordinates!A:D,4,FALSE)</f>
        <v>19.7</v>
      </c>
      <c r="W53" t="str">
        <f>VLOOKUP(INT(LEFT(A53,3)),image_data!A:H,8,FALSE)</f>
        <v>perspective</v>
      </c>
    </row>
    <row r="54" spans="1:23" x14ac:dyDescent="0.3">
      <c r="A54" t="s">
        <v>394</v>
      </c>
      <c r="B54">
        <f t="shared" si="4"/>
        <v>28</v>
      </c>
      <c r="C54">
        <f>VLOOKUP($B54,image_data!$A:$P,16,FALSE)</f>
        <v>4032</v>
      </c>
      <c r="D54">
        <f>VLOOKUP($B54,image_data!$A:$P,15,FALSE)</f>
        <v>3024</v>
      </c>
      <c r="E54">
        <f t="shared" si="5"/>
        <v>-19.450000000000273</v>
      </c>
      <c r="F54">
        <f t="shared" si="6"/>
        <v>1183.3499999999999</v>
      </c>
      <c r="G54">
        <f>VLOOKUP(_xlfn.CONCAT($A54,"1"),ref_coordinates!$A:$C,2,FALSE)</f>
        <v>3580.26</v>
      </c>
      <c r="H54">
        <f>VLOOKUP(_xlfn.CONCAT($A54,"1"),ref_coordinates!$A:$C,3,FALSE)</f>
        <v>695.15</v>
      </c>
      <c r="I54">
        <f>VLOOKUP(_xlfn.CONCAT($A54,"2"),ref_coordinates!$A:$C,2,FALSE)</f>
        <v>3560.81</v>
      </c>
      <c r="J54">
        <f>VLOOKUP(_xlfn.CONCAT($A54,"2"),ref_coordinates!$A:$C,3,FALSE)</f>
        <v>1878.5</v>
      </c>
      <c r="K54" t="e">
        <f t="shared" si="7"/>
        <v>#REF!</v>
      </c>
      <c r="L54" t="e">
        <f>VLOOKUP($A54,#REF!,4,FALSE)</f>
        <v>#REF!</v>
      </c>
      <c r="M54">
        <f>RADIANS(VLOOKUP($B54, image_data!A:G,7,FALSE))</f>
        <v>1.0806809828136674</v>
      </c>
      <c r="N54" t="e">
        <f>VLOOKUP($A54,#REF!,7,FALSE)</f>
        <v>#REF!</v>
      </c>
      <c r="O54">
        <f>VLOOKUP($B54,image_data!A:F,6,FALSE)</f>
        <v>2.3040958419441999</v>
      </c>
      <c r="P54">
        <f>VLOOKUP($B54,image_data!$A:$Q,12,FALSE)</f>
        <v>0.78552017817109998</v>
      </c>
      <c r="Q54">
        <f>VLOOKUP($B54,image_data!$A:$Q,13,FALSE)</f>
        <v>1.3387242815869E-2</v>
      </c>
      <c r="R54">
        <f>VLOOKUP($B54,image_data!$A:$Q,14,FALSE)</f>
        <v>-4.3464402319972999E-2</v>
      </c>
      <c r="S54">
        <f>VLOOKUP($B54,image_data!$A:$K,9,FALSE)</f>
        <v>1.4139351558680999</v>
      </c>
      <c r="T54">
        <f>VLOOKUP($B54,image_data!$A:$K,10,FALSE)</f>
        <v>-0.70938683068939001</v>
      </c>
      <c r="U54">
        <f>VLOOKUP($B54,image_data!$A:$K,11,FALSE)</f>
        <v>0.98065071044272001</v>
      </c>
      <c r="V54">
        <f>VLOOKUP(_xlfn.CONCAT(A54,1),ref_coordinates!A:D,4,FALSE)</f>
        <v>19.7</v>
      </c>
      <c r="W54" t="str">
        <f>VLOOKUP(INT(LEFT(A54,3)),image_data!A:H,8,FALSE)</f>
        <v>perspective</v>
      </c>
    </row>
    <row r="55" spans="1:23" x14ac:dyDescent="0.3">
      <c r="A55" t="s">
        <v>480</v>
      </c>
      <c r="B55">
        <f t="shared" si="4"/>
        <v>41</v>
      </c>
      <c r="C55">
        <f>VLOOKUP($B55,image_data!$A:$P,16,FALSE)</f>
        <v>4000</v>
      </c>
      <c r="D55">
        <f>VLOOKUP($B55,image_data!$A:$P,15,FALSE)</f>
        <v>3000</v>
      </c>
      <c r="E55">
        <f t="shared" si="5"/>
        <v>-72.849999999999909</v>
      </c>
      <c r="F55">
        <f t="shared" si="6"/>
        <v>252.37000000000012</v>
      </c>
      <c r="G55">
        <f>VLOOKUP(_xlfn.CONCAT($A55,"1"),ref_coordinates!$A:$C,2,FALSE)</f>
        <v>2373.11</v>
      </c>
      <c r="H55">
        <f>VLOOKUP(_xlfn.CONCAT($A55,"1"),ref_coordinates!$A:$C,3,FALSE)</f>
        <v>1172.02</v>
      </c>
      <c r="I55">
        <f>VLOOKUP(_xlfn.CONCAT($A55,"2"),ref_coordinates!$A:$C,2,FALSE)</f>
        <v>2300.2600000000002</v>
      </c>
      <c r="J55">
        <f>VLOOKUP(_xlfn.CONCAT($A55,"2"),ref_coordinates!$A:$C,3,FALSE)</f>
        <v>1424.39</v>
      </c>
      <c r="K55" t="e">
        <f t="shared" si="7"/>
        <v>#REF!</v>
      </c>
      <c r="L55" t="e">
        <f>VLOOKUP($A55,#REF!,4,FALSE)</f>
        <v>#REF!</v>
      </c>
      <c r="M55">
        <f>RADIANS(VLOOKUP($B55, image_data!A:G,7,FALSE))</f>
        <v>0.46695710118421752</v>
      </c>
      <c r="N55" t="e">
        <f>VLOOKUP($A55,#REF!,7,FALSE)</f>
        <v>#REF!</v>
      </c>
      <c r="O55">
        <f>VLOOKUP($B55,image_data!A:F,6,FALSE)</f>
        <v>2.3675125306472</v>
      </c>
      <c r="P55">
        <f>VLOOKUP($B55,image_data!$A:$Q,12,FALSE)</f>
        <v>0.48611942503723998</v>
      </c>
      <c r="Q55">
        <f>VLOOKUP($B55,image_data!$A:$Q,13,FALSE)</f>
        <v>-0.21565674257601999</v>
      </c>
      <c r="R55">
        <f>VLOOKUP($B55,image_data!$A:$Q,14,FALSE)</f>
        <v>4.0618114558822999E-2</v>
      </c>
      <c r="S55">
        <f>VLOOKUP($B55,image_data!$A:$K,9,FALSE)</f>
        <v>1.7037094070769001</v>
      </c>
      <c r="T55">
        <f>VLOOKUP($B55,image_data!$A:$K,10,FALSE)</f>
        <v>-0.18363656618308</v>
      </c>
      <c r="U55">
        <f>VLOOKUP($B55,image_data!$A:$K,11,FALSE)</f>
        <v>0.53797510431076001</v>
      </c>
      <c r="V55">
        <f>VLOOKUP(_xlfn.CONCAT(A55,1),ref_coordinates!A:D,4,FALSE)</f>
        <v>20.7</v>
      </c>
      <c r="W55" t="str">
        <f>VLOOKUP(INT(LEFT(A55,3)),image_data!A:H,8,FALSE)</f>
        <v>perspective</v>
      </c>
    </row>
    <row r="56" spans="1:23" x14ac:dyDescent="0.3">
      <c r="A56" t="s">
        <v>455</v>
      </c>
      <c r="B56">
        <f t="shared" si="4"/>
        <v>39</v>
      </c>
      <c r="C56">
        <f>VLOOKUP($B56,image_data!$A:$P,16,FALSE)</f>
        <v>4608</v>
      </c>
      <c r="D56">
        <f>VLOOKUP($B56,image_data!$A:$P,15,FALSE)</f>
        <v>3456</v>
      </c>
      <c r="E56">
        <f t="shared" si="5"/>
        <v>34.289999999999964</v>
      </c>
      <c r="F56">
        <f t="shared" si="6"/>
        <v>1407.6599999999999</v>
      </c>
      <c r="G56">
        <f>VLOOKUP(_xlfn.CONCAT($A56,"1"),ref_coordinates!$A:$C,2,FALSE)</f>
        <v>2865.7</v>
      </c>
      <c r="H56">
        <f>VLOOKUP(_xlfn.CONCAT($A56,"1"),ref_coordinates!$A:$C,3,FALSE)</f>
        <v>430.13</v>
      </c>
      <c r="I56">
        <f>VLOOKUP(_xlfn.CONCAT($A56,"2"),ref_coordinates!$A:$C,2,FALSE)</f>
        <v>2899.99</v>
      </c>
      <c r="J56">
        <f>VLOOKUP(_xlfn.CONCAT($A56,"2"),ref_coordinates!$A:$C,3,FALSE)</f>
        <v>1837.79</v>
      </c>
      <c r="K56" t="e">
        <f t="shared" si="7"/>
        <v>#REF!</v>
      </c>
      <c r="L56" t="e">
        <f>VLOOKUP($A56,#REF!,4,FALSE)</f>
        <v>#REF!</v>
      </c>
      <c r="M56">
        <f>RADIANS(VLOOKUP($B56, image_data!A:G,7,FALSE))</f>
        <v>0.12144544123725746</v>
      </c>
      <c r="N56" t="e">
        <f>VLOOKUP($A56,#REF!,7,FALSE)</f>
        <v>#REF!</v>
      </c>
      <c r="O56">
        <f>VLOOKUP($B56,image_data!A:F,6,FALSE)</f>
        <v>2.2470389362424998</v>
      </c>
      <c r="P56">
        <f>VLOOKUP($B56,image_data!$A:$Q,12,FALSE)</f>
        <v>0.49825770434541999</v>
      </c>
      <c r="Q56">
        <f>VLOOKUP($B56,image_data!$A:$Q,13,FALSE)</f>
        <v>-7.7518752139753996E-2</v>
      </c>
      <c r="R56">
        <f>VLOOKUP($B56,image_data!$A:$Q,14,FALSE)</f>
        <v>3.6046535923768999E-3</v>
      </c>
      <c r="S56">
        <f>VLOOKUP($B56,image_data!$A:$K,9,FALSE)</f>
        <v>1.5638958708905999</v>
      </c>
      <c r="T56">
        <f>VLOOKUP($B56,image_data!$A:$K,10,FALSE)</f>
        <v>-0.10105337817100001</v>
      </c>
      <c r="U56">
        <f>VLOOKUP($B56,image_data!$A:$K,11,FALSE)</f>
        <v>8.9539594265858002E-2</v>
      </c>
      <c r="V56">
        <f>VLOOKUP(_xlfn.CONCAT(A56,1),ref_coordinates!A:D,4,FALSE)</f>
        <v>22.2</v>
      </c>
      <c r="W56" t="str">
        <f>VLOOKUP(INT(LEFT(A56,3)),image_data!A:H,8,FALSE)</f>
        <v>perspective</v>
      </c>
    </row>
    <row r="57" spans="1:23" x14ac:dyDescent="0.3">
      <c r="A57" t="s">
        <v>456</v>
      </c>
      <c r="B57">
        <f t="shared" si="4"/>
        <v>39</v>
      </c>
      <c r="C57">
        <f>VLOOKUP($B57,image_data!$A:$P,16,FALSE)</f>
        <v>4608</v>
      </c>
      <c r="D57">
        <f>VLOOKUP($B57,image_data!$A:$P,15,FALSE)</f>
        <v>3456</v>
      </c>
      <c r="E57">
        <f t="shared" si="5"/>
        <v>61.269999999999982</v>
      </c>
      <c r="F57">
        <f t="shared" si="6"/>
        <v>1766.42</v>
      </c>
      <c r="G57">
        <f>VLOOKUP(_xlfn.CONCAT($A57,"1"),ref_coordinates!$A:$C,2,FALSE)</f>
        <v>3095.78</v>
      </c>
      <c r="H57">
        <f>VLOOKUP(_xlfn.CONCAT($A57,"1"),ref_coordinates!$A:$C,3,FALSE)</f>
        <v>101.28</v>
      </c>
      <c r="I57">
        <f>VLOOKUP(_xlfn.CONCAT($A57,"2"),ref_coordinates!$A:$C,2,FALSE)</f>
        <v>3157.05</v>
      </c>
      <c r="J57">
        <f>VLOOKUP(_xlfn.CONCAT($A57,"2"),ref_coordinates!$A:$C,3,FALSE)</f>
        <v>1867.7</v>
      </c>
      <c r="K57" t="e">
        <f t="shared" si="7"/>
        <v>#REF!</v>
      </c>
      <c r="L57" t="e">
        <f>VLOOKUP($A57,#REF!,4,FALSE)</f>
        <v>#REF!</v>
      </c>
      <c r="M57">
        <f>RADIANS(VLOOKUP($B57, image_data!A:G,7,FALSE))</f>
        <v>0.12144544123725746</v>
      </c>
      <c r="N57" t="e">
        <f>VLOOKUP($A57,#REF!,7,FALSE)</f>
        <v>#REF!</v>
      </c>
      <c r="O57">
        <f>VLOOKUP($B57,image_data!A:F,6,FALSE)</f>
        <v>2.2470389362424998</v>
      </c>
      <c r="P57">
        <f>VLOOKUP($B57,image_data!$A:$Q,12,FALSE)</f>
        <v>0.49825770434541999</v>
      </c>
      <c r="Q57">
        <f>VLOOKUP($B57,image_data!$A:$Q,13,FALSE)</f>
        <v>-7.7518752139753996E-2</v>
      </c>
      <c r="R57">
        <f>VLOOKUP($B57,image_data!$A:$Q,14,FALSE)</f>
        <v>3.6046535923768999E-3</v>
      </c>
      <c r="S57">
        <f>VLOOKUP($B57,image_data!$A:$K,9,FALSE)</f>
        <v>1.5638958708905999</v>
      </c>
      <c r="T57">
        <f>VLOOKUP($B57,image_data!$A:$K,10,FALSE)</f>
        <v>-0.10105337817100001</v>
      </c>
      <c r="U57">
        <f>VLOOKUP($B57,image_data!$A:$K,11,FALSE)</f>
        <v>8.9539594265858002E-2</v>
      </c>
      <c r="V57">
        <f>VLOOKUP(_xlfn.CONCAT(A57,1),ref_coordinates!A:D,4,FALSE)</f>
        <v>22.2</v>
      </c>
      <c r="W57" t="str">
        <f>VLOOKUP(INT(LEFT(A57,3)),image_data!A:H,8,FALSE)</f>
        <v>perspective</v>
      </c>
    </row>
    <row r="58" spans="1:23" x14ac:dyDescent="0.3">
      <c r="A58" t="s">
        <v>457</v>
      </c>
      <c r="B58">
        <f t="shared" si="4"/>
        <v>39</v>
      </c>
      <c r="C58">
        <f>VLOOKUP($B58,image_data!$A:$P,16,FALSE)</f>
        <v>4608</v>
      </c>
      <c r="D58">
        <f>VLOOKUP($B58,image_data!$A:$P,15,FALSE)</f>
        <v>3456</v>
      </c>
      <c r="E58">
        <f t="shared" si="5"/>
        <v>61.830000000000382</v>
      </c>
      <c r="F58">
        <f t="shared" si="6"/>
        <v>1713.8899999999999</v>
      </c>
      <c r="G58">
        <f>VLOOKUP(_xlfn.CONCAT($A58,"1"),ref_coordinates!$A:$C,2,FALSE)</f>
        <v>3408.43</v>
      </c>
      <c r="H58">
        <f>VLOOKUP(_xlfn.CONCAT($A58,"1"),ref_coordinates!$A:$C,3,FALSE)</f>
        <v>151.96</v>
      </c>
      <c r="I58">
        <f>VLOOKUP(_xlfn.CONCAT($A58,"2"),ref_coordinates!$A:$C,2,FALSE)</f>
        <v>3470.26</v>
      </c>
      <c r="J58">
        <f>VLOOKUP(_xlfn.CONCAT($A58,"2"),ref_coordinates!$A:$C,3,FALSE)</f>
        <v>1865.85</v>
      </c>
      <c r="K58" t="e">
        <f t="shared" si="7"/>
        <v>#REF!</v>
      </c>
      <c r="L58" t="e">
        <f>VLOOKUP($A58,#REF!,4,FALSE)</f>
        <v>#REF!</v>
      </c>
      <c r="M58">
        <f>RADIANS(VLOOKUP($B58, image_data!A:G,7,FALSE))</f>
        <v>0.12144544123725746</v>
      </c>
      <c r="N58" t="e">
        <f>VLOOKUP($A58,#REF!,7,FALSE)</f>
        <v>#REF!</v>
      </c>
      <c r="O58">
        <f>VLOOKUP($B58,image_data!A:F,6,FALSE)</f>
        <v>2.2470389362424998</v>
      </c>
      <c r="P58">
        <f>VLOOKUP($B58,image_data!$A:$Q,12,FALSE)</f>
        <v>0.49825770434541999</v>
      </c>
      <c r="Q58">
        <f>VLOOKUP($B58,image_data!$A:$Q,13,FALSE)</f>
        <v>-7.7518752139753996E-2</v>
      </c>
      <c r="R58">
        <f>VLOOKUP($B58,image_data!$A:$Q,14,FALSE)</f>
        <v>3.6046535923768999E-3</v>
      </c>
      <c r="S58">
        <f>VLOOKUP($B58,image_data!$A:$K,9,FALSE)</f>
        <v>1.5638958708905999</v>
      </c>
      <c r="T58">
        <f>VLOOKUP($B58,image_data!$A:$K,10,FALSE)</f>
        <v>-0.10105337817100001</v>
      </c>
      <c r="U58">
        <f>VLOOKUP($B58,image_data!$A:$K,11,FALSE)</f>
        <v>8.9539594265858002E-2</v>
      </c>
      <c r="V58">
        <f>VLOOKUP(_xlfn.CONCAT(A58,1),ref_coordinates!A:D,4,FALSE)</f>
        <v>22.2</v>
      </c>
      <c r="W58" t="str">
        <f>VLOOKUP(INT(LEFT(A58,3)),image_data!A:H,8,FALSE)</f>
        <v>perspective</v>
      </c>
    </row>
    <row r="59" spans="1:23" x14ac:dyDescent="0.3">
      <c r="A59" t="s">
        <v>458</v>
      </c>
      <c r="B59">
        <f t="shared" si="4"/>
        <v>39</v>
      </c>
      <c r="C59">
        <f>VLOOKUP($B59,image_data!$A:$P,16,FALSE)</f>
        <v>4608</v>
      </c>
      <c r="D59">
        <f>VLOOKUP($B59,image_data!$A:$P,15,FALSE)</f>
        <v>3456</v>
      </c>
      <c r="E59">
        <f t="shared" si="5"/>
        <v>77.740000000000236</v>
      </c>
      <c r="F59">
        <f t="shared" si="6"/>
        <v>1686.06</v>
      </c>
      <c r="G59">
        <f>VLOOKUP(_xlfn.CONCAT($A59,"1"),ref_coordinates!$A:$C,2,FALSE)</f>
        <v>3569.66</v>
      </c>
      <c r="H59">
        <f>VLOOKUP(_xlfn.CONCAT($A59,"1"),ref_coordinates!$A:$C,3,FALSE)</f>
        <v>178.77</v>
      </c>
      <c r="I59">
        <f>VLOOKUP(_xlfn.CONCAT($A59,"2"),ref_coordinates!$A:$C,2,FALSE)</f>
        <v>3647.4</v>
      </c>
      <c r="J59">
        <f>VLOOKUP(_xlfn.CONCAT($A59,"2"),ref_coordinates!$A:$C,3,FALSE)</f>
        <v>1864.83</v>
      </c>
      <c r="K59" t="e">
        <f t="shared" si="7"/>
        <v>#REF!</v>
      </c>
      <c r="L59" t="e">
        <f>VLOOKUP($A59,#REF!,4,FALSE)</f>
        <v>#REF!</v>
      </c>
      <c r="M59">
        <f>RADIANS(VLOOKUP($B59, image_data!A:G,7,FALSE))</f>
        <v>0.12144544123725746</v>
      </c>
      <c r="N59" t="e">
        <f>VLOOKUP($A59,#REF!,7,FALSE)</f>
        <v>#REF!</v>
      </c>
      <c r="O59">
        <f>VLOOKUP($B59,image_data!A:F,6,FALSE)</f>
        <v>2.2470389362424998</v>
      </c>
      <c r="P59">
        <f>VLOOKUP($B59,image_data!$A:$Q,12,FALSE)</f>
        <v>0.49825770434541999</v>
      </c>
      <c r="Q59">
        <f>VLOOKUP($B59,image_data!$A:$Q,13,FALSE)</f>
        <v>-7.7518752139753996E-2</v>
      </c>
      <c r="R59">
        <f>VLOOKUP($B59,image_data!$A:$Q,14,FALSE)</f>
        <v>3.6046535923768999E-3</v>
      </c>
      <c r="S59">
        <f>VLOOKUP($B59,image_data!$A:$K,9,FALSE)</f>
        <v>1.5638958708905999</v>
      </c>
      <c r="T59">
        <f>VLOOKUP($B59,image_data!$A:$K,10,FALSE)</f>
        <v>-0.10105337817100001</v>
      </c>
      <c r="U59">
        <f>VLOOKUP($B59,image_data!$A:$K,11,FALSE)</f>
        <v>8.9539594265858002E-2</v>
      </c>
      <c r="V59">
        <f>VLOOKUP(_xlfn.CONCAT(A59,1),ref_coordinates!A:D,4,FALSE)</f>
        <v>22.2</v>
      </c>
      <c r="W59" t="str">
        <f>VLOOKUP(INT(LEFT(A59,3)),image_data!A:H,8,FALSE)</f>
        <v>perspective</v>
      </c>
    </row>
    <row r="60" spans="1:23" x14ac:dyDescent="0.3">
      <c r="A60" t="s">
        <v>459</v>
      </c>
      <c r="B60">
        <f t="shared" si="4"/>
        <v>39</v>
      </c>
      <c r="C60">
        <f>VLOOKUP($B60,image_data!$A:$P,16,FALSE)</f>
        <v>4608</v>
      </c>
      <c r="D60">
        <f>VLOOKUP($B60,image_data!$A:$P,15,FALSE)</f>
        <v>3456</v>
      </c>
      <c r="E60">
        <f t="shared" si="5"/>
        <v>127.25</v>
      </c>
      <c r="F60">
        <f t="shared" si="6"/>
        <v>1860.15</v>
      </c>
      <c r="G60">
        <f>VLOOKUP(_xlfn.CONCAT($A60,"1"),ref_coordinates!$A:$C,2,FALSE)</f>
        <v>3767.96</v>
      </c>
      <c r="H60">
        <f>VLOOKUP(_xlfn.CONCAT($A60,"1"),ref_coordinates!$A:$C,3,FALSE)</f>
        <v>3.23</v>
      </c>
      <c r="I60">
        <f>VLOOKUP(_xlfn.CONCAT($A60,"2"),ref_coordinates!$A:$C,2,FALSE)</f>
        <v>3895.21</v>
      </c>
      <c r="J60">
        <f>VLOOKUP(_xlfn.CONCAT($A60,"2"),ref_coordinates!$A:$C,3,FALSE)</f>
        <v>1863.38</v>
      </c>
      <c r="K60" t="e">
        <f t="shared" si="7"/>
        <v>#REF!</v>
      </c>
      <c r="L60" t="e">
        <f>VLOOKUP($A60,#REF!,4,FALSE)</f>
        <v>#REF!</v>
      </c>
      <c r="M60">
        <f>RADIANS(VLOOKUP($B60, image_data!A:G,7,FALSE))</f>
        <v>0.12144544123725746</v>
      </c>
      <c r="N60" t="e">
        <f>VLOOKUP($A60,#REF!,7,FALSE)</f>
        <v>#REF!</v>
      </c>
      <c r="O60">
        <f>VLOOKUP($B60,image_data!A:F,6,FALSE)</f>
        <v>2.2470389362424998</v>
      </c>
      <c r="P60">
        <f>VLOOKUP($B60,image_data!$A:$Q,12,FALSE)</f>
        <v>0.49825770434541999</v>
      </c>
      <c r="Q60">
        <f>VLOOKUP($B60,image_data!$A:$Q,13,FALSE)</f>
        <v>-7.7518752139753996E-2</v>
      </c>
      <c r="R60">
        <f>VLOOKUP($B60,image_data!$A:$Q,14,FALSE)</f>
        <v>3.6046535923768999E-3</v>
      </c>
      <c r="S60">
        <f>VLOOKUP($B60,image_data!$A:$K,9,FALSE)</f>
        <v>1.5638958708905999</v>
      </c>
      <c r="T60">
        <f>VLOOKUP($B60,image_data!$A:$K,10,FALSE)</f>
        <v>-0.10105337817100001</v>
      </c>
      <c r="U60">
        <f>VLOOKUP($B60,image_data!$A:$K,11,FALSE)</f>
        <v>8.9539594265858002E-2</v>
      </c>
      <c r="V60">
        <f>VLOOKUP(_xlfn.CONCAT(A60,1),ref_coordinates!A:D,4,FALSE)</f>
        <v>22.2</v>
      </c>
      <c r="W60" t="str">
        <f>VLOOKUP(INT(LEFT(A60,3)),image_data!A:H,8,FALSE)</f>
        <v>perspective</v>
      </c>
    </row>
    <row r="61" spans="1:23" x14ac:dyDescent="0.3">
      <c r="A61" t="s">
        <v>460</v>
      </c>
      <c r="B61">
        <f t="shared" si="4"/>
        <v>39</v>
      </c>
      <c r="C61">
        <f>VLOOKUP($B61,image_data!$A:$P,16,FALSE)</f>
        <v>4608</v>
      </c>
      <c r="D61">
        <f>VLOOKUP($B61,image_data!$A:$P,15,FALSE)</f>
        <v>3456</v>
      </c>
      <c r="E61">
        <f t="shared" si="5"/>
        <v>104.18000000000029</v>
      </c>
      <c r="F61">
        <f t="shared" si="6"/>
        <v>1833.32</v>
      </c>
      <c r="G61">
        <f>VLOOKUP(_xlfn.CONCAT($A61,"1"),ref_coordinates!$A:$C,2,FALSE)</f>
        <v>3961.7</v>
      </c>
      <c r="H61">
        <f>VLOOKUP(_xlfn.CONCAT($A61,"1"),ref_coordinates!$A:$C,3,FALSE)</f>
        <v>29.02</v>
      </c>
      <c r="I61">
        <f>VLOOKUP(_xlfn.CONCAT($A61,"2"),ref_coordinates!$A:$C,2,FALSE)</f>
        <v>4065.88</v>
      </c>
      <c r="J61">
        <f>VLOOKUP(_xlfn.CONCAT($A61,"2"),ref_coordinates!$A:$C,3,FALSE)</f>
        <v>1862.34</v>
      </c>
      <c r="K61" t="e">
        <f t="shared" si="7"/>
        <v>#REF!</v>
      </c>
      <c r="L61" t="e">
        <f>VLOOKUP($A61,#REF!,4,FALSE)</f>
        <v>#REF!</v>
      </c>
      <c r="M61">
        <f>RADIANS(VLOOKUP($B61, image_data!A:G,7,FALSE))</f>
        <v>0.12144544123725746</v>
      </c>
      <c r="N61" t="e">
        <f>VLOOKUP($A61,#REF!,7,FALSE)</f>
        <v>#REF!</v>
      </c>
      <c r="O61">
        <f>VLOOKUP($B61,image_data!A:F,6,FALSE)</f>
        <v>2.2470389362424998</v>
      </c>
      <c r="P61">
        <f>VLOOKUP($B61,image_data!$A:$Q,12,FALSE)</f>
        <v>0.49825770434541999</v>
      </c>
      <c r="Q61">
        <f>VLOOKUP($B61,image_data!$A:$Q,13,FALSE)</f>
        <v>-7.7518752139753996E-2</v>
      </c>
      <c r="R61">
        <f>VLOOKUP($B61,image_data!$A:$Q,14,FALSE)</f>
        <v>3.6046535923768999E-3</v>
      </c>
      <c r="S61">
        <f>VLOOKUP($B61,image_data!$A:$K,9,FALSE)</f>
        <v>1.5638958708905999</v>
      </c>
      <c r="T61">
        <f>VLOOKUP($B61,image_data!$A:$K,10,FALSE)</f>
        <v>-0.10105337817100001</v>
      </c>
      <c r="U61">
        <f>VLOOKUP($B61,image_data!$A:$K,11,FALSE)</f>
        <v>8.9539594265858002E-2</v>
      </c>
      <c r="V61">
        <f>VLOOKUP(_xlfn.CONCAT(A61,1),ref_coordinates!A:D,4,FALSE)</f>
        <v>22.2</v>
      </c>
      <c r="W61" t="str">
        <f>VLOOKUP(INT(LEFT(A61,3)),image_data!A:H,8,FALSE)</f>
        <v>perspective</v>
      </c>
    </row>
    <row r="62" spans="1:23" x14ac:dyDescent="0.3">
      <c r="A62" t="s">
        <v>461</v>
      </c>
      <c r="B62">
        <f t="shared" si="4"/>
        <v>39</v>
      </c>
      <c r="C62">
        <f>VLOOKUP($B62,image_data!$A:$P,16,FALSE)</f>
        <v>4608</v>
      </c>
      <c r="D62">
        <f>VLOOKUP($B62,image_data!$A:$P,15,FALSE)</f>
        <v>3456</v>
      </c>
      <c r="E62">
        <f t="shared" si="5"/>
        <v>127.02999999999975</v>
      </c>
      <c r="F62">
        <f t="shared" si="6"/>
        <v>1747.67</v>
      </c>
      <c r="G62">
        <f>VLOOKUP(_xlfn.CONCAT($A62,"1"),ref_coordinates!$A:$C,2,FALSE)</f>
        <v>4251.3500000000004</v>
      </c>
      <c r="H62">
        <f>VLOOKUP(_xlfn.CONCAT($A62,"1"),ref_coordinates!$A:$C,3,FALSE)</f>
        <v>110.21</v>
      </c>
      <c r="I62">
        <f>VLOOKUP(_xlfn.CONCAT($A62,"2"),ref_coordinates!$A:$C,2,FALSE)</f>
        <v>4378.38</v>
      </c>
      <c r="J62">
        <f>VLOOKUP(_xlfn.CONCAT($A62,"2"),ref_coordinates!$A:$C,3,FALSE)</f>
        <v>1857.88</v>
      </c>
      <c r="K62" t="e">
        <f t="shared" si="7"/>
        <v>#REF!</v>
      </c>
      <c r="L62" t="e">
        <f>VLOOKUP($A62,#REF!,4,FALSE)</f>
        <v>#REF!</v>
      </c>
      <c r="M62">
        <f>RADIANS(VLOOKUP($B62, image_data!A:G,7,FALSE))</f>
        <v>0.12144544123725746</v>
      </c>
      <c r="N62" t="e">
        <f>VLOOKUP($A62,#REF!,7,FALSE)</f>
        <v>#REF!</v>
      </c>
      <c r="O62">
        <f>VLOOKUP($B62,image_data!A:F,6,FALSE)</f>
        <v>2.2470389362424998</v>
      </c>
      <c r="P62">
        <f>VLOOKUP($B62,image_data!$A:$Q,12,FALSE)</f>
        <v>0.49825770434541999</v>
      </c>
      <c r="Q62">
        <f>VLOOKUP($B62,image_data!$A:$Q,13,FALSE)</f>
        <v>-7.7518752139753996E-2</v>
      </c>
      <c r="R62">
        <f>VLOOKUP($B62,image_data!$A:$Q,14,FALSE)</f>
        <v>3.6046535923768999E-3</v>
      </c>
      <c r="S62">
        <f>VLOOKUP($B62,image_data!$A:$K,9,FALSE)</f>
        <v>1.5638958708905999</v>
      </c>
      <c r="T62">
        <f>VLOOKUP($B62,image_data!$A:$K,10,FALSE)</f>
        <v>-0.10105337817100001</v>
      </c>
      <c r="U62">
        <f>VLOOKUP($B62,image_data!$A:$K,11,FALSE)</f>
        <v>8.9539594265858002E-2</v>
      </c>
      <c r="V62">
        <f>VLOOKUP(_xlfn.CONCAT(A62,1),ref_coordinates!A:D,4,FALSE)</f>
        <v>22.2</v>
      </c>
      <c r="W62" t="str">
        <f>VLOOKUP(INT(LEFT(A62,3)),image_data!A:H,8,FALSE)</f>
        <v>perspective</v>
      </c>
    </row>
    <row r="63" spans="1:23" x14ac:dyDescent="0.3">
      <c r="A63" t="s">
        <v>462</v>
      </c>
      <c r="B63">
        <f t="shared" si="4"/>
        <v>39</v>
      </c>
      <c r="C63">
        <f>VLOOKUP($B63,image_data!$A:$P,16,FALSE)</f>
        <v>4608</v>
      </c>
      <c r="D63">
        <f>VLOOKUP($B63,image_data!$A:$P,15,FALSE)</f>
        <v>3456</v>
      </c>
      <c r="E63">
        <f t="shared" si="5"/>
        <v>108.25</v>
      </c>
      <c r="F63">
        <f t="shared" si="6"/>
        <v>1597.52</v>
      </c>
      <c r="G63">
        <f>VLOOKUP(_xlfn.CONCAT($A63,"1"),ref_coordinates!$A:$C,2,FALSE)</f>
        <v>4327.32</v>
      </c>
      <c r="H63">
        <f>VLOOKUP(_xlfn.CONCAT($A63,"1"),ref_coordinates!$A:$C,3,FALSE)</f>
        <v>259.32</v>
      </c>
      <c r="I63">
        <f>VLOOKUP(_xlfn.CONCAT($A63,"2"),ref_coordinates!$A:$C,2,FALSE)</f>
        <v>4435.57</v>
      </c>
      <c r="J63">
        <f>VLOOKUP(_xlfn.CONCAT($A63,"2"),ref_coordinates!$A:$C,3,FALSE)</f>
        <v>1856.84</v>
      </c>
      <c r="K63" t="e">
        <f t="shared" si="7"/>
        <v>#REF!</v>
      </c>
      <c r="L63" t="e">
        <f>VLOOKUP($A63,#REF!,4,FALSE)</f>
        <v>#REF!</v>
      </c>
      <c r="M63">
        <f>RADIANS(VLOOKUP($B63, image_data!A:G,7,FALSE))</f>
        <v>0.12144544123725746</v>
      </c>
      <c r="N63" t="e">
        <f>VLOOKUP($A63,#REF!,7,FALSE)</f>
        <v>#REF!</v>
      </c>
      <c r="O63">
        <f>VLOOKUP($B63,image_data!A:F,6,FALSE)</f>
        <v>2.2470389362424998</v>
      </c>
      <c r="P63">
        <f>VLOOKUP($B63,image_data!$A:$Q,12,FALSE)</f>
        <v>0.49825770434541999</v>
      </c>
      <c r="Q63">
        <f>VLOOKUP($B63,image_data!$A:$Q,13,FALSE)</f>
        <v>-7.7518752139753996E-2</v>
      </c>
      <c r="R63">
        <f>VLOOKUP($B63,image_data!$A:$Q,14,FALSE)</f>
        <v>3.6046535923768999E-3</v>
      </c>
      <c r="S63">
        <f>VLOOKUP($B63,image_data!$A:$K,9,FALSE)</f>
        <v>1.5638958708905999</v>
      </c>
      <c r="T63">
        <f>VLOOKUP($B63,image_data!$A:$K,10,FALSE)</f>
        <v>-0.10105337817100001</v>
      </c>
      <c r="U63">
        <f>VLOOKUP($B63,image_data!$A:$K,11,FALSE)</f>
        <v>8.9539594265858002E-2</v>
      </c>
      <c r="V63">
        <f>VLOOKUP(_xlfn.CONCAT(A63,1),ref_coordinates!A:D,4,FALSE)</f>
        <v>22.2</v>
      </c>
      <c r="W63" t="str">
        <f>VLOOKUP(INT(LEFT(A63,3)),image_data!A:H,8,FALSE)</f>
        <v>perspective</v>
      </c>
    </row>
    <row r="64" spans="1:23" x14ac:dyDescent="0.3">
      <c r="A64" t="s">
        <v>463</v>
      </c>
      <c r="B64">
        <f t="shared" si="4"/>
        <v>39</v>
      </c>
      <c r="C64">
        <f>VLOOKUP($B64,image_data!$A:$P,16,FALSE)</f>
        <v>4608</v>
      </c>
      <c r="D64">
        <f>VLOOKUP($B64,image_data!$A:$P,15,FALSE)</f>
        <v>3456</v>
      </c>
      <c r="E64">
        <f t="shared" si="5"/>
        <v>102.51000000000022</v>
      </c>
      <c r="F64">
        <f t="shared" si="6"/>
        <v>1445.23</v>
      </c>
      <c r="G64">
        <f>VLOOKUP(_xlfn.CONCAT($A64,"1"),ref_coordinates!$A:$C,2,FALSE)</f>
        <v>4449.87</v>
      </c>
      <c r="H64">
        <f>VLOOKUP(_xlfn.CONCAT($A64,"1"),ref_coordinates!$A:$C,3,FALSE)</f>
        <v>386.47</v>
      </c>
      <c r="I64">
        <f>VLOOKUP(_xlfn.CONCAT($A64,"2"),ref_coordinates!$A:$C,2,FALSE)</f>
        <v>4552.38</v>
      </c>
      <c r="J64">
        <f>VLOOKUP(_xlfn.CONCAT($A64,"2"),ref_coordinates!$A:$C,3,FALSE)</f>
        <v>1831.7</v>
      </c>
      <c r="K64" t="e">
        <f t="shared" si="7"/>
        <v>#REF!</v>
      </c>
      <c r="L64" t="e">
        <f>VLOOKUP($A64,#REF!,4,FALSE)</f>
        <v>#REF!</v>
      </c>
      <c r="M64">
        <f>RADIANS(VLOOKUP($B64, image_data!A:G,7,FALSE))</f>
        <v>0.12144544123725746</v>
      </c>
      <c r="N64" t="e">
        <f>VLOOKUP($A64,#REF!,7,FALSE)</f>
        <v>#REF!</v>
      </c>
      <c r="O64">
        <f>VLOOKUP($B64,image_data!A:F,6,FALSE)</f>
        <v>2.2470389362424998</v>
      </c>
      <c r="P64">
        <f>VLOOKUP($B64,image_data!$A:$Q,12,FALSE)</f>
        <v>0.49825770434541999</v>
      </c>
      <c r="Q64">
        <f>VLOOKUP($B64,image_data!$A:$Q,13,FALSE)</f>
        <v>-7.7518752139753996E-2</v>
      </c>
      <c r="R64">
        <f>VLOOKUP($B64,image_data!$A:$Q,14,FALSE)</f>
        <v>3.6046535923768999E-3</v>
      </c>
      <c r="S64">
        <f>VLOOKUP($B64,image_data!$A:$K,9,FALSE)</f>
        <v>1.5638958708905999</v>
      </c>
      <c r="T64">
        <f>VLOOKUP($B64,image_data!$A:$K,10,FALSE)</f>
        <v>-0.10105337817100001</v>
      </c>
      <c r="U64">
        <f>VLOOKUP($B64,image_data!$A:$K,11,FALSE)</f>
        <v>8.9539594265858002E-2</v>
      </c>
      <c r="V64">
        <f>VLOOKUP(_xlfn.CONCAT(A64,1),ref_coordinates!A:D,4,FALSE)</f>
        <v>22.2</v>
      </c>
      <c r="W64" t="str">
        <f>VLOOKUP(INT(LEFT(A64,3)),image_data!A:H,8,FALSE)</f>
        <v>perspective</v>
      </c>
    </row>
    <row r="65" spans="1:23" x14ac:dyDescent="0.3">
      <c r="A65" t="s">
        <v>481</v>
      </c>
      <c r="B65">
        <f t="shared" si="4"/>
        <v>41</v>
      </c>
      <c r="C65">
        <f>VLOOKUP($B65,image_data!$A:$P,16,FALSE)</f>
        <v>4000</v>
      </c>
      <c r="D65">
        <f>VLOOKUP($B65,image_data!$A:$P,15,FALSE)</f>
        <v>3000</v>
      </c>
      <c r="E65">
        <f t="shared" si="5"/>
        <v>-148.34000000000015</v>
      </c>
      <c r="F65">
        <f t="shared" si="6"/>
        <v>612.5200000000001</v>
      </c>
      <c r="G65">
        <f>VLOOKUP(_xlfn.CONCAT($A65,"1"),ref_coordinates!$A:$C,2,FALSE)</f>
        <v>2601.96</v>
      </c>
      <c r="H65">
        <f>VLOOKUP(_xlfn.CONCAT($A65,"1"),ref_coordinates!$A:$C,3,FALSE)</f>
        <v>869.91</v>
      </c>
      <c r="I65">
        <f>VLOOKUP(_xlfn.CONCAT($A65,"2"),ref_coordinates!$A:$C,2,FALSE)</f>
        <v>2453.62</v>
      </c>
      <c r="J65">
        <f>VLOOKUP(_xlfn.CONCAT($A65,"2"),ref_coordinates!$A:$C,3,FALSE)</f>
        <v>1482.43</v>
      </c>
      <c r="K65" t="e">
        <f t="shared" si="7"/>
        <v>#REF!</v>
      </c>
      <c r="L65" t="e">
        <f>VLOOKUP($A65,#REF!,4,FALSE)</f>
        <v>#REF!</v>
      </c>
      <c r="M65">
        <f>RADIANS(VLOOKUP($B65, image_data!A:G,7,FALSE))</f>
        <v>0.46695710118421752</v>
      </c>
      <c r="N65" t="e">
        <f>VLOOKUP($A65,#REF!,7,FALSE)</f>
        <v>#REF!</v>
      </c>
      <c r="O65">
        <f>VLOOKUP($B65,image_data!A:F,6,FALSE)</f>
        <v>2.3675125306472</v>
      </c>
      <c r="P65">
        <f>VLOOKUP($B65,image_data!$A:$Q,12,FALSE)</f>
        <v>0.48611942503723998</v>
      </c>
      <c r="Q65">
        <f>VLOOKUP($B65,image_data!$A:$Q,13,FALSE)</f>
        <v>-0.21565674257601999</v>
      </c>
      <c r="R65">
        <f>VLOOKUP($B65,image_data!$A:$Q,14,FALSE)</f>
        <v>4.0618114558822999E-2</v>
      </c>
      <c r="S65">
        <f>VLOOKUP($B65,image_data!$A:$K,9,FALSE)</f>
        <v>1.7037094070769001</v>
      </c>
      <c r="T65">
        <f>VLOOKUP($B65,image_data!$A:$K,10,FALSE)</f>
        <v>-0.18363656618308</v>
      </c>
      <c r="U65">
        <f>VLOOKUP($B65,image_data!$A:$K,11,FALSE)</f>
        <v>0.53797510431076001</v>
      </c>
      <c r="V65">
        <f>VLOOKUP(_xlfn.CONCAT(A65,1),ref_coordinates!A:D,4,FALSE)</f>
        <v>22.3</v>
      </c>
      <c r="W65" t="str">
        <f>VLOOKUP(INT(LEFT(A65,3)),image_data!A:H,8,FALSE)</f>
        <v>perspective</v>
      </c>
    </row>
    <row r="66" spans="1:23" x14ac:dyDescent="0.3">
      <c r="A66" t="s">
        <v>474</v>
      </c>
      <c r="B66">
        <f t="shared" ref="B66:B97" si="8">INT(LEFT(A66,3))</f>
        <v>41</v>
      </c>
      <c r="C66">
        <f>VLOOKUP($B66,image_data!$A:$P,16,FALSE)</f>
        <v>4000</v>
      </c>
      <c r="D66">
        <f>VLOOKUP($B66,image_data!$A:$P,15,FALSE)</f>
        <v>3000</v>
      </c>
      <c r="E66">
        <f t="shared" ref="E66:E97" si="9">I66-G66</f>
        <v>-141.77999999999997</v>
      </c>
      <c r="F66">
        <f t="shared" ref="F66:F97" si="10">J66-H66</f>
        <v>497.10999999999996</v>
      </c>
      <c r="G66">
        <f>VLOOKUP(_xlfn.CONCAT($A66,"1"),ref_coordinates!$A:$C,2,FALSE)</f>
        <v>426.21</v>
      </c>
      <c r="H66">
        <f>VLOOKUP(_xlfn.CONCAT($A66,"1"),ref_coordinates!$A:$C,3,FALSE)</f>
        <v>453.7</v>
      </c>
      <c r="I66">
        <f>VLOOKUP(_xlfn.CONCAT($A66,"2"),ref_coordinates!$A:$C,2,FALSE)</f>
        <v>284.43</v>
      </c>
      <c r="J66">
        <f>VLOOKUP(_xlfn.CONCAT($A66,"2"),ref_coordinates!$A:$C,3,FALSE)</f>
        <v>950.81</v>
      </c>
      <c r="K66" t="e">
        <f t="shared" ref="K66:K97" si="11">J66/L66</f>
        <v>#REF!</v>
      </c>
      <c r="L66" t="e">
        <f>VLOOKUP($A66,#REF!,4,FALSE)</f>
        <v>#REF!</v>
      </c>
      <c r="M66">
        <f>RADIANS(VLOOKUP($B66, image_data!A:G,7,FALSE))</f>
        <v>0.46695710118421752</v>
      </c>
      <c r="N66" t="e">
        <f>VLOOKUP($A66,#REF!,7,FALSE)</f>
        <v>#REF!</v>
      </c>
      <c r="O66">
        <f>VLOOKUP($B66,image_data!A:F,6,FALSE)</f>
        <v>2.3675125306472</v>
      </c>
      <c r="P66">
        <f>VLOOKUP($B66,image_data!$A:$Q,12,FALSE)</f>
        <v>0.48611942503723998</v>
      </c>
      <c r="Q66">
        <f>VLOOKUP($B66,image_data!$A:$Q,13,FALSE)</f>
        <v>-0.21565674257601999</v>
      </c>
      <c r="R66">
        <f>VLOOKUP($B66,image_data!$A:$Q,14,FALSE)</f>
        <v>4.0618114558822999E-2</v>
      </c>
      <c r="S66">
        <f>VLOOKUP($B66,image_data!$A:$K,9,FALSE)</f>
        <v>1.7037094070769001</v>
      </c>
      <c r="T66">
        <f>VLOOKUP($B66,image_data!$A:$K,10,FALSE)</f>
        <v>-0.18363656618308</v>
      </c>
      <c r="U66">
        <f>VLOOKUP($B66,image_data!$A:$K,11,FALSE)</f>
        <v>0.53797510431076001</v>
      </c>
      <c r="V66">
        <f>VLOOKUP(_xlfn.CONCAT(A66,1),ref_coordinates!A:D,4,FALSE)</f>
        <v>22.9</v>
      </c>
      <c r="W66" t="str">
        <f>VLOOKUP(INT(LEFT(A66,3)),image_data!A:H,8,FALSE)</f>
        <v>perspective</v>
      </c>
    </row>
    <row r="67" spans="1:23" x14ac:dyDescent="0.3">
      <c r="A67" t="s">
        <v>475</v>
      </c>
      <c r="B67">
        <f t="shared" si="8"/>
        <v>41</v>
      </c>
      <c r="C67">
        <f>VLOOKUP($B67,image_data!$A:$P,16,FALSE)</f>
        <v>4000</v>
      </c>
      <c r="D67">
        <f>VLOOKUP($B67,image_data!$A:$P,15,FALSE)</f>
        <v>3000</v>
      </c>
      <c r="E67">
        <f t="shared" si="9"/>
        <v>-111.82999999999993</v>
      </c>
      <c r="F67">
        <f t="shared" si="10"/>
        <v>455.53</v>
      </c>
      <c r="G67">
        <f>VLOOKUP(_xlfn.CONCAT($A67,"1"),ref_coordinates!$A:$C,2,FALSE)</f>
        <v>1403.23</v>
      </c>
      <c r="H67">
        <f>VLOOKUP(_xlfn.CONCAT($A67,"1"),ref_coordinates!$A:$C,3,FALSE)</f>
        <v>718.21</v>
      </c>
      <c r="I67">
        <f>VLOOKUP(_xlfn.CONCAT($A67,"2"),ref_coordinates!$A:$C,2,FALSE)</f>
        <v>1291.4000000000001</v>
      </c>
      <c r="J67">
        <f>VLOOKUP(_xlfn.CONCAT($A67,"2"),ref_coordinates!$A:$C,3,FALSE)</f>
        <v>1173.74</v>
      </c>
      <c r="K67" t="e">
        <f t="shared" si="11"/>
        <v>#REF!</v>
      </c>
      <c r="L67" t="e">
        <f>VLOOKUP($A67,#REF!,4,FALSE)</f>
        <v>#REF!</v>
      </c>
      <c r="M67">
        <f>RADIANS(VLOOKUP($B67, image_data!A:G,7,FALSE))</f>
        <v>0.46695710118421752</v>
      </c>
      <c r="N67" t="e">
        <f>VLOOKUP($A67,#REF!,7,FALSE)</f>
        <v>#REF!</v>
      </c>
      <c r="O67">
        <f>VLOOKUP($B67,image_data!A:F,6,FALSE)</f>
        <v>2.3675125306472</v>
      </c>
      <c r="P67">
        <f>VLOOKUP($B67,image_data!$A:$Q,12,FALSE)</f>
        <v>0.48611942503723998</v>
      </c>
      <c r="Q67">
        <f>VLOOKUP($B67,image_data!$A:$Q,13,FALSE)</f>
        <v>-0.21565674257601999</v>
      </c>
      <c r="R67">
        <f>VLOOKUP($B67,image_data!$A:$Q,14,FALSE)</f>
        <v>4.0618114558822999E-2</v>
      </c>
      <c r="S67">
        <f>VLOOKUP($B67,image_data!$A:$K,9,FALSE)</f>
        <v>1.7037094070769001</v>
      </c>
      <c r="T67">
        <f>VLOOKUP($B67,image_data!$A:$K,10,FALSE)</f>
        <v>-0.18363656618308</v>
      </c>
      <c r="U67">
        <f>VLOOKUP($B67,image_data!$A:$K,11,FALSE)</f>
        <v>0.53797510431076001</v>
      </c>
      <c r="V67">
        <f>VLOOKUP(_xlfn.CONCAT(A67,1),ref_coordinates!A:D,4,FALSE)</f>
        <v>23.6</v>
      </c>
      <c r="W67" t="str">
        <f>VLOOKUP(INT(LEFT(A67,3)),image_data!A:H,8,FALSE)</f>
        <v>perspective</v>
      </c>
    </row>
    <row r="68" spans="1:23" x14ac:dyDescent="0.3">
      <c r="A68" t="s">
        <v>476</v>
      </c>
      <c r="B68">
        <f t="shared" si="8"/>
        <v>41</v>
      </c>
      <c r="C68">
        <f>VLOOKUP($B68,image_data!$A:$P,16,FALSE)</f>
        <v>4000</v>
      </c>
      <c r="D68">
        <f>VLOOKUP($B68,image_data!$A:$P,15,FALSE)</f>
        <v>3000</v>
      </c>
      <c r="E68">
        <f t="shared" si="9"/>
        <v>-116.17000000000007</v>
      </c>
      <c r="F68">
        <f t="shared" si="10"/>
        <v>399.83000000000004</v>
      </c>
      <c r="G68">
        <f>VLOOKUP(_xlfn.CONCAT($A68,"1"),ref_coordinates!$A:$C,2,FALSE)</f>
        <v>1687.15</v>
      </c>
      <c r="H68">
        <f>VLOOKUP(_xlfn.CONCAT($A68,"1"),ref_coordinates!$A:$C,3,FALSE)</f>
        <v>841.57</v>
      </c>
      <c r="I68">
        <f>VLOOKUP(_xlfn.CONCAT($A68,"2"),ref_coordinates!$A:$C,2,FALSE)</f>
        <v>1570.98</v>
      </c>
      <c r="J68">
        <f>VLOOKUP(_xlfn.CONCAT($A68,"2"),ref_coordinates!$A:$C,3,FALSE)</f>
        <v>1241.4000000000001</v>
      </c>
      <c r="K68" t="e">
        <f t="shared" si="11"/>
        <v>#REF!</v>
      </c>
      <c r="L68" t="e">
        <f>VLOOKUP($A68,#REF!,4,FALSE)</f>
        <v>#REF!</v>
      </c>
      <c r="M68">
        <f>RADIANS(VLOOKUP($B68, image_data!A:G,7,FALSE))</f>
        <v>0.46695710118421752</v>
      </c>
      <c r="N68" t="e">
        <f>VLOOKUP($A68,#REF!,7,FALSE)</f>
        <v>#REF!</v>
      </c>
      <c r="O68">
        <f>VLOOKUP($B68,image_data!A:F,6,FALSE)</f>
        <v>2.3675125306472</v>
      </c>
      <c r="P68">
        <f>VLOOKUP($B68,image_data!$A:$Q,12,FALSE)</f>
        <v>0.48611942503723998</v>
      </c>
      <c r="Q68">
        <f>VLOOKUP($B68,image_data!$A:$Q,13,FALSE)</f>
        <v>-0.21565674257601999</v>
      </c>
      <c r="R68">
        <f>VLOOKUP($B68,image_data!$A:$Q,14,FALSE)</f>
        <v>4.0618114558822999E-2</v>
      </c>
      <c r="S68">
        <f>VLOOKUP($B68,image_data!$A:$K,9,FALSE)</f>
        <v>1.7037094070769001</v>
      </c>
      <c r="T68">
        <f>VLOOKUP($B68,image_data!$A:$K,10,FALSE)</f>
        <v>-0.18363656618308</v>
      </c>
      <c r="U68">
        <f>VLOOKUP($B68,image_data!$A:$K,11,FALSE)</f>
        <v>0.53797510431076001</v>
      </c>
      <c r="V68">
        <f>VLOOKUP(_xlfn.CONCAT(A68,1),ref_coordinates!A:D,4,FALSE)</f>
        <v>23.6</v>
      </c>
      <c r="W68" t="str">
        <f>VLOOKUP(INT(LEFT(A68,3)),image_data!A:H,8,FALSE)</f>
        <v>perspective</v>
      </c>
    </row>
    <row r="69" spans="1:23" x14ac:dyDescent="0.3">
      <c r="A69" t="s">
        <v>477</v>
      </c>
      <c r="B69">
        <f t="shared" si="8"/>
        <v>41</v>
      </c>
      <c r="C69">
        <f>VLOOKUP($B69,image_data!$A:$P,16,FALSE)</f>
        <v>4000</v>
      </c>
      <c r="D69">
        <f>VLOOKUP($B69,image_data!$A:$P,15,FALSE)</f>
        <v>3000</v>
      </c>
      <c r="E69">
        <f t="shared" si="9"/>
        <v>-120.37999999999988</v>
      </c>
      <c r="F69">
        <f t="shared" si="10"/>
        <v>467.80999999999995</v>
      </c>
      <c r="G69">
        <f>VLOOKUP(_xlfn.CONCAT($A69,"1"),ref_coordinates!$A:$C,2,FALSE)</f>
        <v>1896.51</v>
      </c>
      <c r="H69">
        <f>VLOOKUP(_xlfn.CONCAT($A69,"1"),ref_coordinates!$A:$C,3,FALSE)</f>
        <v>835.19</v>
      </c>
      <c r="I69">
        <f>VLOOKUP(_xlfn.CONCAT($A69,"2"),ref_coordinates!$A:$C,2,FALSE)</f>
        <v>1776.13</v>
      </c>
      <c r="J69">
        <f>VLOOKUP(_xlfn.CONCAT($A69,"2"),ref_coordinates!$A:$C,3,FALSE)</f>
        <v>1303</v>
      </c>
      <c r="K69" t="e">
        <f t="shared" si="11"/>
        <v>#REF!</v>
      </c>
      <c r="L69" t="e">
        <f>VLOOKUP($A69,#REF!,4,FALSE)</f>
        <v>#REF!</v>
      </c>
      <c r="M69">
        <f>RADIANS(VLOOKUP($B69, image_data!A:G,7,FALSE))</f>
        <v>0.46695710118421752</v>
      </c>
      <c r="N69" t="e">
        <f>VLOOKUP($A69,#REF!,7,FALSE)</f>
        <v>#REF!</v>
      </c>
      <c r="O69">
        <f>VLOOKUP($B69,image_data!A:F,6,FALSE)</f>
        <v>2.3675125306472</v>
      </c>
      <c r="P69">
        <f>VLOOKUP($B69,image_data!$A:$Q,12,FALSE)</f>
        <v>0.48611942503723998</v>
      </c>
      <c r="Q69">
        <f>VLOOKUP($B69,image_data!$A:$Q,13,FALSE)</f>
        <v>-0.21565674257601999</v>
      </c>
      <c r="R69">
        <f>VLOOKUP($B69,image_data!$A:$Q,14,FALSE)</f>
        <v>4.0618114558822999E-2</v>
      </c>
      <c r="S69">
        <f>VLOOKUP($B69,image_data!$A:$K,9,FALSE)</f>
        <v>1.7037094070769001</v>
      </c>
      <c r="T69">
        <f>VLOOKUP($B69,image_data!$A:$K,10,FALSE)</f>
        <v>-0.18363656618308</v>
      </c>
      <c r="U69">
        <f>VLOOKUP($B69,image_data!$A:$K,11,FALSE)</f>
        <v>0.53797510431076001</v>
      </c>
      <c r="V69">
        <f>VLOOKUP(_xlfn.CONCAT(A69,1),ref_coordinates!A:D,4,FALSE)</f>
        <v>23.6</v>
      </c>
      <c r="W69" t="str">
        <f>VLOOKUP(INT(LEFT(A69,3)),image_data!A:H,8,FALSE)</f>
        <v>perspective</v>
      </c>
    </row>
    <row r="70" spans="1:23" x14ac:dyDescent="0.3">
      <c r="A70" t="s">
        <v>478</v>
      </c>
      <c r="B70">
        <f t="shared" si="8"/>
        <v>41</v>
      </c>
      <c r="C70">
        <f>VLOOKUP($B70,image_data!$A:$P,16,FALSE)</f>
        <v>4000</v>
      </c>
      <c r="D70">
        <f>VLOOKUP($B70,image_data!$A:$P,15,FALSE)</f>
        <v>3000</v>
      </c>
      <c r="E70">
        <f t="shared" si="9"/>
        <v>-159.9699999999998</v>
      </c>
      <c r="F70">
        <f t="shared" si="10"/>
        <v>549.58000000000015</v>
      </c>
      <c r="G70">
        <f>VLOOKUP(_xlfn.CONCAT($A70,"1"),ref_coordinates!$A:$C,2,FALSE)</f>
        <v>2238.27</v>
      </c>
      <c r="H70">
        <f>VLOOKUP(_xlfn.CONCAT($A70,"1"),ref_coordinates!$A:$C,3,FALSE)</f>
        <v>835.06</v>
      </c>
      <c r="I70">
        <f>VLOOKUP(_xlfn.CONCAT($A70,"2"),ref_coordinates!$A:$C,2,FALSE)</f>
        <v>2078.3000000000002</v>
      </c>
      <c r="J70">
        <f>VLOOKUP(_xlfn.CONCAT($A70,"2"),ref_coordinates!$A:$C,3,FALSE)</f>
        <v>1384.64</v>
      </c>
      <c r="K70" t="e">
        <f t="shared" si="11"/>
        <v>#REF!</v>
      </c>
      <c r="L70" t="e">
        <f>VLOOKUP($A70,#REF!,4,FALSE)</f>
        <v>#REF!</v>
      </c>
      <c r="M70">
        <f>RADIANS(VLOOKUP($B70, image_data!A:G,7,FALSE))</f>
        <v>0.46695710118421752</v>
      </c>
      <c r="N70" t="e">
        <f>VLOOKUP($A70,#REF!,7,FALSE)</f>
        <v>#REF!</v>
      </c>
      <c r="O70">
        <f>VLOOKUP($B70,image_data!A:F,6,FALSE)</f>
        <v>2.3675125306472</v>
      </c>
      <c r="P70">
        <f>VLOOKUP($B70,image_data!$A:$Q,12,FALSE)</f>
        <v>0.48611942503723998</v>
      </c>
      <c r="Q70">
        <f>VLOOKUP($B70,image_data!$A:$Q,13,FALSE)</f>
        <v>-0.21565674257601999</v>
      </c>
      <c r="R70">
        <f>VLOOKUP($B70,image_data!$A:$Q,14,FALSE)</f>
        <v>4.0618114558822999E-2</v>
      </c>
      <c r="S70">
        <f>VLOOKUP($B70,image_data!$A:$K,9,FALSE)</f>
        <v>1.7037094070769001</v>
      </c>
      <c r="T70">
        <f>VLOOKUP($B70,image_data!$A:$K,10,FALSE)</f>
        <v>-0.18363656618308</v>
      </c>
      <c r="U70">
        <f>VLOOKUP($B70,image_data!$A:$K,11,FALSE)</f>
        <v>0.53797510431076001</v>
      </c>
      <c r="V70">
        <f>VLOOKUP(_xlfn.CONCAT(A70,1),ref_coordinates!A:D,4,FALSE)</f>
        <v>23.6</v>
      </c>
      <c r="W70" t="str">
        <f>VLOOKUP(INT(LEFT(A70,3)),image_data!A:H,8,FALSE)</f>
        <v>perspective</v>
      </c>
    </row>
    <row r="71" spans="1:23" x14ac:dyDescent="0.3">
      <c r="A71" t="s">
        <v>479</v>
      </c>
      <c r="B71">
        <f t="shared" si="8"/>
        <v>41</v>
      </c>
      <c r="C71">
        <f>VLOOKUP($B71,image_data!$A:$P,16,FALSE)</f>
        <v>4000</v>
      </c>
      <c r="D71">
        <f>VLOOKUP($B71,image_data!$A:$P,15,FALSE)</f>
        <v>3000</v>
      </c>
      <c r="E71">
        <f t="shared" si="9"/>
        <v>-116.7199999999998</v>
      </c>
      <c r="F71">
        <f t="shared" si="10"/>
        <v>455.65</v>
      </c>
      <c r="G71">
        <f>VLOOKUP(_xlfn.CONCAT($A71,"1"),ref_coordinates!$A:$C,2,FALSE)</f>
        <v>2288.6799999999998</v>
      </c>
      <c r="H71">
        <f>VLOOKUP(_xlfn.CONCAT($A71,"1"),ref_coordinates!$A:$C,3,FALSE)</f>
        <v>944.17</v>
      </c>
      <c r="I71">
        <f>VLOOKUP(_xlfn.CONCAT($A71,"2"),ref_coordinates!$A:$C,2,FALSE)</f>
        <v>2171.96</v>
      </c>
      <c r="J71">
        <f>VLOOKUP(_xlfn.CONCAT($A71,"2"),ref_coordinates!$A:$C,3,FALSE)</f>
        <v>1399.82</v>
      </c>
      <c r="K71" t="e">
        <f t="shared" si="11"/>
        <v>#REF!</v>
      </c>
      <c r="L71" t="e">
        <f>VLOOKUP($A71,#REF!,4,FALSE)</f>
        <v>#REF!</v>
      </c>
      <c r="M71">
        <f>RADIANS(VLOOKUP($B71, image_data!A:G,7,FALSE))</f>
        <v>0.46695710118421752</v>
      </c>
      <c r="N71" t="e">
        <f>VLOOKUP($A71,#REF!,7,FALSE)</f>
        <v>#REF!</v>
      </c>
      <c r="O71">
        <f>VLOOKUP($B71,image_data!A:F,6,FALSE)</f>
        <v>2.3675125306472</v>
      </c>
      <c r="P71">
        <f>VLOOKUP($B71,image_data!$A:$Q,12,FALSE)</f>
        <v>0.48611942503723998</v>
      </c>
      <c r="Q71">
        <f>VLOOKUP($B71,image_data!$A:$Q,13,FALSE)</f>
        <v>-0.21565674257601999</v>
      </c>
      <c r="R71">
        <f>VLOOKUP($B71,image_data!$A:$Q,14,FALSE)</f>
        <v>4.0618114558822999E-2</v>
      </c>
      <c r="S71">
        <f>VLOOKUP($B71,image_data!$A:$K,9,FALSE)</f>
        <v>1.7037094070769001</v>
      </c>
      <c r="T71">
        <f>VLOOKUP($B71,image_data!$A:$K,10,FALSE)</f>
        <v>-0.18363656618308</v>
      </c>
      <c r="U71">
        <f>VLOOKUP($B71,image_data!$A:$K,11,FALSE)</f>
        <v>0.53797510431076001</v>
      </c>
      <c r="V71">
        <f>VLOOKUP(_xlfn.CONCAT(A71,1),ref_coordinates!A:D,4,FALSE)</f>
        <v>23.6</v>
      </c>
      <c r="W71" t="str">
        <f>VLOOKUP(INT(LEFT(A71,3)),image_data!A:H,8,FALSE)</f>
        <v>perspective</v>
      </c>
    </row>
    <row r="72" spans="1:23" x14ac:dyDescent="0.3">
      <c r="A72" t="s">
        <v>479</v>
      </c>
      <c r="B72">
        <f t="shared" si="8"/>
        <v>41</v>
      </c>
      <c r="C72">
        <f>VLOOKUP($B72,image_data!$A:$P,16,FALSE)</f>
        <v>4000</v>
      </c>
      <c r="D72">
        <f>VLOOKUP($B72,image_data!$A:$P,15,FALSE)</f>
        <v>3000</v>
      </c>
      <c r="E72">
        <f t="shared" si="9"/>
        <v>-116.7199999999998</v>
      </c>
      <c r="F72">
        <f t="shared" si="10"/>
        <v>455.65</v>
      </c>
      <c r="G72">
        <f>VLOOKUP(_xlfn.CONCAT($A72,"1"),ref_coordinates!$A:$C,2,FALSE)</f>
        <v>2288.6799999999998</v>
      </c>
      <c r="H72">
        <f>VLOOKUP(_xlfn.CONCAT($A72,"1"),ref_coordinates!$A:$C,3,FALSE)</f>
        <v>944.17</v>
      </c>
      <c r="I72">
        <f>VLOOKUP(_xlfn.CONCAT($A72,"2"),ref_coordinates!$A:$C,2,FALSE)</f>
        <v>2171.96</v>
      </c>
      <c r="J72">
        <f>VLOOKUP(_xlfn.CONCAT($A72,"2"),ref_coordinates!$A:$C,3,FALSE)</f>
        <v>1399.82</v>
      </c>
      <c r="K72" t="e">
        <f t="shared" si="11"/>
        <v>#REF!</v>
      </c>
      <c r="L72" t="e">
        <f>VLOOKUP($A72,#REF!,4,FALSE)</f>
        <v>#REF!</v>
      </c>
      <c r="M72">
        <f>RADIANS(VLOOKUP($B72, image_data!A:G,7,FALSE))</f>
        <v>0.46695710118421752</v>
      </c>
      <c r="N72" t="e">
        <f>VLOOKUP($A72,#REF!,7,FALSE)</f>
        <v>#REF!</v>
      </c>
      <c r="O72">
        <f>VLOOKUP($B72,image_data!A:F,6,FALSE)</f>
        <v>2.3675125306472</v>
      </c>
      <c r="P72">
        <f>VLOOKUP($B72,image_data!$A:$Q,12,FALSE)</f>
        <v>0.48611942503723998</v>
      </c>
      <c r="Q72">
        <f>VLOOKUP($B72,image_data!$A:$Q,13,FALSE)</f>
        <v>-0.21565674257601999</v>
      </c>
      <c r="R72">
        <f>VLOOKUP($B72,image_data!$A:$Q,14,FALSE)</f>
        <v>4.0618114558822999E-2</v>
      </c>
      <c r="S72">
        <f>VLOOKUP($B72,image_data!$A:$K,9,FALSE)</f>
        <v>1.7037094070769001</v>
      </c>
      <c r="T72">
        <f>VLOOKUP($B72,image_data!$A:$K,10,FALSE)</f>
        <v>-0.18363656618308</v>
      </c>
      <c r="U72">
        <f>VLOOKUP($B72,image_data!$A:$K,11,FALSE)</f>
        <v>0.53797510431076001</v>
      </c>
      <c r="V72">
        <f>VLOOKUP(_xlfn.CONCAT(A72,1),ref_coordinates!A:D,4,FALSE)</f>
        <v>23.6</v>
      </c>
      <c r="W72" t="str">
        <f>VLOOKUP(INT(LEFT(A72,3)),image_data!A:H,8,FALSE)</f>
        <v>perspective</v>
      </c>
    </row>
    <row r="73" spans="1:23" x14ac:dyDescent="0.3">
      <c r="A73" t="s">
        <v>299</v>
      </c>
      <c r="B73">
        <f t="shared" si="8"/>
        <v>14</v>
      </c>
      <c r="C73">
        <f>VLOOKUP($B73,image_data!$A:$P,16,FALSE)</f>
        <v>4032</v>
      </c>
      <c r="D73">
        <f>VLOOKUP($B73,image_data!$A:$P,15,FALSE)</f>
        <v>3024</v>
      </c>
      <c r="E73">
        <f t="shared" si="9"/>
        <v>-27.7199999999998</v>
      </c>
      <c r="F73">
        <f t="shared" si="10"/>
        <v>1036.97</v>
      </c>
      <c r="G73">
        <f>VLOOKUP(_xlfn.CONCAT($A73,"1"),ref_coordinates!$A:$C,2,FALSE)</f>
        <v>3099.06</v>
      </c>
      <c r="H73">
        <f>VLOOKUP(_xlfn.CONCAT($A73,"1"),ref_coordinates!$A:$C,3,FALSE)</f>
        <v>241.75</v>
      </c>
      <c r="I73">
        <f>VLOOKUP(_xlfn.CONCAT($A73,"2"),ref_coordinates!$A:$C,2,FALSE)</f>
        <v>3071.34</v>
      </c>
      <c r="J73">
        <f>VLOOKUP(_xlfn.CONCAT($A73,"2"),ref_coordinates!$A:$C,3,FALSE)</f>
        <v>1278.72</v>
      </c>
      <c r="K73" t="e">
        <f t="shared" si="11"/>
        <v>#REF!</v>
      </c>
      <c r="L73" t="e">
        <f>VLOOKUP($A73,#REF!,4,FALSE)</f>
        <v>#REF!</v>
      </c>
      <c r="M73">
        <f>RADIANS(VLOOKUP($B73, image_data!A:G,7,FALSE))</f>
        <v>5.2509057213888841</v>
      </c>
      <c r="N73" t="e">
        <f>VLOOKUP($A73,#REF!,7,FALSE)</f>
        <v>#REF!</v>
      </c>
      <c r="O73">
        <f>VLOOKUP($B73,image_data!A:F,6,FALSE)</f>
        <v>1.5548846656457</v>
      </c>
      <c r="P73">
        <f>VLOOKUP($B73,image_data!$A:$Q,12,FALSE)</f>
        <v>0.81566525442980997</v>
      </c>
      <c r="Q73">
        <f>VLOOKUP($B73,image_data!$A:$Q,13,FALSE)</f>
        <v>2.6581443859816999E-2</v>
      </c>
      <c r="R73">
        <f>VLOOKUP($B73,image_data!$A:$Q,14,FALSE)</f>
        <v>-3.1626459605728997E-2</v>
      </c>
      <c r="S73">
        <f>VLOOKUP($B73,image_data!$A:$K,9,FALSE)</f>
        <v>1.5003931217127</v>
      </c>
      <c r="T73">
        <f>VLOOKUP($B73,image_data!$A:$K,10,FALSE)</f>
        <v>0.81127045591097002</v>
      </c>
      <c r="U73">
        <f>VLOOKUP($B73,image_data!$A:$K,11,FALSE)</f>
        <v>-0.81271339800547004</v>
      </c>
      <c r="V73">
        <f>VLOOKUP(_xlfn.CONCAT(A73,1),ref_coordinates!A:D,4,FALSE)</f>
        <v>26.6</v>
      </c>
      <c r="W73" t="str">
        <f>VLOOKUP(INT(LEFT(A73,3)),image_data!A:H,8,FALSE)</f>
        <v>perspective</v>
      </c>
    </row>
    <row r="74" spans="1:23" x14ac:dyDescent="0.3">
      <c r="A74" t="s">
        <v>301</v>
      </c>
      <c r="B74">
        <f t="shared" si="8"/>
        <v>14</v>
      </c>
      <c r="C74">
        <f>VLOOKUP($B74,image_data!$A:$P,16,FALSE)</f>
        <v>4032</v>
      </c>
      <c r="D74">
        <f>VLOOKUP($B74,image_data!$A:$P,15,FALSE)</f>
        <v>3024</v>
      </c>
      <c r="E74">
        <f t="shared" si="9"/>
        <v>-29.410000000000309</v>
      </c>
      <c r="F74">
        <f t="shared" si="10"/>
        <v>1114.4299999999998</v>
      </c>
      <c r="G74">
        <f>VLOOKUP(_xlfn.CONCAT($A74,"1"),ref_coordinates!$A:$C,2,FALSE)</f>
        <v>3203.32</v>
      </c>
      <c r="H74">
        <f>VLOOKUP(_xlfn.CONCAT($A74,"1"),ref_coordinates!$A:$C,3,FALSE)</f>
        <v>158.87</v>
      </c>
      <c r="I74">
        <f>VLOOKUP(_xlfn.CONCAT($A74,"2"),ref_coordinates!$A:$C,2,FALSE)</f>
        <v>3173.91</v>
      </c>
      <c r="J74">
        <f>VLOOKUP(_xlfn.CONCAT($A74,"2"),ref_coordinates!$A:$C,3,FALSE)</f>
        <v>1273.3</v>
      </c>
      <c r="K74" t="e">
        <f t="shared" si="11"/>
        <v>#REF!</v>
      </c>
      <c r="L74" t="e">
        <f>VLOOKUP($A74,#REF!,4,FALSE)</f>
        <v>#REF!</v>
      </c>
      <c r="M74">
        <f>RADIANS(VLOOKUP($B74, image_data!A:G,7,FALSE))</f>
        <v>5.2509057213888841</v>
      </c>
      <c r="N74" t="e">
        <f>VLOOKUP($A74,#REF!,7,FALSE)</f>
        <v>#REF!</v>
      </c>
      <c r="O74">
        <f>VLOOKUP($B74,image_data!A:F,6,FALSE)</f>
        <v>1.5548846656457</v>
      </c>
      <c r="P74">
        <f>VLOOKUP($B74,image_data!$A:$Q,12,FALSE)</f>
        <v>0.81566525442980997</v>
      </c>
      <c r="Q74">
        <f>VLOOKUP($B74,image_data!$A:$Q,13,FALSE)</f>
        <v>2.6581443859816999E-2</v>
      </c>
      <c r="R74">
        <f>VLOOKUP($B74,image_data!$A:$Q,14,FALSE)</f>
        <v>-3.1626459605728997E-2</v>
      </c>
      <c r="S74">
        <f>VLOOKUP($B74,image_data!$A:$K,9,FALSE)</f>
        <v>1.5003931217127</v>
      </c>
      <c r="T74">
        <f>VLOOKUP($B74,image_data!$A:$K,10,FALSE)</f>
        <v>0.81127045591097002</v>
      </c>
      <c r="U74">
        <f>VLOOKUP($B74,image_data!$A:$K,11,FALSE)</f>
        <v>-0.81271339800547004</v>
      </c>
      <c r="V74">
        <f>VLOOKUP(_xlfn.CONCAT(A74,1),ref_coordinates!A:D,4,FALSE)</f>
        <v>26.6</v>
      </c>
      <c r="W74" t="str">
        <f>VLOOKUP(INT(LEFT(A74,3)),image_data!A:H,8,FALSE)</f>
        <v>perspective</v>
      </c>
    </row>
    <row r="75" spans="1:23" x14ac:dyDescent="0.3">
      <c r="A75" t="s">
        <v>302</v>
      </c>
      <c r="B75">
        <f t="shared" si="8"/>
        <v>14</v>
      </c>
      <c r="C75">
        <f>VLOOKUP($B75,image_data!$A:$P,16,FALSE)</f>
        <v>4032</v>
      </c>
      <c r="D75">
        <f>VLOOKUP($B75,image_data!$A:$P,15,FALSE)</f>
        <v>3024</v>
      </c>
      <c r="E75">
        <f t="shared" si="9"/>
        <v>-22.179999999999836</v>
      </c>
      <c r="F75">
        <f t="shared" si="10"/>
        <v>1109.8599999999999</v>
      </c>
      <c r="G75">
        <f>VLOOKUP(_xlfn.CONCAT($A75,"1"),ref_coordinates!$A:$C,2,FALSE)</f>
        <v>3266.74</v>
      </c>
      <c r="H75">
        <f>VLOOKUP(_xlfn.CONCAT($A75,"1"),ref_coordinates!$A:$C,3,FALSE)</f>
        <v>157.94</v>
      </c>
      <c r="I75">
        <f>VLOOKUP(_xlfn.CONCAT($A75,"2"),ref_coordinates!$A:$C,2,FALSE)</f>
        <v>3244.56</v>
      </c>
      <c r="J75">
        <f>VLOOKUP(_xlfn.CONCAT($A75,"2"),ref_coordinates!$A:$C,3,FALSE)</f>
        <v>1267.8</v>
      </c>
      <c r="K75" t="e">
        <f t="shared" si="11"/>
        <v>#REF!</v>
      </c>
      <c r="L75" t="e">
        <f>VLOOKUP($A75,#REF!,4,FALSE)</f>
        <v>#REF!</v>
      </c>
      <c r="M75">
        <f>RADIANS(VLOOKUP($B75, image_data!A:G,7,FALSE))</f>
        <v>5.2509057213888841</v>
      </c>
      <c r="N75" t="e">
        <f>VLOOKUP($A75,#REF!,7,FALSE)</f>
        <v>#REF!</v>
      </c>
      <c r="O75">
        <f>VLOOKUP($B75,image_data!A:F,6,FALSE)</f>
        <v>1.5548846656457</v>
      </c>
      <c r="P75">
        <f>VLOOKUP($B75,image_data!$A:$Q,12,FALSE)</f>
        <v>0.81566525442980997</v>
      </c>
      <c r="Q75">
        <f>VLOOKUP($B75,image_data!$A:$Q,13,FALSE)</f>
        <v>2.6581443859816999E-2</v>
      </c>
      <c r="R75">
        <f>VLOOKUP($B75,image_data!$A:$Q,14,FALSE)</f>
        <v>-3.1626459605728997E-2</v>
      </c>
      <c r="S75">
        <f>VLOOKUP($B75,image_data!$A:$K,9,FALSE)</f>
        <v>1.5003931217127</v>
      </c>
      <c r="T75">
        <f>VLOOKUP($B75,image_data!$A:$K,10,FALSE)</f>
        <v>0.81127045591097002</v>
      </c>
      <c r="U75">
        <f>VLOOKUP($B75,image_data!$A:$K,11,FALSE)</f>
        <v>-0.81271339800547004</v>
      </c>
      <c r="V75">
        <f>VLOOKUP(_xlfn.CONCAT(A75,1),ref_coordinates!A:D,4,FALSE)</f>
        <v>26.6</v>
      </c>
      <c r="W75" t="str">
        <f>VLOOKUP(INT(LEFT(A75,3)),image_data!A:H,8,FALSE)</f>
        <v>perspective</v>
      </c>
    </row>
    <row r="76" spans="1:23" x14ac:dyDescent="0.3">
      <c r="A76" t="s">
        <v>492</v>
      </c>
      <c r="B76">
        <f t="shared" si="8"/>
        <v>43</v>
      </c>
      <c r="C76">
        <f>VLOOKUP($B76,image_data!$A:$P,16,FALSE)</f>
        <v>4000</v>
      </c>
      <c r="D76">
        <f>VLOOKUP($B76,image_data!$A:$P,15,FALSE)</f>
        <v>3000</v>
      </c>
      <c r="E76">
        <f t="shared" si="9"/>
        <v>8.7599999999999909</v>
      </c>
      <c r="F76">
        <f t="shared" si="10"/>
        <v>572.2700000000001</v>
      </c>
      <c r="G76">
        <f>VLOOKUP(_xlfn.CONCAT($A76,"1"),ref_coordinates!$A:$C,2,FALSE)</f>
        <v>1247.1500000000001</v>
      </c>
      <c r="H76">
        <f>VLOOKUP(_xlfn.CONCAT($A76,"1"),ref_coordinates!$A:$C,3,FALSE)</f>
        <v>721.36</v>
      </c>
      <c r="I76">
        <f>VLOOKUP(_xlfn.CONCAT($A76,"2"),ref_coordinates!$A:$C,2,FALSE)</f>
        <v>1255.9100000000001</v>
      </c>
      <c r="J76">
        <f>VLOOKUP(_xlfn.CONCAT($A76,"2"),ref_coordinates!$A:$C,3,FALSE)</f>
        <v>1293.6300000000001</v>
      </c>
      <c r="K76" t="e">
        <f t="shared" si="11"/>
        <v>#REF!</v>
      </c>
      <c r="L76" t="e">
        <f>VLOOKUP($A76,#REF!,4,FALSE)</f>
        <v>#REF!</v>
      </c>
      <c r="M76">
        <f>RADIANS(VLOOKUP($B76, image_data!A:G,7,FALSE))</f>
        <v>4.9713853261077059</v>
      </c>
      <c r="N76" t="e">
        <f>VLOOKUP($A76,#REF!,7,FALSE)</f>
        <v>#REF!</v>
      </c>
      <c r="O76">
        <f>VLOOKUP($B76,image_data!A:F,6,FALSE)</f>
        <v>1.3279449613765</v>
      </c>
      <c r="P76">
        <f>VLOOKUP($B76,image_data!$A:$Q,12,FALSE)</f>
        <v>0.51569130505636995</v>
      </c>
      <c r="Q76">
        <f>VLOOKUP($B76,image_data!$A:$Q,13,FALSE)</f>
        <v>-0.20297399726592999</v>
      </c>
      <c r="R76">
        <f>VLOOKUP($B76,image_data!$A:$Q,14,FALSE)</f>
        <v>3.4156747449552001E-2</v>
      </c>
      <c r="S76">
        <f>VLOOKUP($B76,image_data!$A:$K,9,FALSE)</f>
        <v>1.4151047055523001</v>
      </c>
      <c r="T76">
        <f>VLOOKUP($B76,image_data!$A:$K,10,FALSE)</f>
        <v>1.0770398251997</v>
      </c>
      <c r="U76">
        <f>VLOOKUP($B76,image_data!$A:$K,11,FALSE)</f>
        <v>-0.98056797404176999</v>
      </c>
      <c r="V76">
        <f>VLOOKUP(_xlfn.CONCAT(A76,1),ref_coordinates!A:D,4,FALSE)</f>
        <v>26.7</v>
      </c>
      <c r="W76" t="str">
        <f>VLOOKUP(INT(LEFT(A76,3)),image_data!A:H,8,FALSE)</f>
        <v>perspective</v>
      </c>
    </row>
    <row r="77" spans="1:23" x14ac:dyDescent="0.3">
      <c r="A77" t="s">
        <v>493</v>
      </c>
      <c r="B77">
        <f t="shared" si="8"/>
        <v>43</v>
      </c>
      <c r="C77">
        <f>VLOOKUP($B77,image_data!$A:$P,16,FALSE)</f>
        <v>4000</v>
      </c>
      <c r="D77">
        <f>VLOOKUP($B77,image_data!$A:$P,15,FALSE)</f>
        <v>3000</v>
      </c>
      <c r="E77">
        <f t="shared" si="9"/>
        <v>7.3199999999999363</v>
      </c>
      <c r="F77">
        <f t="shared" si="10"/>
        <v>562.5100000000001</v>
      </c>
      <c r="G77">
        <f>VLOOKUP(_xlfn.CONCAT($A77,"1"),ref_coordinates!$A:$C,2,FALSE)</f>
        <v>1267.23</v>
      </c>
      <c r="H77">
        <f>VLOOKUP(_xlfn.CONCAT($A77,"1"),ref_coordinates!$A:$C,3,FALSE)</f>
        <v>725.62</v>
      </c>
      <c r="I77">
        <f>VLOOKUP(_xlfn.CONCAT($A77,"2"),ref_coordinates!$A:$C,2,FALSE)</f>
        <v>1274.55</v>
      </c>
      <c r="J77">
        <f>VLOOKUP(_xlfn.CONCAT($A77,"2"),ref_coordinates!$A:$C,3,FALSE)</f>
        <v>1288.1300000000001</v>
      </c>
      <c r="K77" t="e">
        <f t="shared" si="11"/>
        <v>#REF!</v>
      </c>
      <c r="L77" t="e">
        <f>VLOOKUP($A77,#REF!,4,FALSE)</f>
        <v>#REF!</v>
      </c>
      <c r="M77">
        <f>RADIANS(VLOOKUP($B77, image_data!A:G,7,FALSE))</f>
        <v>4.9713853261077059</v>
      </c>
      <c r="N77" t="e">
        <f>VLOOKUP($A77,#REF!,7,FALSE)</f>
        <v>#REF!</v>
      </c>
      <c r="O77">
        <f>VLOOKUP($B77,image_data!A:F,6,FALSE)</f>
        <v>1.3279449613765</v>
      </c>
      <c r="P77">
        <f>VLOOKUP($B77,image_data!$A:$Q,12,FALSE)</f>
        <v>0.51569130505636995</v>
      </c>
      <c r="Q77">
        <f>VLOOKUP($B77,image_data!$A:$Q,13,FALSE)</f>
        <v>-0.20297399726592999</v>
      </c>
      <c r="R77">
        <f>VLOOKUP($B77,image_data!$A:$Q,14,FALSE)</f>
        <v>3.4156747449552001E-2</v>
      </c>
      <c r="S77">
        <f>VLOOKUP($B77,image_data!$A:$K,9,FALSE)</f>
        <v>1.4151047055523001</v>
      </c>
      <c r="T77">
        <f>VLOOKUP($B77,image_data!$A:$K,10,FALSE)</f>
        <v>1.0770398251997</v>
      </c>
      <c r="U77">
        <f>VLOOKUP($B77,image_data!$A:$K,11,FALSE)</f>
        <v>-0.98056797404176999</v>
      </c>
      <c r="V77">
        <f>VLOOKUP(_xlfn.CONCAT(A77,1),ref_coordinates!A:D,4,FALSE)</f>
        <v>26.7</v>
      </c>
      <c r="W77" t="str">
        <f>VLOOKUP(INT(LEFT(A77,3)),image_data!A:H,8,FALSE)</f>
        <v>perspective</v>
      </c>
    </row>
    <row r="78" spans="1:23" x14ac:dyDescent="0.3">
      <c r="A78" t="s">
        <v>498</v>
      </c>
      <c r="B78">
        <f t="shared" si="8"/>
        <v>43</v>
      </c>
      <c r="C78">
        <f>VLOOKUP($B78,image_data!$A:$P,16,FALSE)</f>
        <v>4000</v>
      </c>
      <c r="D78">
        <f>VLOOKUP($B78,image_data!$A:$P,15,FALSE)</f>
        <v>3000</v>
      </c>
      <c r="E78">
        <f t="shared" si="9"/>
        <v>23.830000000000382</v>
      </c>
      <c r="F78">
        <f t="shared" si="10"/>
        <v>617.58000000000004</v>
      </c>
      <c r="G78">
        <f>VLOOKUP(_xlfn.CONCAT($A78,"1"),ref_coordinates!$A:$C,2,FALSE)</f>
        <v>2450.7199999999998</v>
      </c>
      <c r="H78">
        <f>VLOOKUP(_xlfn.CONCAT($A78,"1"),ref_coordinates!$A:$C,3,FALSE)</f>
        <v>643.66</v>
      </c>
      <c r="I78">
        <f>VLOOKUP(_xlfn.CONCAT($A78,"2"),ref_coordinates!$A:$C,2,FALSE)</f>
        <v>2474.5500000000002</v>
      </c>
      <c r="J78">
        <f>VLOOKUP(_xlfn.CONCAT($A78,"2"),ref_coordinates!$A:$C,3,FALSE)</f>
        <v>1261.24</v>
      </c>
      <c r="K78" t="e">
        <f t="shared" si="11"/>
        <v>#REF!</v>
      </c>
      <c r="L78" t="e">
        <f>VLOOKUP($A78,#REF!,4,FALSE)</f>
        <v>#REF!</v>
      </c>
      <c r="M78">
        <f>RADIANS(VLOOKUP($B78, image_data!A:G,7,FALSE))</f>
        <v>4.9713853261077059</v>
      </c>
      <c r="N78" t="e">
        <f>VLOOKUP($A78,#REF!,7,FALSE)</f>
        <v>#REF!</v>
      </c>
      <c r="O78">
        <f>VLOOKUP($B78,image_data!A:F,6,FALSE)</f>
        <v>1.3279449613765</v>
      </c>
      <c r="P78">
        <f>VLOOKUP($B78,image_data!$A:$Q,12,FALSE)</f>
        <v>0.51569130505636995</v>
      </c>
      <c r="Q78">
        <f>VLOOKUP($B78,image_data!$A:$Q,13,FALSE)</f>
        <v>-0.20297399726592999</v>
      </c>
      <c r="R78">
        <f>VLOOKUP($B78,image_data!$A:$Q,14,FALSE)</f>
        <v>3.4156747449552001E-2</v>
      </c>
      <c r="S78">
        <f>VLOOKUP($B78,image_data!$A:$K,9,FALSE)</f>
        <v>1.4151047055523001</v>
      </c>
      <c r="T78">
        <f>VLOOKUP($B78,image_data!$A:$K,10,FALSE)</f>
        <v>1.0770398251997</v>
      </c>
      <c r="U78">
        <f>VLOOKUP($B78,image_data!$A:$K,11,FALSE)</f>
        <v>-0.98056797404176999</v>
      </c>
      <c r="V78">
        <f>VLOOKUP(_xlfn.CONCAT(A78,1),ref_coordinates!A:D,4,FALSE)</f>
        <v>27.1</v>
      </c>
      <c r="W78" t="str">
        <f>VLOOKUP(INT(LEFT(A78,3)),image_data!A:H,8,FALSE)</f>
        <v>perspective</v>
      </c>
    </row>
    <row r="79" spans="1:23" x14ac:dyDescent="0.3">
      <c r="A79" t="s">
        <v>499</v>
      </c>
      <c r="B79">
        <f t="shared" si="8"/>
        <v>43</v>
      </c>
      <c r="C79">
        <f>VLOOKUP($B79,image_data!$A:$P,16,FALSE)</f>
        <v>4000</v>
      </c>
      <c r="D79">
        <f>VLOOKUP($B79,image_data!$A:$P,15,FALSE)</f>
        <v>3000</v>
      </c>
      <c r="E79">
        <f t="shared" si="9"/>
        <v>23.149999999999636</v>
      </c>
      <c r="F79">
        <f t="shared" si="10"/>
        <v>617.58000000000004</v>
      </c>
      <c r="G79">
        <f>VLOOKUP(_xlfn.CONCAT($A79,"1"),ref_coordinates!$A:$C,2,FALSE)</f>
        <v>2542.3000000000002</v>
      </c>
      <c r="H79">
        <f>VLOOKUP(_xlfn.CONCAT($A79,"1"),ref_coordinates!$A:$C,3,FALSE)</f>
        <v>643.66</v>
      </c>
      <c r="I79">
        <f>VLOOKUP(_xlfn.CONCAT($A79,"2"),ref_coordinates!$A:$C,2,FALSE)</f>
        <v>2565.4499999999998</v>
      </c>
      <c r="J79">
        <f>VLOOKUP(_xlfn.CONCAT($A79,"2"),ref_coordinates!$A:$C,3,FALSE)</f>
        <v>1261.24</v>
      </c>
      <c r="K79" t="e">
        <f t="shared" si="11"/>
        <v>#REF!</v>
      </c>
      <c r="L79" t="e">
        <f>VLOOKUP($A79,#REF!,4,FALSE)</f>
        <v>#REF!</v>
      </c>
      <c r="M79">
        <f>RADIANS(VLOOKUP($B79, image_data!A:G,7,FALSE))</f>
        <v>4.9713853261077059</v>
      </c>
      <c r="N79" t="e">
        <f>VLOOKUP($A79,#REF!,7,FALSE)</f>
        <v>#REF!</v>
      </c>
      <c r="O79">
        <f>VLOOKUP($B79,image_data!A:F,6,FALSE)</f>
        <v>1.3279449613765</v>
      </c>
      <c r="P79">
        <f>VLOOKUP($B79,image_data!$A:$Q,12,FALSE)</f>
        <v>0.51569130505636995</v>
      </c>
      <c r="Q79">
        <f>VLOOKUP($B79,image_data!$A:$Q,13,FALSE)</f>
        <v>-0.20297399726592999</v>
      </c>
      <c r="R79">
        <f>VLOOKUP($B79,image_data!$A:$Q,14,FALSE)</f>
        <v>3.4156747449552001E-2</v>
      </c>
      <c r="S79">
        <f>VLOOKUP($B79,image_data!$A:$K,9,FALSE)</f>
        <v>1.4151047055523001</v>
      </c>
      <c r="T79">
        <f>VLOOKUP($B79,image_data!$A:$K,10,FALSE)</f>
        <v>1.0770398251997</v>
      </c>
      <c r="U79">
        <f>VLOOKUP($B79,image_data!$A:$K,11,FALSE)</f>
        <v>-0.98056797404176999</v>
      </c>
      <c r="V79">
        <f>VLOOKUP(_xlfn.CONCAT(A79,1),ref_coordinates!A:D,4,FALSE)</f>
        <v>27.1</v>
      </c>
      <c r="W79" t="str">
        <f>VLOOKUP(INT(LEFT(A79,3)),image_data!A:H,8,FALSE)</f>
        <v>perspective</v>
      </c>
    </row>
    <row r="80" spans="1:23" x14ac:dyDescent="0.3">
      <c r="A80" t="s">
        <v>494</v>
      </c>
      <c r="B80">
        <f t="shared" si="8"/>
        <v>43</v>
      </c>
      <c r="C80">
        <f>VLOOKUP($B80,image_data!$A:$P,16,FALSE)</f>
        <v>4000</v>
      </c>
      <c r="D80">
        <f>VLOOKUP($B80,image_data!$A:$P,15,FALSE)</f>
        <v>3000</v>
      </c>
      <c r="E80">
        <f t="shared" si="9"/>
        <v>9.3299999999999272</v>
      </c>
      <c r="F80">
        <f t="shared" si="10"/>
        <v>641.96000000000015</v>
      </c>
      <c r="G80">
        <f>VLOOKUP(_xlfn.CONCAT($A80,"1"),ref_coordinates!$A:$C,2,FALSE)</f>
        <v>1265.22</v>
      </c>
      <c r="H80">
        <f>VLOOKUP(_xlfn.CONCAT($A80,"1"),ref_coordinates!$A:$C,3,FALSE)</f>
        <v>646.16999999999996</v>
      </c>
      <c r="I80">
        <f>VLOOKUP(_xlfn.CONCAT($A80,"2"),ref_coordinates!$A:$C,2,FALSE)</f>
        <v>1274.55</v>
      </c>
      <c r="J80">
        <f>VLOOKUP(_xlfn.CONCAT($A80,"2"),ref_coordinates!$A:$C,3,FALSE)</f>
        <v>1288.1300000000001</v>
      </c>
      <c r="K80" t="e">
        <f t="shared" si="11"/>
        <v>#REF!</v>
      </c>
      <c r="L80" t="e">
        <f>VLOOKUP($A80,#REF!,4,FALSE)</f>
        <v>#REF!</v>
      </c>
      <c r="M80">
        <f>RADIANS(VLOOKUP($B80, image_data!A:G,7,FALSE))</f>
        <v>4.9713853261077059</v>
      </c>
      <c r="N80" t="e">
        <f>VLOOKUP($A80,#REF!,7,FALSE)</f>
        <v>#REF!</v>
      </c>
      <c r="O80">
        <f>VLOOKUP($B80,image_data!A:F,6,FALSE)</f>
        <v>1.3279449613765</v>
      </c>
      <c r="P80">
        <f>VLOOKUP($B80,image_data!$A:$Q,12,FALSE)</f>
        <v>0.51569130505636995</v>
      </c>
      <c r="Q80">
        <f>VLOOKUP($B80,image_data!$A:$Q,13,FALSE)</f>
        <v>-0.20297399726592999</v>
      </c>
      <c r="R80">
        <f>VLOOKUP($B80,image_data!$A:$Q,14,FALSE)</f>
        <v>3.4156747449552001E-2</v>
      </c>
      <c r="S80">
        <f>VLOOKUP($B80,image_data!$A:$K,9,FALSE)</f>
        <v>1.4151047055523001</v>
      </c>
      <c r="T80">
        <f>VLOOKUP($B80,image_data!$A:$K,10,FALSE)</f>
        <v>1.0770398251997</v>
      </c>
      <c r="U80">
        <f>VLOOKUP($B80,image_data!$A:$K,11,FALSE)</f>
        <v>-0.98056797404176999</v>
      </c>
      <c r="V80">
        <f>VLOOKUP(_xlfn.CONCAT(A80,1),ref_coordinates!A:D,4,FALSE)</f>
        <v>30.5</v>
      </c>
      <c r="W80" t="str">
        <f>VLOOKUP(INT(LEFT(A80,3)),image_data!A:H,8,FALSE)</f>
        <v>perspective</v>
      </c>
    </row>
    <row r="81" spans="1:23" x14ac:dyDescent="0.3">
      <c r="A81" t="s">
        <v>495</v>
      </c>
      <c r="B81">
        <f t="shared" si="8"/>
        <v>43</v>
      </c>
      <c r="C81">
        <f>VLOOKUP($B81,image_data!$A:$P,16,FALSE)</f>
        <v>4000</v>
      </c>
      <c r="D81">
        <f>VLOOKUP($B81,image_data!$A:$P,15,FALSE)</f>
        <v>3000</v>
      </c>
      <c r="E81">
        <f t="shared" si="9"/>
        <v>1.0199999999999818</v>
      </c>
      <c r="F81">
        <f t="shared" si="10"/>
        <v>699.7</v>
      </c>
      <c r="G81">
        <f>VLOOKUP(_xlfn.CONCAT($A81,"1"),ref_coordinates!$A:$C,2,FALSE)</f>
        <v>1560.51</v>
      </c>
      <c r="H81">
        <f>VLOOKUP(_xlfn.CONCAT($A81,"1"),ref_coordinates!$A:$C,3,FALSE)</f>
        <v>581.24</v>
      </c>
      <c r="I81">
        <f>VLOOKUP(_xlfn.CONCAT($A81,"2"),ref_coordinates!$A:$C,2,FALSE)</f>
        <v>1561.53</v>
      </c>
      <c r="J81">
        <f>VLOOKUP(_xlfn.CONCAT($A81,"2"),ref_coordinates!$A:$C,3,FALSE)</f>
        <v>1280.94</v>
      </c>
      <c r="K81" t="e">
        <f t="shared" si="11"/>
        <v>#REF!</v>
      </c>
      <c r="L81" t="e">
        <f>VLOOKUP($A81,#REF!,4,FALSE)</f>
        <v>#REF!</v>
      </c>
      <c r="M81">
        <f>RADIANS(VLOOKUP($B81, image_data!A:G,7,FALSE))</f>
        <v>4.9713853261077059</v>
      </c>
      <c r="N81" t="e">
        <f>VLOOKUP($A81,#REF!,7,FALSE)</f>
        <v>#REF!</v>
      </c>
      <c r="O81">
        <f>VLOOKUP($B81,image_data!A:F,6,FALSE)</f>
        <v>1.3279449613765</v>
      </c>
      <c r="P81">
        <f>VLOOKUP($B81,image_data!$A:$Q,12,FALSE)</f>
        <v>0.51569130505636995</v>
      </c>
      <c r="Q81">
        <f>VLOOKUP($B81,image_data!$A:$Q,13,FALSE)</f>
        <v>-0.20297399726592999</v>
      </c>
      <c r="R81">
        <f>VLOOKUP($B81,image_data!$A:$Q,14,FALSE)</f>
        <v>3.4156747449552001E-2</v>
      </c>
      <c r="S81">
        <f>VLOOKUP($B81,image_data!$A:$K,9,FALSE)</f>
        <v>1.4151047055523001</v>
      </c>
      <c r="T81">
        <f>VLOOKUP($B81,image_data!$A:$K,10,FALSE)</f>
        <v>1.0770398251997</v>
      </c>
      <c r="U81">
        <f>VLOOKUP($B81,image_data!$A:$K,11,FALSE)</f>
        <v>-0.98056797404176999</v>
      </c>
      <c r="V81">
        <f>VLOOKUP(_xlfn.CONCAT(A81,1),ref_coordinates!A:D,4,FALSE)</f>
        <v>30.5</v>
      </c>
      <c r="W81" t="str">
        <f>VLOOKUP(INT(LEFT(A81,3)),image_data!A:H,8,FALSE)</f>
        <v>perspective</v>
      </c>
    </row>
    <row r="82" spans="1:23" x14ac:dyDescent="0.3">
      <c r="A82" t="s">
        <v>496</v>
      </c>
      <c r="B82">
        <f t="shared" si="8"/>
        <v>43</v>
      </c>
      <c r="C82">
        <f>VLOOKUP($B82,image_data!$A:$P,16,FALSE)</f>
        <v>4000</v>
      </c>
      <c r="D82">
        <f>VLOOKUP($B82,image_data!$A:$P,15,FALSE)</f>
        <v>3000</v>
      </c>
      <c r="E82">
        <f t="shared" si="9"/>
        <v>9.5299999999999727</v>
      </c>
      <c r="F82">
        <f t="shared" si="10"/>
        <v>615.2600000000001</v>
      </c>
      <c r="G82">
        <f>VLOOKUP(_xlfn.CONCAT($A82,"1"),ref_coordinates!$A:$C,2,FALSE)</f>
        <v>1676.94</v>
      </c>
      <c r="H82">
        <f>VLOOKUP(_xlfn.CONCAT($A82,"1"),ref_coordinates!$A:$C,3,FALSE)</f>
        <v>657.17</v>
      </c>
      <c r="I82">
        <f>VLOOKUP(_xlfn.CONCAT($A82,"2"),ref_coordinates!$A:$C,2,FALSE)</f>
        <v>1686.47</v>
      </c>
      <c r="J82">
        <f>VLOOKUP(_xlfn.CONCAT($A82,"2"),ref_coordinates!$A:$C,3,FALSE)</f>
        <v>1272.43</v>
      </c>
      <c r="K82" t="e">
        <f t="shared" si="11"/>
        <v>#REF!</v>
      </c>
      <c r="L82" t="e">
        <f>VLOOKUP($A82,#REF!,4,FALSE)</f>
        <v>#REF!</v>
      </c>
      <c r="M82">
        <f>RADIANS(VLOOKUP($B82, image_data!A:G,7,FALSE))</f>
        <v>4.9713853261077059</v>
      </c>
      <c r="N82" t="e">
        <f>VLOOKUP($A82,#REF!,7,FALSE)</f>
        <v>#REF!</v>
      </c>
      <c r="O82">
        <f>VLOOKUP($B82,image_data!A:F,6,FALSE)</f>
        <v>1.3279449613765</v>
      </c>
      <c r="P82">
        <f>VLOOKUP($B82,image_data!$A:$Q,12,FALSE)</f>
        <v>0.51569130505636995</v>
      </c>
      <c r="Q82">
        <f>VLOOKUP($B82,image_data!$A:$Q,13,FALSE)</f>
        <v>-0.20297399726592999</v>
      </c>
      <c r="R82">
        <f>VLOOKUP($B82,image_data!$A:$Q,14,FALSE)</f>
        <v>3.4156747449552001E-2</v>
      </c>
      <c r="S82">
        <f>VLOOKUP($B82,image_data!$A:$K,9,FALSE)</f>
        <v>1.4151047055523001</v>
      </c>
      <c r="T82">
        <f>VLOOKUP($B82,image_data!$A:$K,10,FALSE)</f>
        <v>1.0770398251997</v>
      </c>
      <c r="U82">
        <f>VLOOKUP($B82,image_data!$A:$K,11,FALSE)</f>
        <v>-0.98056797404176999</v>
      </c>
      <c r="V82">
        <f>VLOOKUP(_xlfn.CONCAT(A82,1),ref_coordinates!A:D,4,FALSE)</f>
        <v>30.5</v>
      </c>
      <c r="W82" t="str">
        <f>VLOOKUP(INT(LEFT(A82,3)),image_data!A:H,8,FALSE)</f>
        <v>perspective</v>
      </c>
    </row>
    <row r="83" spans="1:23" x14ac:dyDescent="0.3">
      <c r="A83" t="s">
        <v>298</v>
      </c>
      <c r="B83">
        <f t="shared" si="8"/>
        <v>14</v>
      </c>
      <c r="C83">
        <f>VLOOKUP($B83,image_data!$A:$P,16,FALSE)</f>
        <v>4032</v>
      </c>
      <c r="D83">
        <f>VLOOKUP($B83,image_data!$A:$P,15,FALSE)</f>
        <v>3024</v>
      </c>
      <c r="E83">
        <f t="shared" si="9"/>
        <v>-64.170000000000073</v>
      </c>
      <c r="F83">
        <f t="shared" si="10"/>
        <v>996.03</v>
      </c>
      <c r="G83">
        <f>VLOOKUP(_xlfn.CONCAT($A83,"1"),ref_coordinates!$A:$C,2,FALSE)</f>
        <v>2960.1</v>
      </c>
      <c r="H83">
        <f>VLOOKUP(_xlfn.CONCAT($A83,"1"),ref_coordinates!$A:$C,3,FALSE)</f>
        <v>258.91000000000003</v>
      </c>
      <c r="I83">
        <f>VLOOKUP(_xlfn.CONCAT($A83,"2"),ref_coordinates!$A:$C,2,FALSE)</f>
        <v>2895.93</v>
      </c>
      <c r="J83">
        <f>VLOOKUP(_xlfn.CONCAT($A83,"2"),ref_coordinates!$A:$C,3,FALSE)</f>
        <v>1254.94</v>
      </c>
      <c r="K83" t="e">
        <f t="shared" si="11"/>
        <v>#REF!</v>
      </c>
      <c r="L83" t="e">
        <f>VLOOKUP($A83,#REF!,4,FALSE)</f>
        <v>#REF!</v>
      </c>
      <c r="M83">
        <f>RADIANS(VLOOKUP($B83, image_data!A:G,7,FALSE))</f>
        <v>5.2509057213888841</v>
      </c>
      <c r="N83" t="e">
        <f>VLOOKUP($A83,#REF!,7,FALSE)</f>
        <v>#REF!</v>
      </c>
      <c r="O83">
        <f>VLOOKUP($B83,image_data!A:F,6,FALSE)</f>
        <v>1.5548846656457</v>
      </c>
      <c r="P83">
        <f>VLOOKUP($B83,image_data!$A:$Q,12,FALSE)</f>
        <v>0.81566525442980997</v>
      </c>
      <c r="Q83">
        <f>VLOOKUP($B83,image_data!$A:$Q,13,FALSE)</f>
        <v>2.6581443859816999E-2</v>
      </c>
      <c r="R83">
        <f>VLOOKUP($B83,image_data!$A:$Q,14,FALSE)</f>
        <v>-3.1626459605728997E-2</v>
      </c>
      <c r="S83">
        <f>VLOOKUP($B83,image_data!$A:$K,9,FALSE)</f>
        <v>1.5003931217127</v>
      </c>
      <c r="T83">
        <f>VLOOKUP($B83,image_data!$A:$K,10,FALSE)</f>
        <v>0.81127045591097002</v>
      </c>
      <c r="U83">
        <f>VLOOKUP($B83,image_data!$A:$K,11,FALSE)</f>
        <v>-0.81271339800547004</v>
      </c>
      <c r="V83">
        <f>VLOOKUP(_xlfn.CONCAT(A83,1),ref_coordinates!A:D,4,FALSE)</f>
        <v>30.6</v>
      </c>
      <c r="W83" t="str">
        <f>VLOOKUP(INT(LEFT(A83,3)),image_data!A:H,8,FALSE)</f>
        <v>perspective</v>
      </c>
    </row>
    <row r="84" spans="1:23" x14ac:dyDescent="0.3">
      <c r="A84" t="s">
        <v>300</v>
      </c>
      <c r="B84">
        <f t="shared" si="8"/>
        <v>14</v>
      </c>
      <c r="C84">
        <f>VLOOKUP($B84,image_data!$A:$P,16,FALSE)</f>
        <v>4032</v>
      </c>
      <c r="D84">
        <f>VLOOKUP($B84,image_data!$A:$P,15,FALSE)</f>
        <v>3024</v>
      </c>
      <c r="E84">
        <f t="shared" si="9"/>
        <v>4.4200000000000728</v>
      </c>
      <c r="F84">
        <f t="shared" si="10"/>
        <v>1142.25</v>
      </c>
      <c r="G84">
        <f>VLOOKUP(_xlfn.CONCAT($A84,"1"),ref_coordinates!$A:$C,2,FALSE)</f>
        <v>3102.47</v>
      </c>
      <c r="H84">
        <f>VLOOKUP(_xlfn.CONCAT($A84,"1"),ref_coordinates!$A:$C,3,FALSE)</f>
        <v>125.55</v>
      </c>
      <c r="I84">
        <f>VLOOKUP(_xlfn.CONCAT($A84,"2"),ref_coordinates!$A:$C,2,FALSE)</f>
        <v>3106.89</v>
      </c>
      <c r="J84">
        <f>VLOOKUP(_xlfn.CONCAT($A84,"2"),ref_coordinates!$A:$C,3,FALSE)</f>
        <v>1267.8</v>
      </c>
      <c r="K84" t="e">
        <f t="shared" si="11"/>
        <v>#REF!</v>
      </c>
      <c r="L84" t="e">
        <f>VLOOKUP($A84,#REF!,4,FALSE)</f>
        <v>#REF!</v>
      </c>
      <c r="M84">
        <f>RADIANS(VLOOKUP($B84, image_data!A:G,7,FALSE))</f>
        <v>5.2509057213888841</v>
      </c>
      <c r="N84" t="e">
        <f>VLOOKUP($A84,#REF!,7,FALSE)</f>
        <v>#REF!</v>
      </c>
      <c r="O84">
        <f>VLOOKUP($B84,image_data!A:F,6,FALSE)</f>
        <v>1.5548846656457</v>
      </c>
      <c r="P84">
        <f>VLOOKUP($B84,image_data!$A:$Q,12,FALSE)</f>
        <v>0.81566525442980997</v>
      </c>
      <c r="Q84">
        <f>VLOOKUP($B84,image_data!$A:$Q,13,FALSE)</f>
        <v>2.6581443859816999E-2</v>
      </c>
      <c r="R84">
        <f>VLOOKUP($B84,image_data!$A:$Q,14,FALSE)</f>
        <v>-3.1626459605728997E-2</v>
      </c>
      <c r="S84">
        <f>VLOOKUP($B84,image_data!$A:$K,9,FALSE)</f>
        <v>1.5003931217127</v>
      </c>
      <c r="T84">
        <f>VLOOKUP($B84,image_data!$A:$K,10,FALSE)</f>
        <v>0.81127045591097002</v>
      </c>
      <c r="U84">
        <f>VLOOKUP($B84,image_data!$A:$K,11,FALSE)</f>
        <v>-0.81271339800547004</v>
      </c>
      <c r="V84">
        <f>VLOOKUP(_xlfn.CONCAT(A84,1),ref_coordinates!A:D,4,FALSE)</f>
        <v>30.6</v>
      </c>
      <c r="W84" t="str">
        <f>VLOOKUP(INT(LEFT(A84,3)),image_data!A:H,8,FALSE)</f>
        <v>perspective</v>
      </c>
    </row>
    <row r="85" spans="1:23" x14ac:dyDescent="0.3">
      <c r="A85" t="s">
        <v>484</v>
      </c>
      <c r="B85">
        <f t="shared" si="8"/>
        <v>42</v>
      </c>
      <c r="C85">
        <f>VLOOKUP($B85,image_data!$A:$P,16,FALSE)</f>
        <v>5184</v>
      </c>
      <c r="D85">
        <f>VLOOKUP($B85,image_data!$A:$P,15,FALSE)</f>
        <v>3888</v>
      </c>
      <c r="E85">
        <f t="shared" si="9"/>
        <v>-249.98000000000002</v>
      </c>
      <c r="F85">
        <f t="shared" si="10"/>
        <v>1978.59</v>
      </c>
      <c r="G85">
        <f>VLOOKUP(_xlfn.CONCAT($A85,"1"),ref_coordinates!$A:$C,2,FALSE)</f>
        <v>595.85</v>
      </c>
      <c r="H85">
        <f>VLOOKUP(_xlfn.CONCAT($A85,"1"),ref_coordinates!$A:$C,3,FALSE)</f>
        <v>433.07</v>
      </c>
      <c r="I85">
        <f>VLOOKUP(_xlfn.CONCAT($A85,"2"),ref_coordinates!$A:$C,2,FALSE)</f>
        <v>345.87</v>
      </c>
      <c r="J85">
        <f>VLOOKUP(_xlfn.CONCAT($A85,"2"),ref_coordinates!$A:$C,3,FALSE)</f>
        <v>2411.66</v>
      </c>
      <c r="K85" t="e">
        <f t="shared" si="11"/>
        <v>#REF!</v>
      </c>
      <c r="L85" t="e">
        <f>VLOOKUP($A85,#REF!,4,FALSE)</f>
        <v>#REF!</v>
      </c>
      <c r="M85">
        <f>RADIANS(VLOOKUP($B85, image_data!A:G,7,FALSE))</f>
        <v>1.4661416401848668</v>
      </c>
      <c r="N85" t="e">
        <f>VLOOKUP($A85,#REF!,7,FALSE)</f>
        <v>#REF!</v>
      </c>
      <c r="O85">
        <f>VLOOKUP($B85,image_data!A:F,6,FALSE)</f>
        <v>2.2378061963245002</v>
      </c>
      <c r="P85">
        <f>VLOOKUP($B85,image_data!$A:$Q,12,FALSE)</f>
        <v>0.54002987963293003</v>
      </c>
      <c r="Q85">
        <f>VLOOKUP($B85,image_data!$A:$Q,13,FALSE)</f>
        <v>-0.17963635931176</v>
      </c>
      <c r="R85">
        <f>VLOOKUP($B85,image_data!$A:$Q,14,FALSE)</f>
        <v>2.1441045911230999E-2</v>
      </c>
      <c r="S85">
        <f>VLOOKUP($B85,image_data!$A:$K,9,FALSE)</f>
        <v>1.1698364150161999</v>
      </c>
      <c r="T85">
        <f>VLOOKUP($B85,image_data!$A:$K,10,FALSE)</f>
        <v>-1.113073972841</v>
      </c>
      <c r="U85">
        <f>VLOOKUP($B85,image_data!$A:$K,11,FALSE)</f>
        <v>1.1175176832083</v>
      </c>
      <c r="V85">
        <f>VLOOKUP(_xlfn.CONCAT(A85,1),ref_coordinates!A:D,4,FALSE)</f>
        <v>30.7</v>
      </c>
      <c r="W85" t="str">
        <f>VLOOKUP(INT(LEFT(A85,3)),image_data!A:H,8,FALSE)</f>
        <v>perspective</v>
      </c>
    </row>
    <row r="86" spans="1:23" x14ac:dyDescent="0.3">
      <c r="A86" t="s">
        <v>485</v>
      </c>
      <c r="B86">
        <f t="shared" si="8"/>
        <v>42</v>
      </c>
      <c r="C86">
        <f>VLOOKUP($B86,image_data!$A:$P,16,FALSE)</f>
        <v>5184</v>
      </c>
      <c r="D86">
        <f>VLOOKUP($B86,image_data!$A:$P,15,FALSE)</f>
        <v>3888</v>
      </c>
      <c r="E86">
        <f t="shared" si="9"/>
        <v>-197.96000000000004</v>
      </c>
      <c r="F86">
        <f t="shared" si="10"/>
        <v>1897.2700000000002</v>
      </c>
      <c r="G86">
        <f>VLOOKUP(_xlfn.CONCAT($A86,"1"),ref_coordinates!$A:$C,2,FALSE)</f>
        <v>800.85</v>
      </c>
      <c r="H86">
        <f>VLOOKUP(_xlfn.CONCAT($A86,"1"),ref_coordinates!$A:$C,3,FALSE)</f>
        <v>496.26</v>
      </c>
      <c r="I86">
        <f>VLOOKUP(_xlfn.CONCAT($A86,"2"),ref_coordinates!$A:$C,2,FALSE)</f>
        <v>602.89</v>
      </c>
      <c r="J86">
        <f>VLOOKUP(_xlfn.CONCAT($A86,"2"),ref_coordinates!$A:$C,3,FALSE)</f>
        <v>2393.5300000000002</v>
      </c>
      <c r="K86" t="e">
        <f t="shared" si="11"/>
        <v>#REF!</v>
      </c>
      <c r="L86" t="e">
        <f>VLOOKUP($A86,#REF!,4,FALSE)</f>
        <v>#REF!</v>
      </c>
      <c r="M86">
        <f>RADIANS(VLOOKUP($B86, image_data!A:G,7,FALSE))</f>
        <v>1.4661416401848668</v>
      </c>
      <c r="N86" t="e">
        <f>VLOOKUP($A86,#REF!,7,FALSE)</f>
        <v>#REF!</v>
      </c>
      <c r="O86">
        <f>VLOOKUP($B86,image_data!A:F,6,FALSE)</f>
        <v>2.2378061963245002</v>
      </c>
      <c r="P86">
        <f>VLOOKUP($B86,image_data!$A:$Q,12,FALSE)</f>
        <v>0.54002987963293003</v>
      </c>
      <c r="Q86">
        <f>VLOOKUP($B86,image_data!$A:$Q,13,FALSE)</f>
        <v>-0.17963635931176</v>
      </c>
      <c r="R86">
        <f>VLOOKUP($B86,image_data!$A:$Q,14,FALSE)</f>
        <v>2.1441045911230999E-2</v>
      </c>
      <c r="S86">
        <f>VLOOKUP($B86,image_data!$A:$K,9,FALSE)</f>
        <v>1.1698364150161999</v>
      </c>
      <c r="T86">
        <f>VLOOKUP($B86,image_data!$A:$K,10,FALSE)</f>
        <v>-1.113073972841</v>
      </c>
      <c r="U86">
        <f>VLOOKUP($B86,image_data!$A:$K,11,FALSE)</f>
        <v>1.1175176832083</v>
      </c>
      <c r="V86">
        <f>VLOOKUP(_xlfn.CONCAT(A86,1),ref_coordinates!A:D,4,FALSE)</f>
        <v>30.7</v>
      </c>
      <c r="W86" t="str">
        <f>VLOOKUP(INT(LEFT(A86,3)),image_data!A:H,8,FALSE)</f>
        <v>perspective</v>
      </c>
    </row>
    <row r="87" spans="1:23" x14ac:dyDescent="0.3">
      <c r="A87" t="s">
        <v>486</v>
      </c>
      <c r="B87">
        <f t="shared" si="8"/>
        <v>42</v>
      </c>
      <c r="C87">
        <f>VLOOKUP($B87,image_data!$A:$P,16,FALSE)</f>
        <v>5184</v>
      </c>
      <c r="D87">
        <f>VLOOKUP($B87,image_data!$A:$P,15,FALSE)</f>
        <v>3888</v>
      </c>
      <c r="E87">
        <f t="shared" si="9"/>
        <v>-135.14999999999998</v>
      </c>
      <c r="F87">
        <f t="shared" si="10"/>
        <v>1809.02</v>
      </c>
      <c r="G87">
        <f>VLOOKUP(_xlfn.CONCAT($A87,"1"),ref_coordinates!$A:$C,2,FALSE)</f>
        <v>1001.87</v>
      </c>
      <c r="H87">
        <f>VLOOKUP(_xlfn.CONCAT($A87,"1"),ref_coordinates!$A:$C,3,FALSE)</f>
        <v>560.67999999999995</v>
      </c>
      <c r="I87">
        <f>VLOOKUP(_xlfn.CONCAT($A87,"2"),ref_coordinates!$A:$C,2,FALSE)</f>
        <v>866.72</v>
      </c>
      <c r="J87">
        <f>VLOOKUP(_xlfn.CONCAT($A87,"2"),ref_coordinates!$A:$C,3,FALSE)</f>
        <v>2369.6999999999998</v>
      </c>
      <c r="K87" t="e">
        <f t="shared" si="11"/>
        <v>#REF!</v>
      </c>
      <c r="L87" t="e">
        <f>VLOOKUP($A87,#REF!,4,FALSE)</f>
        <v>#REF!</v>
      </c>
      <c r="M87">
        <f>RADIANS(VLOOKUP($B87, image_data!A:G,7,FALSE))</f>
        <v>1.4661416401848668</v>
      </c>
      <c r="N87" t="e">
        <f>VLOOKUP($A87,#REF!,7,FALSE)</f>
        <v>#REF!</v>
      </c>
      <c r="O87">
        <f>VLOOKUP($B87,image_data!A:F,6,FALSE)</f>
        <v>2.2378061963245002</v>
      </c>
      <c r="P87">
        <f>VLOOKUP($B87,image_data!$A:$Q,12,FALSE)</f>
        <v>0.54002987963293003</v>
      </c>
      <c r="Q87">
        <f>VLOOKUP($B87,image_data!$A:$Q,13,FALSE)</f>
        <v>-0.17963635931176</v>
      </c>
      <c r="R87">
        <f>VLOOKUP($B87,image_data!$A:$Q,14,FALSE)</f>
        <v>2.1441045911230999E-2</v>
      </c>
      <c r="S87">
        <f>VLOOKUP($B87,image_data!$A:$K,9,FALSE)</f>
        <v>1.1698364150161999</v>
      </c>
      <c r="T87">
        <f>VLOOKUP($B87,image_data!$A:$K,10,FALSE)</f>
        <v>-1.113073972841</v>
      </c>
      <c r="U87">
        <f>VLOOKUP($B87,image_data!$A:$K,11,FALSE)</f>
        <v>1.1175176832083</v>
      </c>
      <c r="V87">
        <f>VLOOKUP(_xlfn.CONCAT(A87,1),ref_coordinates!A:D,4,FALSE)</f>
        <v>30.7</v>
      </c>
      <c r="W87" t="str">
        <f>VLOOKUP(INT(LEFT(A87,3)),image_data!A:H,8,FALSE)</f>
        <v>perspective</v>
      </c>
    </row>
    <row r="88" spans="1:23" x14ac:dyDescent="0.3">
      <c r="A88" t="s">
        <v>487</v>
      </c>
      <c r="B88">
        <f t="shared" si="8"/>
        <v>42</v>
      </c>
      <c r="C88">
        <f>VLOOKUP($B88,image_data!$A:$P,16,FALSE)</f>
        <v>5184</v>
      </c>
      <c r="D88">
        <f>VLOOKUP($B88,image_data!$A:$P,15,FALSE)</f>
        <v>3888</v>
      </c>
      <c r="E88">
        <f t="shared" si="9"/>
        <v>15.309999999999945</v>
      </c>
      <c r="F88">
        <f t="shared" si="10"/>
        <v>1553.12</v>
      </c>
      <c r="G88">
        <f>VLOOKUP(_xlfn.CONCAT($A88,"1"),ref_coordinates!$A:$C,2,FALSE)</f>
        <v>1540.26</v>
      </c>
      <c r="H88">
        <f>VLOOKUP(_xlfn.CONCAT($A88,"1"),ref_coordinates!$A:$C,3,FALSE)</f>
        <v>748.88</v>
      </c>
      <c r="I88">
        <f>VLOOKUP(_xlfn.CONCAT($A88,"2"),ref_coordinates!$A:$C,2,FALSE)</f>
        <v>1555.57</v>
      </c>
      <c r="J88">
        <f>VLOOKUP(_xlfn.CONCAT($A88,"2"),ref_coordinates!$A:$C,3,FALSE)</f>
        <v>2302</v>
      </c>
      <c r="K88" t="e">
        <f t="shared" si="11"/>
        <v>#REF!</v>
      </c>
      <c r="L88" t="e">
        <f>VLOOKUP($A88,#REF!,4,FALSE)</f>
        <v>#REF!</v>
      </c>
      <c r="M88">
        <f>RADIANS(VLOOKUP($B88, image_data!A:G,7,FALSE))</f>
        <v>1.4661416401848668</v>
      </c>
      <c r="N88" t="e">
        <f>VLOOKUP($A88,#REF!,7,FALSE)</f>
        <v>#REF!</v>
      </c>
      <c r="O88">
        <f>VLOOKUP($B88,image_data!A:F,6,FALSE)</f>
        <v>2.2378061963245002</v>
      </c>
      <c r="P88">
        <f>VLOOKUP($B88,image_data!$A:$Q,12,FALSE)</f>
        <v>0.54002987963293003</v>
      </c>
      <c r="Q88">
        <f>VLOOKUP($B88,image_data!$A:$Q,13,FALSE)</f>
        <v>-0.17963635931176</v>
      </c>
      <c r="R88">
        <f>VLOOKUP($B88,image_data!$A:$Q,14,FALSE)</f>
        <v>2.1441045911230999E-2</v>
      </c>
      <c r="S88">
        <f>VLOOKUP($B88,image_data!$A:$K,9,FALSE)</f>
        <v>1.1698364150161999</v>
      </c>
      <c r="T88">
        <f>VLOOKUP($B88,image_data!$A:$K,10,FALSE)</f>
        <v>-1.113073972841</v>
      </c>
      <c r="U88">
        <f>VLOOKUP($B88,image_data!$A:$K,11,FALSE)</f>
        <v>1.1175176832083</v>
      </c>
      <c r="V88">
        <f>VLOOKUP(_xlfn.CONCAT(A88,1),ref_coordinates!A:D,4,FALSE)</f>
        <v>30.7</v>
      </c>
      <c r="W88" t="str">
        <f>VLOOKUP(INT(LEFT(A88,3)),image_data!A:H,8,FALSE)</f>
        <v>perspective</v>
      </c>
    </row>
    <row r="89" spans="1:23" x14ac:dyDescent="0.3">
      <c r="A89" t="s">
        <v>488</v>
      </c>
      <c r="B89">
        <f t="shared" si="8"/>
        <v>42</v>
      </c>
      <c r="C89">
        <f>VLOOKUP($B89,image_data!$A:$P,16,FALSE)</f>
        <v>5184</v>
      </c>
      <c r="D89">
        <f>VLOOKUP($B89,image_data!$A:$P,15,FALSE)</f>
        <v>3888</v>
      </c>
      <c r="E89">
        <f t="shared" si="9"/>
        <v>110.05000000000018</v>
      </c>
      <c r="F89">
        <f t="shared" si="10"/>
        <v>1150.3599999999999</v>
      </c>
      <c r="G89">
        <f>VLOOKUP(_xlfn.CONCAT($A89,"1"),ref_coordinates!$A:$C,2,FALSE)</f>
        <v>2299.06</v>
      </c>
      <c r="H89">
        <f>VLOOKUP(_xlfn.CONCAT($A89,"1"),ref_coordinates!$A:$C,3,FALSE)</f>
        <v>1059.6600000000001</v>
      </c>
      <c r="I89">
        <f>VLOOKUP(_xlfn.CONCAT($A89,"2"),ref_coordinates!$A:$C,2,FALSE)</f>
        <v>2409.11</v>
      </c>
      <c r="J89">
        <f>VLOOKUP(_xlfn.CONCAT($A89,"2"),ref_coordinates!$A:$C,3,FALSE)</f>
        <v>2210.02</v>
      </c>
      <c r="K89" t="e">
        <f t="shared" si="11"/>
        <v>#REF!</v>
      </c>
      <c r="L89" t="e">
        <f>VLOOKUP($A89,#REF!,4,FALSE)</f>
        <v>#REF!</v>
      </c>
      <c r="M89">
        <f>RADIANS(VLOOKUP($B89, image_data!A:G,7,FALSE))</f>
        <v>1.4661416401848668</v>
      </c>
      <c r="N89" t="e">
        <f>VLOOKUP($A89,#REF!,7,FALSE)</f>
        <v>#REF!</v>
      </c>
      <c r="O89">
        <f>VLOOKUP($B89,image_data!A:F,6,FALSE)</f>
        <v>2.2378061963245002</v>
      </c>
      <c r="P89">
        <f>VLOOKUP($B89,image_data!$A:$Q,12,FALSE)</f>
        <v>0.54002987963293003</v>
      </c>
      <c r="Q89">
        <f>VLOOKUP($B89,image_data!$A:$Q,13,FALSE)</f>
        <v>-0.17963635931176</v>
      </c>
      <c r="R89">
        <f>VLOOKUP($B89,image_data!$A:$Q,14,FALSE)</f>
        <v>2.1441045911230999E-2</v>
      </c>
      <c r="S89">
        <f>VLOOKUP($B89,image_data!$A:$K,9,FALSE)</f>
        <v>1.1698364150161999</v>
      </c>
      <c r="T89">
        <f>VLOOKUP($B89,image_data!$A:$K,10,FALSE)</f>
        <v>-1.113073972841</v>
      </c>
      <c r="U89">
        <f>VLOOKUP($B89,image_data!$A:$K,11,FALSE)</f>
        <v>1.1175176832083</v>
      </c>
      <c r="V89">
        <f>VLOOKUP(_xlfn.CONCAT(A89,1),ref_coordinates!A:D,4,FALSE)</f>
        <v>30.7</v>
      </c>
      <c r="W89" t="str">
        <f>VLOOKUP(INT(LEFT(A89,3)),image_data!A:H,8,FALSE)</f>
        <v>perspective</v>
      </c>
    </row>
    <row r="90" spans="1:23" x14ac:dyDescent="0.3">
      <c r="A90" t="s">
        <v>489</v>
      </c>
      <c r="B90">
        <f t="shared" si="8"/>
        <v>42</v>
      </c>
      <c r="C90">
        <f>VLOOKUP($B90,image_data!$A:$P,16,FALSE)</f>
        <v>5184</v>
      </c>
      <c r="D90">
        <f>VLOOKUP($B90,image_data!$A:$P,15,FALSE)</f>
        <v>3888</v>
      </c>
      <c r="E90">
        <f t="shared" si="9"/>
        <v>116.59000000000015</v>
      </c>
      <c r="F90">
        <f t="shared" si="10"/>
        <v>914.66999999999985</v>
      </c>
      <c r="G90">
        <f>VLOOKUP(_xlfn.CONCAT($A90,"1"),ref_coordinates!$A:$C,2,FALSE)</f>
        <v>2694.64</v>
      </c>
      <c r="H90">
        <f>VLOOKUP(_xlfn.CONCAT($A90,"1"),ref_coordinates!$A:$C,3,FALSE)</f>
        <v>1243.49</v>
      </c>
      <c r="I90">
        <f>VLOOKUP(_xlfn.CONCAT($A90,"2"),ref_coordinates!$A:$C,2,FALSE)</f>
        <v>2811.23</v>
      </c>
      <c r="J90">
        <f>VLOOKUP(_xlfn.CONCAT($A90,"2"),ref_coordinates!$A:$C,3,FALSE)</f>
        <v>2158.16</v>
      </c>
      <c r="K90" t="e">
        <f t="shared" si="11"/>
        <v>#REF!</v>
      </c>
      <c r="L90" t="e">
        <f>VLOOKUP($A90,#REF!,4,FALSE)</f>
        <v>#REF!</v>
      </c>
      <c r="M90">
        <f>RADIANS(VLOOKUP($B90, image_data!A:G,7,FALSE))</f>
        <v>1.4661416401848668</v>
      </c>
      <c r="N90" t="e">
        <f>VLOOKUP($A90,#REF!,7,FALSE)</f>
        <v>#REF!</v>
      </c>
      <c r="O90">
        <f>VLOOKUP($B90,image_data!A:F,6,FALSE)</f>
        <v>2.2378061963245002</v>
      </c>
      <c r="P90">
        <f>VLOOKUP($B90,image_data!$A:$Q,12,FALSE)</f>
        <v>0.54002987963293003</v>
      </c>
      <c r="Q90">
        <f>VLOOKUP($B90,image_data!$A:$Q,13,FALSE)</f>
        <v>-0.17963635931176</v>
      </c>
      <c r="R90">
        <f>VLOOKUP($B90,image_data!$A:$Q,14,FALSE)</f>
        <v>2.1441045911230999E-2</v>
      </c>
      <c r="S90">
        <f>VLOOKUP($B90,image_data!$A:$K,9,FALSE)</f>
        <v>1.1698364150161999</v>
      </c>
      <c r="T90">
        <f>VLOOKUP($B90,image_data!$A:$K,10,FALSE)</f>
        <v>-1.113073972841</v>
      </c>
      <c r="U90">
        <f>VLOOKUP($B90,image_data!$A:$K,11,FALSE)</f>
        <v>1.1175176832083</v>
      </c>
      <c r="V90">
        <f>VLOOKUP(_xlfn.CONCAT(A90,1),ref_coordinates!A:D,4,FALSE)</f>
        <v>30.7</v>
      </c>
      <c r="W90" t="str">
        <f>VLOOKUP(INT(LEFT(A90,3)),image_data!A:H,8,FALSE)</f>
        <v>perspective</v>
      </c>
    </row>
    <row r="91" spans="1:23" x14ac:dyDescent="0.3">
      <c r="A91" t="s">
        <v>311</v>
      </c>
      <c r="B91">
        <f t="shared" si="8"/>
        <v>16</v>
      </c>
      <c r="C91">
        <f>VLOOKUP($B91,image_data!$A:$P,16,FALSE)</f>
        <v>2048</v>
      </c>
      <c r="D91">
        <f>VLOOKUP($B91,image_data!$A:$P,15,FALSE)</f>
        <v>1536</v>
      </c>
      <c r="E91">
        <f t="shared" si="9"/>
        <v>-48</v>
      </c>
      <c r="F91">
        <f t="shared" si="10"/>
        <v>474.79999999999995</v>
      </c>
      <c r="G91">
        <f>VLOOKUP(_xlfn.CONCAT($A91,"1"),ref_coordinates!$A:$C,2,FALSE)</f>
        <v>265.19</v>
      </c>
      <c r="H91">
        <f>VLOOKUP(_xlfn.CONCAT($A91,"1"),ref_coordinates!$A:$C,3,FALSE)</f>
        <v>61.26</v>
      </c>
      <c r="I91">
        <f>VLOOKUP(_xlfn.CONCAT($A91,"2"),ref_coordinates!$A:$C,2,FALSE)</f>
        <v>217.19</v>
      </c>
      <c r="J91">
        <f>VLOOKUP(_xlfn.CONCAT($A91,"2"),ref_coordinates!$A:$C,3,FALSE)</f>
        <v>536.05999999999995</v>
      </c>
      <c r="K91" t="e">
        <f t="shared" si="11"/>
        <v>#REF!</v>
      </c>
      <c r="L91" t="e">
        <f>VLOOKUP($A91,#REF!,4,FALSE)</f>
        <v>#REF!</v>
      </c>
      <c r="M91">
        <f>RADIANS(VLOOKUP($B91, image_data!A:G,7,FALSE))</f>
        <v>1.6057294420539359</v>
      </c>
      <c r="N91" t="e">
        <f>VLOOKUP($A91,#REF!,7,FALSE)</f>
        <v>#REF!</v>
      </c>
      <c r="O91">
        <f>VLOOKUP($B91,image_data!A:F,6,FALSE)</f>
        <v>1.9550113100558999</v>
      </c>
      <c r="P91">
        <f>VLOOKUP($B91,image_data!$A:$Q,12,FALSE)</f>
        <v>0.54373574936683</v>
      </c>
      <c r="Q91">
        <f>VLOOKUP($B91,image_data!$A:$Q,13,FALSE)</f>
        <v>-0.19609686501918</v>
      </c>
      <c r="R91">
        <f>VLOOKUP($B91,image_data!$A:$Q,14,FALSE)</f>
        <v>2.7903289765235002E-2</v>
      </c>
      <c r="S91">
        <f>VLOOKUP($B91,image_data!$A:$K,9,FALSE)</f>
        <v>1.258196141797</v>
      </c>
      <c r="T91">
        <f>VLOOKUP($B91,image_data!$A:$K,10,FALSE)</f>
        <v>-1.2758232990166001</v>
      </c>
      <c r="U91">
        <f>VLOOKUP($B91,image_data!$A:$K,11,FALSE)</f>
        <v>1.2158731128669999</v>
      </c>
      <c r="V91">
        <f>VLOOKUP(_xlfn.CONCAT(A91,1),ref_coordinates!A:D,4,FALSE)</f>
        <v>30.9</v>
      </c>
      <c r="W91" t="str">
        <f>VLOOKUP(INT(LEFT(A91,3)),image_data!A:H,8,FALSE)</f>
        <v>perspective</v>
      </c>
    </row>
    <row r="92" spans="1:23" x14ac:dyDescent="0.3">
      <c r="A92" t="s">
        <v>312</v>
      </c>
      <c r="B92">
        <f t="shared" si="8"/>
        <v>16</v>
      </c>
      <c r="C92">
        <f>VLOOKUP($B92,image_data!$A:$P,16,FALSE)</f>
        <v>2048</v>
      </c>
      <c r="D92">
        <f>VLOOKUP($B92,image_data!$A:$P,15,FALSE)</f>
        <v>1536</v>
      </c>
      <c r="E92">
        <f t="shared" si="9"/>
        <v>-40.850000000000023</v>
      </c>
      <c r="F92">
        <f t="shared" si="10"/>
        <v>444.33999999999992</v>
      </c>
      <c r="G92">
        <f>VLOOKUP(_xlfn.CONCAT($A92,"1"),ref_coordinates!$A:$C,2,FALSE)</f>
        <v>300.94</v>
      </c>
      <c r="H92">
        <f>VLOOKUP(_xlfn.CONCAT($A92,"1"),ref_coordinates!$A:$C,3,FALSE)</f>
        <v>91.72</v>
      </c>
      <c r="I92">
        <f>VLOOKUP(_xlfn.CONCAT($A92,"2"),ref_coordinates!$A:$C,2,FALSE)</f>
        <v>260.08999999999997</v>
      </c>
      <c r="J92">
        <f>VLOOKUP(_xlfn.CONCAT($A92,"2"),ref_coordinates!$A:$C,3,FALSE)</f>
        <v>536.05999999999995</v>
      </c>
      <c r="K92" t="e">
        <f t="shared" si="11"/>
        <v>#REF!</v>
      </c>
      <c r="L92" t="e">
        <f>VLOOKUP($A92,#REF!,4,FALSE)</f>
        <v>#REF!</v>
      </c>
      <c r="M92">
        <f>RADIANS(VLOOKUP($B92, image_data!A:G,7,FALSE))</f>
        <v>1.6057294420539359</v>
      </c>
      <c r="N92" t="e">
        <f>VLOOKUP($A92,#REF!,7,FALSE)</f>
        <v>#REF!</v>
      </c>
      <c r="O92">
        <f>VLOOKUP($B92,image_data!A:F,6,FALSE)</f>
        <v>1.9550113100558999</v>
      </c>
      <c r="P92">
        <f>VLOOKUP($B92,image_data!$A:$Q,12,FALSE)</f>
        <v>0.54373574936683</v>
      </c>
      <c r="Q92">
        <f>VLOOKUP($B92,image_data!$A:$Q,13,FALSE)</f>
        <v>-0.19609686501918</v>
      </c>
      <c r="R92">
        <f>VLOOKUP($B92,image_data!$A:$Q,14,FALSE)</f>
        <v>2.7903289765235002E-2</v>
      </c>
      <c r="S92">
        <f>VLOOKUP($B92,image_data!$A:$K,9,FALSE)</f>
        <v>1.258196141797</v>
      </c>
      <c r="T92">
        <f>VLOOKUP($B92,image_data!$A:$K,10,FALSE)</f>
        <v>-1.2758232990166001</v>
      </c>
      <c r="U92">
        <f>VLOOKUP($B92,image_data!$A:$K,11,FALSE)</f>
        <v>1.2158731128669999</v>
      </c>
      <c r="V92">
        <f>VLOOKUP(_xlfn.CONCAT(A92,1),ref_coordinates!A:D,4,FALSE)</f>
        <v>30.9</v>
      </c>
      <c r="W92" t="str">
        <f>VLOOKUP(INT(LEFT(A92,3)),image_data!A:H,8,FALSE)</f>
        <v>perspective</v>
      </c>
    </row>
    <row r="93" spans="1:23" x14ac:dyDescent="0.3">
      <c r="A93" t="s">
        <v>313</v>
      </c>
      <c r="B93">
        <f t="shared" si="8"/>
        <v>16</v>
      </c>
      <c r="C93">
        <f>VLOOKUP($B93,image_data!$A:$P,16,FALSE)</f>
        <v>2048</v>
      </c>
      <c r="D93">
        <f>VLOOKUP($B93,image_data!$A:$P,15,FALSE)</f>
        <v>1536</v>
      </c>
      <c r="E93">
        <f t="shared" si="9"/>
        <v>-31.319999999999993</v>
      </c>
      <c r="F93">
        <f t="shared" si="10"/>
        <v>417.11</v>
      </c>
      <c r="G93">
        <f>VLOOKUP(_xlfn.CONCAT($A93,"1"),ref_coordinates!$A:$C,2,FALSE)</f>
        <v>326.13</v>
      </c>
      <c r="H93">
        <f>VLOOKUP(_xlfn.CONCAT($A93,"1"),ref_coordinates!$A:$C,3,FALSE)</f>
        <v>114.87</v>
      </c>
      <c r="I93">
        <f>VLOOKUP(_xlfn.CONCAT($A93,"2"),ref_coordinates!$A:$C,2,FALSE)</f>
        <v>294.81</v>
      </c>
      <c r="J93">
        <f>VLOOKUP(_xlfn.CONCAT($A93,"2"),ref_coordinates!$A:$C,3,FALSE)</f>
        <v>531.98</v>
      </c>
      <c r="K93" t="e">
        <f t="shared" si="11"/>
        <v>#REF!</v>
      </c>
      <c r="L93" t="e">
        <f>VLOOKUP($A93,#REF!,4,FALSE)</f>
        <v>#REF!</v>
      </c>
      <c r="M93">
        <f>RADIANS(VLOOKUP($B93, image_data!A:G,7,FALSE))</f>
        <v>1.6057294420539359</v>
      </c>
      <c r="N93" t="e">
        <f>VLOOKUP($A93,#REF!,7,FALSE)</f>
        <v>#REF!</v>
      </c>
      <c r="O93">
        <f>VLOOKUP($B93,image_data!A:F,6,FALSE)</f>
        <v>1.9550113100558999</v>
      </c>
      <c r="P93">
        <f>VLOOKUP($B93,image_data!$A:$Q,12,FALSE)</f>
        <v>0.54373574936683</v>
      </c>
      <c r="Q93">
        <f>VLOOKUP($B93,image_data!$A:$Q,13,FALSE)</f>
        <v>-0.19609686501918</v>
      </c>
      <c r="R93">
        <f>VLOOKUP($B93,image_data!$A:$Q,14,FALSE)</f>
        <v>2.7903289765235002E-2</v>
      </c>
      <c r="S93">
        <f>VLOOKUP($B93,image_data!$A:$K,9,FALSE)</f>
        <v>1.258196141797</v>
      </c>
      <c r="T93">
        <f>VLOOKUP($B93,image_data!$A:$K,10,FALSE)</f>
        <v>-1.2758232990166001</v>
      </c>
      <c r="U93">
        <f>VLOOKUP($B93,image_data!$A:$K,11,FALSE)</f>
        <v>1.2158731128669999</v>
      </c>
      <c r="V93">
        <f>VLOOKUP(_xlfn.CONCAT(A93,1),ref_coordinates!A:D,4,FALSE)</f>
        <v>30.9</v>
      </c>
      <c r="W93" t="str">
        <f>VLOOKUP(INT(LEFT(A93,3)),image_data!A:H,8,FALSE)</f>
        <v>perspective</v>
      </c>
    </row>
    <row r="94" spans="1:23" x14ac:dyDescent="0.3">
      <c r="A94" t="s">
        <v>314</v>
      </c>
      <c r="B94">
        <f t="shared" si="8"/>
        <v>16</v>
      </c>
      <c r="C94">
        <f>VLOOKUP($B94,image_data!$A:$P,16,FALSE)</f>
        <v>2048</v>
      </c>
      <c r="D94">
        <f>VLOOKUP($B94,image_data!$A:$P,15,FALSE)</f>
        <v>1536</v>
      </c>
      <c r="E94">
        <f t="shared" si="9"/>
        <v>-4.339999999999975</v>
      </c>
      <c r="F94">
        <f t="shared" si="10"/>
        <v>318.38</v>
      </c>
      <c r="G94">
        <f>VLOOKUP(_xlfn.CONCAT($A94,"1"),ref_coordinates!$A:$C,2,FALSE)</f>
        <v>413.96</v>
      </c>
      <c r="H94">
        <f>VLOOKUP(_xlfn.CONCAT($A94,"1"),ref_coordinates!$A:$C,3,FALSE)</f>
        <v>194.53</v>
      </c>
      <c r="I94">
        <f>VLOOKUP(_xlfn.CONCAT($A94,"2"),ref_coordinates!$A:$C,2,FALSE)</f>
        <v>409.62</v>
      </c>
      <c r="J94">
        <f>VLOOKUP(_xlfn.CONCAT($A94,"2"),ref_coordinates!$A:$C,3,FALSE)</f>
        <v>512.91</v>
      </c>
      <c r="K94" t="e">
        <f t="shared" si="11"/>
        <v>#REF!</v>
      </c>
      <c r="L94" t="e">
        <f>VLOOKUP($A94,#REF!,4,FALSE)</f>
        <v>#REF!</v>
      </c>
      <c r="M94">
        <f>RADIANS(VLOOKUP($B94, image_data!A:G,7,FALSE))</f>
        <v>1.6057294420539359</v>
      </c>
      <c r="N94" t="e">
        <f>VLOOKUP($A94,#REF!,7,FALSE)</f>
        <v>#REF!</v>
      </c>
      <c r="O94">
        <f>VLOOKUP($B94,image_data!A:F,6,FALSE)</f>
        <v>1.9550113100558999</v>
      </c>
      <c r="P94">
        <f>VLOOKUP($B94,image_data!$A:$Q,12,FALSE)</f>
        <v>0.54373574936683</v>
      </c>
      <c r="Q94">
        <f>VLOOKUP($B94,image_data!$A:$Q,13,FALSE)</f>
        <v>-0.19609686501918</v>
      </c>
      <c r="R94">
        <f>VLOOKUP($B94,image_data!$A:$Q,14,FALSE)</f>
        <v>2.7903289765235002E-2</v>
      </c>
      <c r="S94">
        <f>VLOOKUP($B94,image_data!$A:$K,9,FALSE)</f>
        <v>1.258196141797</v>
      </c>
      <c r="T94">
        <f>VLOOKUP($B94,image_data!$A:$K,10,FALSE)</f>
        <v>-1.2758232990166001</v>
      </c>
      <c r="U94">
        <f>VLOOKUP($B94,image_data!$A:$K,11,FALSE)</f>
        <v>1.2158731128669999</v>
      </c>
      <c r="V94">
        <f>VLOOKUP(_xlfn.CONCAT(A94,1),ref_coordinates!A:D,4,FALSE)</f>
        <v>30.9</v>
      </c>
      <c r="W94" t="str">
        <f>VLOOKUP(INT(LEFT(A94,3)),image_data!A:H,8,FALSE)</f>
        <v>perspective</v>
      </c>
    </row>
    <row r="95" spans="1:23" x14ac:dyDescent="0.3">
      <c r="A95" t="s">
        <v>497</v>
      </c>
      <c r="B95">
        <f t="shared" si="8"/>
        <v>43</v>
      </c>
      <c r="C95">
        <f>VLOOKUP($B95,image_data!$A:$P,16,FALSE)</f>
        <v>4000</v>
      </c>
      <c r="D95">
        <f>VLOOKUP($B95,image_data!$A:$P,15,FALSE)</f>
        <v>3000</v>
      </c>
      <c r="E95">
        <f t="shared" si="9"/>
        <v>31.659999999999854</v>
      </c>
      <c r="F95">
        <f t="shared" si="10"/>
        <v>698.55000000000007</v>
      </c>
      <c r="G95">
        <f>VLOOKUP(_xlfn.CONCAT($A95,"1"),ref_coordinates!$A:$C,2,FALSE)</f>
        <v>2404.77</v>
      </c>
      <c r="H95">
        <f>VLOOKUP(_xlfn.CONCAT($A95,"1"),ref_coordinates!$A:$C,3,FALSE)</f>
        <v>560.6</v>
      </c>
      <c r="I95">
        <f>VLOOKUP(_xlfn.CONCAT($A95,"2"),ref_coordinates!$A:$C,2,FALSE)</f>
        <v>2436.4299999999998</v>
      </c>
      <c r="J95">
        <f>VLOOKUP(_xlfn.CONCAT($A95,"2"),ref_coordinates!$A:$C,3,FALSE)</f>
        <v>1259.1500000000001</v>
      </c>
      <c r="K95" t="e">
        <f t="shared" si="11"/>
        <v>#REF!</v>
      </c>
      <c r="L95" t="e">
        <f>VLOOKUP($A95,#REF!,4,FALSE)</f>
        <v>#REF!</v>
      </c>
      <c r="M95">
        <f>RADIANS(VLOOKUP($B95, image_data!A:G,7,FALSE))</f>
        <v>4.9713853261077059</v>
      </c>
      <c r="N95" t="e">
        <f>VLOOKUP($A95,#REF!,7,FALSE)</f>
        <v>#REF!</v>
      </c>
      <c r="O95">
        <f>VLOOKUP($B95,image_data!A:F,6,FALSE)</f>
        <v>1.3279449613765</v>
      </c>
      <c r="P95">
        <f>VLOOKUP($B95,image_data!$A:$Q,12,FALSE)</f>
        <v>0.51569130505636995</v>
      </c>
      <c r="Q95">
        <f>VLOOKUP($B95,image_data!$A:$Q,13,FALSE)</f>
        <v>-0.20297399726592999</v>
      </c>
      <c r="R95">
        <f>VLOOKUP($B95,image_data!$A:$Q,14,FALSE)</f>
        <v>3.4156747449552001E-2</v>
      </c>
      <c r="S95">
        <f>VLOOKUP($B95,image_data!$A:$K,9,FALSE)</f>
        <v>1.4151047055523001</v>
      </c>
      <c r="T95">
        <f>VLOOKUP($B95,image_data!$A:$K,10,FALSE)</f>
        <v>1.0770398251997</v>
      </c>
      <c r="U95">
        <f>VLOOKUP($B95,image_data!$A:$K,11,FALSE)</f>
        <v>-0.98056797404176999</v>
      </c>
      <c r="V95">
        <f>VLOOKUP(_xlfn.CONCAT(A95,1),ref_coordinates!A:D,4,FALSE)</f>
        <v>31.1</v>
      </c>
      <c r="W95" t="str">
        <f>VLOOKUP(INT(LEFT(A95,3)),image_data!A:H,8,FALSE)</f>
        <v>perspective</v>
      </c>
    </row>
    <row r="96" spans="1:23" x14ac:dyDescent="0.3">
      <c r="A96" t="s">
        <v>500</v>
      </c>
      <c r="B96">
        <f t="shared" si="8"/>
        <v>43</v>
      </c>
      <c r="C96">
        <f>VLOOKUP($B96,image_data!$A:$P,16,FALSE)</f>
        <v>4000</v>
      </c>
      <c r="D96">
        <f>VLOOKUP($B96,image_data!$A:$P,15,FALSE)</f>
        <v>3000</v>
      </c>
      <c r="E96">
        <f t="shared" si="9"/>
        <v>33.699999999999818</v>
      </c>
      <c r="F96">
        <f t="shared" si="10"/>
        <v>702.6400000000001</v>
      </c>
      <c r="G96">
        <f>VLOOKUP(_xlfn.CONCAT($A96,"1"),ref_coordinates!$A:$C,2,FALSE)</f>
        <v>2664.17</v>
      </c>
      <c r="H96">
        <f>VLOOKUP(_xlfn.CONCAT($A96,"1"),ref_coordinates!$A:$C,3,FALSE)</f>
        <v>556.51</v>
      </c>
      <c r="I96">
        <f>VLOOKUP(_xlfn.CONCAT($A96,"2"),ref_coordinates!$A:$C,2,FALSE)</f>
        <v>2697.87</v>
      </c>
      <c r="J96">
        <f>VLOOKUP(_xlfn.CONCAT($A96,"2"),ref_coordinates!$A:$C,3,FALSE)</f>
        <v>1259.1500000000001</v>
      </c>
      <c r="K96" t="e">
        <f t="shared" si="11"/>
        <v>#REF!</v>
      </c>
      <c r="L96" t="e">
        <f>VLOOKUP($A96,#REF!,4,FALSE)</f>
        <v>#REF!</v>
      </c>
      <c r="M96">
        <f>RADIANS(VLOOKUP($B96, image_data!A:G,7,FALSE))</f>
        <v>4.9713853261077059</v>
      </c>
      <c r="N96" t="e">
        <f>VLOOKUP($A96,#REF!,7,FALSE)</f>
        <v>#REF!</v>
      </c>
      <c r="O96">
        <f>VLOOKUP($B96,image_data!A:F,6,FALSE)</f>
        <v>1.3279449613765</v>
      </c>
      <c r="P96">
        <f>VLOOKUP($B96,image_data!$A:$Q,12,FALSE)</f>
        <v>0.51569130505636995</v>
      </c>
      <c r="Q96">
        <f>VLOOKUP($B96,image_data!$A:$Q,13,FALSE)</f>
        <v>-0.20297399726592999</v>
      </c>
      <c r="R96">
        <f>VLOOKUP($B96,image_data!$A:$Q,14,FALSE)</f>
        <v>3.4156747449552001E-2</v>
      </c>
      <c r="S96">
        <f>VLOOKUP($B96,image_data!$A:$K,9,FALSE)</f>
        <v>1.4151047055523001</v>
      </c>
      <c r="T96">
        <f>VLOOKUP($B96,image_data!$A:$K,10,FALSE)</f>
        <v>1.0770398251997</v>
      </c>
      <c r="U96">
        <f>VLOOKUP($B96,image_data!$A:$K,11,FALSE)</f>
        <v>-0.98056797404176999</v>
      </c>
      <c r="V96">
        <f>VLOOKUP(_xlfn.CONCAT(A96,1),ref_coordinates!A:D,4,FALSE)</f>
        <v>31.1</v>
      </c>
      <c r="W96" t="str">
        <f>VLOOKUP(INT(LEFT(A96,3)),image_data!A:H,8,FALSE)</f>
        <v>perspective</v>
      </c>
    </row>
    <row r="97" spans="1:23" x14ac:dyDescent="0.3">
      <c r="A97" t="s">
        <v>501</v>
      </c>
      <c r="B97">
        <f t="shared" si="8"/>
        <v>43</v>
      </c>
      <c r="C97">
        <f>VLOOKUP($B97,image_data!$A:$P,16,FALSE)</f>
        <v>4000</v>
      </c>
      <c r="D97">
        <f>VLOOKUP($B97,image_data!$A:$P,15,FALSE)</f>
        <v>3000</v>
      </c>
      <c r="E97">
        <f t="shared" si="9"/>
        <v>89.369999999999891</v>
      </c>
      <c r="F97">
        <f t="shared" si="10"/>
        <v>1148.55</v>
      </c>
      <c r="G97">
        <f>VLOOKUP(_xlfn.CONCAT($A97,"1"),ref_coordinates!$A:$C,2,FALSE)</f>
        <v>2847.06</v>
      </c>
      <c r="H97">
        <f>VLOOKUP(_xlfn.CONCAT($A97,"1"),ref_coordinates!$A:$C,3,FALSE)</f>
        <v>125.02</v>
      </c>
      <c r="I97">
        <f>VLOOKUP(_xlfn.CONCAT($A97,"2"),ref_coordinates!$A:$C,2,FALSE)</f>
        <v>2936.43</v>
      </c>
      <c r="J97">
        <f>VLOOKUP(_xlfn.CONCAT($A97,"2"),ref_coordinates!$A:$C,3,FALSE)</f>
        <v>1273.57</v>
      </c>
      <c r="K97" t="e">
        <f t="shared" si="11"/>
        <v>#REF!</v>
      </c>
      <c r="L97" t="e">
        <f>VLOOKUP($A97,#REF!,4,FALSE)</f>
        <v>#REF!</v>
      </c>
      <c r="M97">
        <f>RADIANS(VLOOKUP($B97, image_data!A:G,7,FALSE))</f>
        <v>4.9713853261077059</v>
      </c>
      <c r="N97" t="e">
        <f>VLOOKUP($A97,#REF!,7,FALSE)</f>
        <v>#REF!</v>
      </c>
      <c r="O97">
        <f>VLOOKUP($B97,image_data!A:F,6,FALSE)</f>
        <v>1.3279449613765</v>
      </c>
      <c r="P97">
        <f>VLOOKUP($B97,image_data!$A:$Q,12,FALSE)</f>
        <v>0.51569130505636995</v>
      </c>
      <c r="Q97">
        <f>VLOOKUP($B97,image_data!$A:$Q,13,FALSE)</f>
        <v>-0.20297399726592999</v>
      </c>
      <c r="R97">
        <f>VLOOKUP($B97,image_data!$A:$Q,14,FALSE)</f>
        <v>3.4156747449552001E-2</v>
      </c>
      <c r="S97">
        <f>VLOOKUP($B97,image_data!$A:$K,9,FALSE)</f>
        <v>1.4151047055523001</v>
      </c>
      <c r="T97">
        <f>VLOOKUP($B97,image_data!$A:$K,10,FALSE)</f>
        <v>1.0770398251997</v>
      </c>
      <c r="U97">
        <f>VLOOKUP($B97,image_data!$A:$K,11,FALSE)</f>
        <v>-0.98056797404176999</v>
      </c>
      <c r="V97">
        <f>VLOOKUP(_xlfn.CONCAT(A97,1),ref_coordinates!A:D,4,FALSE)</f>
        <v>31.2</v>
      </c>
      <c r="W97" t="str">
        <f>VLOOKUP(INT(LEFT(A97,3)),image_data!A:H,8,FALSE)</f>
        <v>perspective</v>
      </c>
    </row>
    <row r="98" spans="1:23" x14ac:dyDescent="0.3">
      <c r="A98" t="s">
        <v>502</v>
      </c>
      <c r="B98">
        <f t="shared" ref="B98:B129" si="12">INT(LEFT(A98,3))</f>
        <v>43</v>
      </c>
      <c r="C98">
        <f>VLOOKUP($B98,image_data!$A:$P,16,FALSE)</f>
        <v>4000</v>
      </c>
      <c r="D98">
        <f>VLOOKUP($B98,image_data!$A:$P,15,FALSE)</f>
        <v>3000</v>
      </c>
      <c r="E98">
        <f t="shared" ref="E98:E129" si="13">I98-G98</f>
        <v>71.829999999999927</v>
      </c>
      <c r="F98">
        <f t="shared" ref="F98:F129" si="14">J98-H98</f>
        <v>1091.1500000000001</v>
      </c>
      <c r="G98">
        <f>VLOOKUP(_xlfn.CONCAT($A98,"1"),ref_coordinates!$A:$C,2,FALSE)</f>
        <v>3404.6</v>
      </c>
      <c r="H98">
        <f>VLOOKUP(_xlfn.CONCAT($A98,"1"),ref_coordinates!$A:$C,3,FALSE)</f>
        <v>189.53</v>
      </c>
      <c r="I98">
        <f>VLOOKUP(_xlfn.CONCAT($A98,"2"),ref_coordinates!$A:$C,2,FALSE)</f>
        <v>3476.43</v>
      </c>
      <c r="J98">
        <f>VLOOKUP(_xlfn.CONCAT($A98,"2"),ref_coordinates!$A:$C,3,FALSE)</f>
        <v>1280.68</v>
      </c>
      <c r="K98" t="e">
        <f t="shared" ref="K98:K129" si="15">J98/L98</f>
        <v>#REF!</v>
      </c>
      <c r="L98" t="e">
        <f>VLOOKUP($A98,#REF!,4,FALSE)</f>
        <v>#REF!</v>
      </c>
      <c r="M98">
        <f>RADIANS(VLOOKUP($B98, image_data!A:G,7,FALSE))</f>
        <v>4.9713853261077059</v>
      </c>
      <c r="N98" t="e">
        <f>VLOOKUP($A98,#REF!,7,FALSE)</f>
        <v>#REF!</v>
      </c>
      <c r="O98">
        <f>VLOOKUP($B98,image_data!A:F,6,FALSE)</f>
        <v>1.3279449613765</v>
      </c>
      <c r="P98">
        <f>VLOOKUP($B98,image_data!$A:$Q,12,FALSE)</f>
        <v>0.51569130505636995</v>
      </c>
      <c r="Q98">
        <f>VLOOKUP($B98,image_data!$A:$Q,13,FALSE)</f>
        <v>-0.20297399726592999</v>
      </c>
      <c r="R98">
        <f>VLOOKUP($B98,image_data!$A:$Q,14,FALSE)</f>
        <v>3.4156747449552001E-2</v>
      </c>
      <c r="S98">
        <f>VLOOKUP($B98,image_data!$A:$K,9,FALSE)</f>
        <v>1.4151047055523001</v>
      </c>
      <c r="T98">
        <f>VLOOKUP($B98,image_data!$A:$K,10,FALSE)</f>
        <v>1.0770398251997</v>
      </c>
      <c r="U98">
        <f>VLOOKUP($B98,image_data!$A:$K,11,FALSE)</f>
        <v>-0.98056797404176999</v>
      </c>
      <c r="V98">
        <f>VLOOKUP(_xlfn.CONCAT(A98,1),ref_coordinates!A:D,4,FALSE)</f>
        <v>31.2</v>
      </c>
      <c r="W98" t="str">
        <f>VLOOKUP(INT(LEFT(A98,3)),image_data!A:H,8,FALSE)</f>
        <v>perspective</v>
      </c>
    </row>
    <row r="99" spans="1:23" x14ac:dyDescent="0.3">
      <c r="A99" t="s">
        <v>503</v>
      </c>
      <c r="B99">
        <f t="shared" si="12"/>
        <v>43</v>
      </c>
      <c r="C99">
        <f>VLOOKUP($B99,image_data!$A:$P,16,FALSE)</f>
        <v>4000</v>
      </c>
      <c r="D99">
        <f>VLOOKUP($B99,image_data!$A:$P,15,FALSE)</f>
        <v>3000</v>
      </c>
      <c r="E99">
        <f t="shared" si="13"/>
        <v>123.57000000000016</v>
      </c>
      <c r="F99">
        <f t="shared" si="14"/>
        <v>1046.81</v>
      </c>
      <c r="G99">
        <f>VLOOKUP(_xlfn.CONCAT($A99,"1"),ref_coordinates!$A:$C,2,FALSE)</f>
        <v>3664</v>
      </c>
      <c r="H99">
        <f>VLOOKUP(_xlfn.CONCAT($A99,"1"),ref_coordinates!$A:$C,3,FALSE)</f>
        <v>245.36</v>
      </c>
      <c r="I99">
        <f>VLOOKUP(_xlfn.CONCAT($A99,"2"),ref_coordinates!$A:$C,2,FALSE)</f>
        <v>3787.57</v>
      </c>
      <c r="J99">
        <f>VLOOKUP(_xlfn.CONCAT($A99,"2"),ref_coordinates!$A:$C,3,FALSE)</f>
        <v>1292.17</v>
      </c>
      <c r="K99" t="e">
        <f t="shared" si="15"/>
        <v>#REF!</v>
      </c>
      <c r="L99" t="e">
        <f>VLOOKUP($A99,#REF!,4,FALSE)</f>
        <v>#REF!</v>
      </c>
      <c r="M99">
        <f>RADIANS(VLOOKUP($B99, image_data!A:G,7,FALSE))</f>
        <v>4.9713853261077059</v>
      </c>
      <c r="N99" t="e">
        <f>VLOOKUP($A99,#REF!,7,FALSE)</f>
        <v>#REF!</v>
      </c>
      <c r="O99">
        <f>VLOOKUP($B99,image_data!A:F,6,FALSE)</f>
        <v>1.3279449613765</v>
      </c>
      <c r="P99">
        <f>VLOOKUP($B99,image_data!$A:$Q,12,FALSE)</f>
        <v>0.51569130505636995</v>
      </c>
      <c r="Q99">
        <f>VLOOKUP($B99,image_data!$A:$Q,13,FALSE)</f>
        <v>-0.20297399726592999</v>
      </c>
      <c r="R99">
        <f>VLOOKUP($B99,image_data!$A:$Q,14,FALSE)</f>
        <v>3.4156747449552001E-2</v>
      </c>
      <c r="S99">
        <f>VLOOKUP($B99,image_data!$A:$K,9,FALSE)</f>
        <v>1.4151047055523001</v>
      </c>
      <c r="T99">
        <f>VLOOKUP($B99,image_data!$A:$K,10,FALSE)</f>
        <v>1.0770398251997</v>
      </c>
      <c r="U99">
        <f>VLOOKUP($B99,image_data!$A:$K,11,FALSE)</f>
        <v>-0.98056797404176999</v>
      </c>
      <c r="V99">
        <f>VLOOKUP(_xlfn.CONCAT(A99,1),ref_coordinates!A:D,4,FALSE)</f>
        <v>31.2</v>
      </c>
      <c r="W99" t="str">
        <f>VLOOKUP(INT(LEFT(A99,3)),image_data!A:H,8,FALSE)</f>
        <v>perspective</v>
      </c>
    </row>
    <row r="100" spans="1:23" x14ac:dyDescent="0.3">
      <c r="A100" t="s">
        <v>306</v>
      </c>
      <c r="B100">
        <f t="shared" si="12"/>
        <v>15</v>
      </c>
      <c r="C100">
        <f>VLOOKUP($B100,image_data!$A:$P,16,FALSE)</f>
        <v>4000</v>
      </c>
      <c r="D100">
        <f>VLOOKUP($B100,image_data!$A:$P,15,FALSE)</f>
        <v>3000</v>
      </c>
      <c r="E100">
        <f t="shared" si="13"/>
        <v>82.079999999999927</v>
      </c>
      <c r="F100">
        <f t="shared" si="14"/>
        <v>1238.3</v>
      </c>
      <c r="G100">
        <f>VLOOKUP(_xlfn.CONCAT($A100,"1"),ref_coordinates!$A:$C,2,FALSE)</f>
        <v>2428.6</v>
      </c>
      <c r="H100">
        <f>VLOOKUP(_xlfn.CONCAT($A100,"1"),ref_coordinates!$A:$C,3,FALSE)</f>
        <v>248.57</v>
      </c>
      <c r="I100">
        <f>VLOOKUP(_xlfn.CONCAT($A100,"2"),ref_coordinates!$A:$C,2,FALSE)</f>
        <v>2510.6799999999998</v>
      </c>
      <c r="J100">
        <f>VLOOKUP(_xlfn.CONCAT($A100,"2"),ref_coordinates!$A:$C,3,FALSE)</f>
        <v>1486.87</v>
      </c>
      <c r="K100" t="e">
        <f t="shared" si="15"/>
        <v>#REF!</v>
      </c>
      <c r="L100" t="e">
        <f>VLOOKUP($A100,#REF!,4,FALSE)</f>
        <v>#REF!</v>
      </c>
      <c r="M100">
        <f>RADIANS(VLOOKUP($B100, image_data!A:G,7,FALSE))</f>
        <v>4.7832686320023576</v>
      </c>
      <c r="N100" t="e">
        <f>VLOOKUP($A100,#REF!,7,FALSE)</f>
        <v>#REF!</v>
      </c>
      <c r="O100">
        <f>VLOOKUP($B100,image_data!A:F,6,FALSE)</f>
        <v>1.9755701394752001</v>
      </c>
      <c r="P100">
        <f>VLOOKUP($B100,image_data!$A:$Q,12,FALSE)</f>
        <v>0.53183213627296</v>
      </c>
      <c r="Q100">
        <f>VLOOKUP($B100,image_data!$A:$Q,13,FALSE)</f>
        <v>-0.18997655819643999</v>
      </c>
      <c r="R100">
        <f>VLOOKUP($B100,image_data!$A:$Q,14,FALSE)</f>
        <v>2.7846231510523001E-2</v>
      </c>
      <c r="S100">
        <f>VLOOKUP($B100,image_data!$A:$K,9,FALSE)</f>
        <v>1.2549404133255999</v>
      </c>
      <c r="T100">
        <f>VLOOKUP($B100,image_data!$A:$K,10,FALSE)</f>
        <v>1.1649866279043</v>
      </c>
      <c r="U100">
        <f>VLOOKUP($B100,image_data!$A:$K,11,FALSE)</f>
        <v>-1.153042351376</v>
      </c>
      <c r="V100">
        <f>VLOOKUP(_xlfn.CONCAT(A100,1),ref_coordinates!A:D,4,FALSE)</f>
        <v>32.5</v>
      </c>
      <c r="W100" t="str">
        <f>VLOOKUP(INT(LEFT(A100,3)),image_data!A:H,8,FALSE)</f>
        <v>perspective</v>
      </c>
    </row>
    <row r="101" spans="1:23" x14ac:dyDescent="0.3">
      <c r="A101" t="s">
        <v>307</v>
      </c>
      <c r="B101">
        <f t="shared" si="12"/>
        <v>15</v>
      </c>
      <c r="C101">
        <f>VLOOKUP($B101,image_data!$A:$P,16,FALSE)</f>
        <v>4000</v>
      </c>
      <c r="D101">
        <f>VLOOKUP($B101,image_data!$A:$P,15,FALSE)</f>
        <v>3000</v>
      </c>
      <c r="E101">
        <f t="shared" si="13"/>
        <v>143.48999999999978</v>
      </c>
      <c r="F101">
        <f t="shared" si="14"/>
        <v>1216.43</v>
      </c>
      <c r="G101">
        <f>VLOOKUP(_xlfn.CONCAT($A101,"1"),ref_coordinates!$A:$C,2,FALSE)</f>
        <v>2972.17</v>
      </c>
      <c r="H101">
        <f>VLOOKUP(_xlfn.CONCAT($A101,"1"),ref_coordinates!$A:$C,3,FALSE)</f>
        <v>244.74</v>
      </c>
      <c r="I101">
        <f>VLOOKUP(_xlfn.CONCAT($A101,"2"),ref_coordinates!$A:$C,2,FALSE)</f>
        <v>3115.66</v>
      </c>
      <c r="J101">
        <f>VLOOKUP(_xlfn.CONCAT($A101,"2"),ref_coordinates!$A:$C,3,FALSE)</f>
        <v>1461.17</v>
      </c>
      <c r="K101" t="e">
        <f t="shared" si="15"/>
        <v>#REF!</v>
      </c>
      <c r="L101" t="e">
        <f>VLOOKUP($A101,#REF!,4,FALSE)</f>
        <v>#REF!</v>
      </c>
      <c r="M101">
        <f>RADIANS(VLOOKUP($B101, image_data!A:G,7,FALSE))</f>
        <v>4.7832686320023576</v>
      </c>
      <c r="N101" t="e">
        <f>VLOOKUP($A101,#REF!,7,FALSE)</f>
        <v>#REF!</v>
      </c>
      <c r="O101">
        <f>VLOOKUP($B101,image_data!A:F,6,FALSE)</f>
        <v>1.9755701394752001</v>
      </c>
      <c r="P101">
        <f>VLOOKUP($B101,image_data!$A:$Q,12,FALSE)</f>
        <v>0.53183213627296</v>
      </c>
      <c r="Q101">
        <f>VLOOKUP($B101,image_data!$A:$Q,13,FALSE)</f>
        <v>-0.18997655819643999</v>
      </c>
      <c r="R101">
        <f>VLOOKUP($B101,image_data!$A:$Q,14,FALSE)</f>
        <v>2.7846231510523001E-2</v>
      </c>
      <c r="S101">
        <f>VLOOKUP($B101,image_data!$A:$K,9,FALSE)</f>
        <v>1.2549404133255999</v>
      </c>
      <c r="T101">
        <f>VLOOKUP($B101,image_data!$A:$K,10,FALSE)</f>
        <v>1.1649866279043</v>
      </c>
      <c r="U101">
        <f>VLOOKUP($B101,image_data!$A:$K,11,FALSE)</f>
        <v>-1.153042351376</v>
      </c>
      <c r="V101">
        <f>VLOOKUP(_xlfn.CONCAT(A101,1),ref_coordinates!A:D,4,FALSE)</f>
        <v>32.5</v>
      </c>
      <c r="W101" t="str">
        <f>VLOOKUP(INT(LEFT(A101,3)),image_data!A:H,8,FALSE)</f>
        <v>perspective</v>
      </c>
    </row>
    <row r="102" spans="1:23" x14ac:dyDescent="0.3">
      <c r="A102" t="s">
        <v>308</v>
      </c>
      <c r="B102">
        <f t="shared" si="12"/>
        <v>15</v>
      </c>
      <c r="C102">
        <f>VLOOKUP($B102,image_data!$A:$P,16,FALSE)</f>
        <v>4000</v>
      </c>
      <c r="D102">
        <f>VLOOKUP($B102,image_data!$A:$P,15,FALSE)</f>
        <v>3000</v>
      </c>
      <c r="E102">
        <f t="shared" si="13"/>
        <v>174.13000000000011</v>
      </c>
      <c r="F102">
        <f t="shared" si="14"/>
        <v>1156.17</v>
      </c>
      <c r="G102">
        <f>VLOOKUP(_xlfn.CONCAT($A102,"1"),ref_coordinates!$A:$C,2,FALSE)</f>
        <v>3443.74</v>
      </c>
      <c r="H102">
        <f>VLOOKUP(_xlfn.CONCAT($A102,"1"),ref_coordinates!$A:$C,3,FALSE)</f>
        <v>295.55</v>
      </c>
      <c r="I102">
        <f>VLOOKUP(_xlfn.CONCAT($A102,"2"),ref_coordinates!$A:$C,2,FALSE)</f>
        <v>3617.87</v>
      </c>
      <c r="J102">
        <f>VLOOKUP(_xlfn.CONCAT($A102,"2"),ref_coordinates!$A:$C,3,FALSE)</f>
        <v>1451.72</v>
      </c>
      <c r="K102" t="e">
        <f t="shared" si="15"/>
        <v>#REF!</v>
      </c>
      <c r="L102" t="e">
        <f>VLOOKUP($A102,#REF!,4,FALSE)</f>
        <v>#REF!</v>
      </c>
      <c r="M102">
        <f>RADIANS(VLOOKUP($B102, image_data!A:G,7,FALSE))</f>
        <v>4.7832686320023576</v>
      </c>
      <c r="N102" t="e">
        <f>VLOOKUP($A102,#REF!,7,FALSE)</f>
        <v>#REF!</v>
      </c>
      <c r="O102">
        <f>VLOOKUP($B102,image_data!A:F,6,FALSE)</f>
        <v>1.9755701394752001</v>
      </c>
      <c r="P102">
        <f>VLOOKUP($B102,image_data!$A:$Q,12,FALSE)</f>
        <v>0.53183213627296</v>
      </c>
      <c r="Q102">
        <f>VLOOKUP($B102,image_data!$A:$Q,13,FALSE)</f>
        <v>-0.18997655819643999</v>
      </c>
      <c r="R102">
        <f>VLOOKUP($B102,image_data!$A:$Q,14,FALSE)</f>
        <v>2.7846231510523001E-2</v>
      </c>
      <c r="S102">
        <f>VLOOKUP($B102,image_data!$A:$K,9,FALSE)</f>
        <v>1.2549404133255999</v>
      </c>
      <c r="T102">
        <f>VLOOKUP($B102,image_data!$A:$K,10,FALSE)</f>
        <v>1.1649866279043</v>
      </c>
      <c r="U102">
        <f>VLOOKUP($B102,image_data!$A:$K,11,FALSE)</f>
        <v>-1.153042351376</v>
      </c>
      <c r="V102">
        <f>VLOOKUP(_xlfn.CONCAT(A102,1),ref_coordinates!A:D,4,FALSE)</f>
        <v>32.5</v>
      </c>
      <c r="W102" t="str">
        <f>VLOOKUP(INT(LEFT(A102,3)),image_data!A:H,8,FALSE)</f>
        <v>perspective</v>
      </c>
    </row>
    <row r="103" spans="1:23" x14ac:dyDescent="0.3">
      <c r="A103" t="s">
        <v>309</v>
      </c>
      <c r="B103">
        <f t="shared" si="12"/>
        <v>15</v>
      </c>
      <c r="C103">
        <f>VLOOKUP($B103,image_data!$A:$P,16,FALSE)</f>
        <v>4000</v>
      </c>
      <c r="D103">
        <f>VLOOKUP($B103,image_data!$A:$P,15,FALSE)</f>
        <v>3000</v>
      </c>
      <c r="E103">
        <f t="shared" si="13"/>
        <v>166.22000000000025</v>
      </c>
      <c r="F103">
        <f t="shared" si="14"/>
        <v>1098.4699999999998</v>
      </c>
      <c r="G103">
        <f>VLOOKUP(_xlfn.CONCAT($A103,"1"),ref_coordinates!$A:$C,2,FALSE)</f>
        <v>3750.89</v>
      </c>
      <c r="H103">
        <f>VLOOKUP(_xlfn.CONCAT($A103,"1"),ref_coordinates!$A:$C,3,FALSE)</f>
        <v>347.89</v>
      </c>
      <c r="I103">
        <f>VLOOKUP(_xlfn.CONCAT($A103,"2"),ref_coordinates!$A:$C,2,FALSE)</f>
        <v>3917.11</v>
      </c>
      <c r="J103">
        <f>VLOOKUP(_xlfn.CONCAT($A103,"2"),ref_coordinates!$A:$C,3,FALSE)</f>
        <v>1446.36</v>
      </c>
      <c r="K103" t="e">
        <f t="shared" si="15"/>
        <v>#REF!</v>
      </c>
      <c r="L103" t="e">
        <f>VLOOKUP($A103,#REF!,4,FALSE)</f>
        <v>#REF!</v>
      </c>
      <c r="M103">
        <f>RADIANS(VLOOKUP($B103, image_data!A:G,7,FALSE))</f>
        <v>4.7832686320023576</v>
      </c>
      <c r="N103" t="e">
        <f>VLOOKUP($A103,#REF!,7,FALSE)</f>
        <v>#REF!</v>
      </c>
      <c r="O103">
        <f>VLOOKUP($B103,image_data!A:F,6,FALSE)</f>
        <v>1.9755701394752001</v>
      </c>
      <c r="P103">
        <f>VLOOKUP($B103,image_data!$A:$Q,12,FALSE)</f>
        <v>0.53183213627296</v>
      </c>
      <c r="Q103">
        <f>VLOOKUP($B103,image_data!$A:$Q,13,FALSE)</f>
        <v>-0.18997655819643999</v>
      </c>
      <c r="R103">
        <f>VLOOKUP($B103,image_data!$A:$Q,14,FALSE)</f>
        <v>2.7846231510523001E-2</v>
      </c>
      <c r="S103">
        <f>VLOOKUP($B103,image_data!$A:$K,9,FALSE)</f>
        <v>1.2549404133255999</v>
      </c>
      <c r="T103">
        <f>VLOOKUP($B103,image_data!$A:$K,10,FALSE)</f>
        <v>1.1649866279043</v>
      </c>
      <c r="U103">
        <f>VLOOKUP($B103,image_data!$A:$K,11,FALSE)</f>
        <v>-1.153042351376</v>
      </c>
      <c r="V103">
        <f>VLOOKUP(_xlfn.CONCAT(A103,1),ref_coordinates!A:D,4,FALSE)</f>
        <v>32.5</v>
      </c>
      <c r="W103" t="str">
        <f>VLOOKUP(INT(LEFT(A103,3)),image_data!A:H,8,FALSE)</f>
        <v>perspective</v>
      </c>
    </row>
    <row r="104" spans="1:23" x14ac:dyDescent="0.3">
      <c r="A104" t="s">
        <v>375</v>
      </c>
      <c r="B104">
        <f t="shared" si="12"/>
        <v>26</v>
      </c>
      <c r="C104">
        <f>VLOOKUP($B104,image_data!$A:$P,16,FALSE)</f>
        <v>4032</v>
      </c>
      <c r="D104">
        <f>VLOOKUP($B104,image_data!$A:$P,15,FALSE)</f>
        <v>3024</v>
      </c>
      <c r="E104">
        <f t="shared" si="13"/>
        <v>-58.159999999999854</v>
      </c>
      <c r="F104">
        <f t="shared" si="14"/>
        <v>777.25</v>
      </c>
      <c r="G104">
        <f>VLOOKUP(_xlfn.CONCAT($A104,"1"),ref_coordinates!$A:$C,2,FALSE)</f>
        <v>2780.54</v>
      </c>
      <c r="H104">
        <f>VLOOKUP(_xlfn.CONCAT($A104,"1"),ref_coordinates!$A:$C,3,FALSE)</f>
        <v>1110.6400000000001</v>
      </c>
      <c r="I104">
        <f>VLOOKUP(_xlfn.CONCAT($A104,"2"),ref_coordinates!$A:$C,2,FALSE)</f>
        <v>2722.38</v>
      </c>
      <c r="J104">
        <f>VLOOKUP(_xlfn.CONCAT($A104,"2"),ref_coordinates!$A:$C,3,FALSE)</f>
        <v>1887.89</v>
      </c>
      <c r="K104" t="e">
        <f t="shared" si="15"/>
        <v>#REF!</v>
      </c>
      <c r="L104" t="e">
        <f>VLOOKUP($A104,#REF!,4,FALSE)</f>
        <v>#REF!</v>
      </c>
      <c r="M104">
        <f>RADIANS(VLOOKUP($B104, image_data!A:G,7,FALSE))</f>
        <v>5.624377880688229</v>
      </c>
      <c r="N104" t="e">
        <f>VLOOKUP($A104,#REF!,7,FALSE)</f>
        <v>#REF!</v>
      </c>
      <c r="O104">
        <f>VLOOKUP($B104,image_data!A:F,6,FALSE)</f>
        <v>0.41183500271291001</v>
      </c>
      <c r="P104">
        <f>VLOOKUP($B104,image_data!$A:$Q,12,FALSE)</f>
        <v>0.83408797591464001</v>
      </c>
      <c r="Q104">
        <f>VLOOKUP($B104,image_data!$A:$Q,13,FALSE)</f>
        <v>2.6680414441105998E-2</v>
      </c>
      <c r="R104">
        <f>VLOOKUP($B104,image_data!$A:$Q,14,FALSE)</f>
        <v>-2.2071188875332E-2</v>
      </c>
      <c r="S104">
        <f>VLOOKUP($B104,image_data!$A:$K,9,FALSE)</f>
        <v>1.4191437524167001</v>
      </c>
      <c r="T104">
        <f>VLOOKUP($B104,image_data!$A:$K,10,FALSE)</f>
        <v>0.51238153735173997</v>
      </c>
      <c r="U104">
        <f>VLOOKUP($B104,image_data!$A:$K,11,FALSE)</f>
        <v>-0.50351674711753003</v>
      </c>
      <c r="V104">
        <f>VLOOKUP(_xlfn.CONCAT(A104,1),ref_coordinates!A:D,4,FALSE)</f>
        <v>32.799999999999997</v>
      </c>
      <c r="W104" t="str">
        <f>VLOOKUP(INT(LEFT(A104,3)),image_data!A:H,8,FALSE)</f>
        <v>perspective</v>
      </c>
    </row>
    <row r="105" spans="1:23" x14ac:dyDescent="0.3">
      <c r="A105" t="s">
        <v>376</v>
      </c>
      <c r="B105">
        <f t="shared" si="12"/>
        <v>26</v>
      </c>
      <c r="C105">
        <f>VLOOKUP($B105,image_data!$A:$P,16,FALSE)</f>
        <v>4032</v>
      </c>
      <c r="D105">
        <f>VLOOKUP($B105,image_data!$A:$P,15,FALSE)</f>
        <v>3024</v>
      </c>
      <c r="E105">
        <f t="shared" si="13"/>
        <v>-12.420000000000073</v>
      </c>
      <c r="F105">
        <f t="shared" si="14"/>
        <v>846.7</v>
      </c>
      <c r="G105">
        <f>VLOOKUP(_xlfn.CONCAT($A105,"1"),ref_coordinates!$A:$C,2,FALSE)</f>
        <v>2826.04</v>
      </c>
      <c r="H105">
        <f>VLOOKUP(_xlfn.CONCAT($A105,"1"),ref_coordinates!$A:$C,3,FALSE)</f>
        <v>1045.8699999999999</v>
      </c>
      <c r="I105">
        <f>VLOOKUP(_xlfn.CONCAT($A105,"2"),ref_coordinates!$A:$C,2,FALSE)</f>
        <v>2813.62</v>
      </c>
      <c r="J105">
        <f>VLOOKUP(_xlfn.CONCAT($A105,"2"),ref_coordinates!$A:$C,3,FALSE)</f>
        <v>1892.57</v>
      </c>
      <c r="K105" t="e">
        <f t="shared" si="15"/>
        <v>#REF!</v>
      </c>
      <c r="L105" t="e">
        <f>VLOOKUP($A105,#REF!,4,FALSE)</f>
        <v>#REF!</v>
      </c>
      <c r="M105">
        <f>RADIANS(VLOOKUP($B105, image_data!A:G,7,FALSE))</f>
        <v>5.624377880688229</v>
      </c>
      <c r="N105" t="e">
        <f>VLOOKUP($A105,#REF!,7,FALSE)</f>
        <v>#REF!</v>
      </c>
      <c r="O105">
        <f>VLOOKUP($B105,image_data!A:F,6,FALSE)</f>
        <v>0.41183500271291001</v>
      </c>
      <c r="P105">
        <f>VLOOKUP($B105,image_data!$A:$Q,12,FALSE)</f>
        <v>0.83408797591464001</v>
      </c>
      <c r="Q105">
        <f>VLOOKUP($B105,image_data!$A:$Q,13,FALSE)</f>
        <v>2.6680414441105998E-2</v>
      </c>
      <c r="R105">
        <f>VLOOKUP($B105,image_data!$A:$Q,14,FALSE)</f>
        <v>-2.2071188875332E-2</v>
      </c>
      <c r="S105">
        <f>VLOOKUP($B105,image_data!$A:$K,9,FALSE)</f>
        <v>1.4191437524167001</v>
      </c>
      <c r="T105">
        <f>VLOOKUP($B105,image_data!$A:$K,10,FALSE)</f>
        <v>0.51238153735173997</v>
      </c>
      <c r="U105">
        <f>VLOOKUP($B105,image_data!$A:$K,11,FALSE)</f>
        <v>-0.50351674711753003</v>
      </c>
      <c r="V105">
        <f>VLOOKUP(_xlfn.CONCAT(A105,1),ref_coordinates!A:D,4,FALSE)</f>
        <v>32.799999999999997</v>
      </c>
      <c r="W105" t="str">
        <f>VLOOKUP(INT(LEFT(A105,3)),image_data!A:H,8,FALSE)</f>
        <v>perspective</v>
      </c>
    </row>
    <row r="106" spans="1:23" x14ac:dyDescent="0.3">
      <c r="A106" t="s">
        <v>377</v>
      </c>
      <c r="B106">
        <f t="shared" si="12"/>
        <v>26</v>
      </c>
      <c r="C106">
        <f>VLOOKUP($B106,image_data!$A:$P,16,FALSE)</f>
        <v>4032</v>
      </c>
      <c r="D106">
        <f>VLOOKUP($B106,image_data!$A:$P,15,FALSE)</f>
        <v>3024</v>
      </c>
      <c r="E106">
        <f t="shared" si="13"/>
        <v>-33.039999999999964</v>
      </c>
      <c r="F106">
        <f t="shared" si="14"/>
        <v>938.06999999999994</v>
      </c>
      <c r="G106">
        <f>VLOOKUP(_xlfn.CONCAT($A106,"1"),ref_coordinates!$A:$C,2,FALSE)</f>
        <v>2909.62</v>
      </c>
      <c r="H106">
        <f>VLOOKUP(_xlfn.CONCAT($A106,"1"),ref_coordinates!$A:$C,3,FALSE)</f>
        <v>957.28</v>
      </c>
      <c r="I106">
        <f>VLOOKUP(_xlfn.CONCAT($A106,"2"),ref_coordinates!$A:$C,2,FALSE)</f>
        <v>2876.58</v>
      </c>
      <c r="J106">
        <f>VLOOKUP(_xlfn.CONCAT($A106,"2"),ref_coordinates!$A:$C,3,FALSE)</f>
        <v>1895.35</v>
      </c>
      <c r="K106" t="e">
        <f t="shared" si="15"/>
        <v>#REF!</v>
      </c>
      <c r="L106" t="e">
        <f>VLOOKUP($A106,#REF!,4,FALSE)</f>
        <v>#REF!</v>
      </c>
      <c r="M106">
        <f>RADIANS(VLOOKUP($B106, image_data!A:G,7,FALSE))</f>
        <v>5.624377880688229</v>
      </c>
      <c r="N106" t="e">
        <f>VLOOKUP($A106,#REF!,7,FALSE)</f>
        <v>#REF!</v>
      </c>
      <c r="O106">
        <f>VLOOKUP($B106,image_data!A:F,6,FALSE)</f>
        <v>0.41183500271291001</v>
      </c>
      <c r="P106">
        <f>VLOOKUP($B106,image_data!$A:$Q,12,FALSE)</f>
        <v>0.83408797591464001</v>
      </c>
      <c r="Q106">
        <f>VLOOKUP($B106,image_data!$A:$Q,13,FALSE)</f>
        <v>2.6680414441105998E-2</v>
      </c>
      <c r="R106">
        <f>VLOOKUP($B106,image_data!$A:$Q,14,FALSE)</f>
        <v>-2.2071188875332E-2</v>
      </c>
      <c r="S106">
        <f>VLOOKUP($B106,image_data!$A:$K,9,FALSE)</f>
        <v>1.4191437524167001</v>
      </c>
      <c r="T106">
        <f>VLOOKUP($B106,image_data!$A:$K,10,FALSE)</f>
        <v>0.51238153735173997</v>
      </c>
      <c r="U106">
        <f>VLOOKUP($B106,image_data!$A:$K,11,FALSE)</f>
        <v>-0.50351674711753003</v>
      </c>
      <c r="V106">
        <f>VLOOKUP(_xlfn.CONCAT(A106,1),ref_coordinates!A:D,4,FALSE)</f>
        <v>33.1</v>
      </c>
      <c r="W106" t="str">
        <f>VLOOKUP(INT(LEFT(A106,3)),image_data!A:H,8,FALSE)</f>
        <v>perspective</v>
      </c>
    </row>
    <row r="107" spans="1:23" x14ac:dyDescent="0.3">
      <c r="A107" t="s">
        <v>378</v>
      </c>
      <c r="B107">
        <f t="shared" si="12"/>
        <v>26</v>
      </c>
      <c r="C107">
        <f>VLOOKUP($B107,image_data!$A:$P,16,FALSE)</f>
        <v>4032</v>
      </c>
      <c r="D107">
        <f>VLOOKUP($B107,image_data!$A:$P,15,FALSE)</f>
        <v>3024</v>
      </c>
      <c r="E107">
        <f t="shared" si="13"/>
        <v>-40.170000000000073</v>
      </c>
      <c r="F107">
        <f t="shared" si="14"/>
        <v>1040</v>
      </c>
      <c r="G107">
        <f>VLOOKUP(_xlfn.CONCAT($A107,"1"),ref_coordinates!$A:$C,2,FALSE)</f>
        <v>3007.66</v>
      </c>
      <c r="H107">
        <f>VLOOKUP(_xlfn.CONCAT($A107,"1"),ref_coordinates!$A:$C,3,FALSE)</f>
        <v>859.23</v>
      </c>
      <c r="I107">
        <f>VLOOKUP(_xlfn.CONCAT($A107,"2"),ref_coordinates!$A:$C,2,FALSE)</f>
        <v>2967.49</v>
      </c>
      <c r="J107">
        <f>VLOOKUP(_xlfn.CONCAT($A107,"2"),ref_coordinates!$A:$C,3,FALSE)</f>
        <v>1899.23</v>
      </c>
      <c r="K107" t="e">
        <f t="shared" si="15"/>
        <v>#REF!</v>
      </c>
      <c r="L107" t="e">
        <f>VLOOKUP($A107,#REF!,4,FALSE)</f>
        <v>#REF!</v>
      </c>
      <c r="M107">
        <f>RADIANS(VLOOKUP($B107, image_data!A:G,7,FALSE))</f>
        <v>5.624377880688229</v>
      </c>
      <c r="N107" t="e">
        <f>VLOOKUP($A107,#REF!,7,FALSE)</f>
        <v>#REF!</v>
      </c>
      <c r="O107">
        <f>VLOOKUP($B107,image_data!A:F,6,FALSE)</f>
        <v>0.41183500271291001</v>
      </c>
      <c r="P107">
        <f>VLOOKUP($B107,image_data!$A:$Q,12,FALSE)</f>
        <v>0.83408797591464001</v>
      </c>
      <c r="Q107">
        <f>VLOOKUP($B107,image_data!$A:$Q,13,FALSE)</f>
        <v>2.6680414441105998E-2</v>
      </c>
      <c r="R107">
        <f>VLOOKUP($B107,image_data!$A:$Q,14,FALSE)</f>
        <v>-2.2071188875332E-2</v>
      </c>
      <c r="S107">
        <f>VLOOKUP($B107,image_data!$A:$K,9,FALSE)</f>
        <v>1.4191437524167001</v>
      </c>
      <c r="T107">
        <f>VLOOKUP($B107,image_data!$A:$K,10,FALSE)</f>
        <v>0.51238153735173997</v>
      </c>
      <c r="U107">
        <f>VLOOKUP($B107,image_data!$A:$K,11,FALSE)</f>
        <v>-0.50351674711753003</v>
      </c>
      <c r="V107">
        <f>VLOOKUP(_xlfn.CONCAT(A107,1),ref_coordinates!A:D,4,FALSE)</f>
        <v>33.1</v>
      </c>
      <c r="W107" t="str">
        <f>VLOOKUP(INT(LEFT(A107,3)),image_data!A:H,8,FALSE)</f>
        <v>perspective</v>
      </c>
    </row>
    <row r="108" spans="1:23" x14ac:dyDescent="0.3">
      <c r="A108" t="s">
        <v>379</v>
      </c>
      <c r="B108">
        <f t="shared" si="12"/>
        <v>26</v>
      </c>
      <c r="C108">
        <f>VLOOKUP($B108,image_data!$A:$P,16,FALSE)</f>
        <v>4032</v>
      </c>
      <c r="D108">
        <f>VLOOKUP($B108,image_data!$A:$P,15,FALSE)</f>
        <v>3024</v>
      </c>
      <c r="E108">
        <f t="shared" si="13"/>
        <v>-53.440000000000055</v>
      </c>
      <c r="F108">
        <f t="shared" si="14"/>
        <v>1183.23</v>
      </c>
      <c r="G108">
        <f>VLOOKUP(_xlfn.CONCAT($A108,"1"),ref_coordinates!$A:$C,2,FALSE)</f>
        <v>3114.55</v>
      </c>
      <c r="H108">
        <f>VLOOKUP(_xlfn.CONCAT($A108,"1"),ref_coordinates!$A:$C,3,FALSE)</f>
        <v>717.62</v>
      </c>
      <c r="I108">
        <f>VLOOKUP(_xlfn.CONCAT($A108,"2"),ref_coordinates!$A:$C,2,FALSE)</f>
        <v>3061.11</v>
      </c>
      <c r="J108">
        <f>VLOOKUP(_xlfn.CONCAT($A108,"2"),ref_coordinates!$A:$C,3,FALSE)</f>
        <v>1900.85</v>
      </c>
      <c r="K108" t="e">
        <f t="shared" si="15"/>
        <v>#REF!</v>
      </c>
      <c r="L108" t="e">
        <f>VLOOKUP($A108,#REF!,4,FALSE)</f>
        <v>#REF!</v>
      </c>
      <c r="M108">
        <f>RADIANS(VLOOKUP($B108, image_data!A:G,7,FALSE))</f>
        <v>5.624377880688229</v>
      </c>
      <c r="N108" t="e">
        <f>VLOOKUP($A108,#REF!,7,FALSE)</f>
        <v>#REF!</v>
      </c>
      <c r="O108">
        <f>VLOOKUP($B108,image_data!A:F,6,FALSE)</f>
        <v>0.41183500271291001</v>
      </c>
      <c r="P108">
        <f>VLOOKUP($B108,image_data!$A:$Q,12,FALSE)</f>
        <v>0.83408797591464001</v>
      </c>
      <c r="Q108">
        <f>VLOOKUP($B108,image_data!$A:$Q,13,FALSE)</f>
        <v>2.6680414441105998E-2</v>
      </c>
      <c r="R108">
        <f>VLOOKUP($B108,image_data!$A:$Q,14,FALSE)</f>
        <v>-2.2071188875332E-2</v>
      </c>
      <c r="S108">
        <f>VLOOKUP($B108,image_data!$A:$K,9,FALSE)</f>
        <v>1.4191437524167001</v>
      </c>
      <c r="T108">
        <f>VLOOKUP($B108,image_data!$A:$K,10,FALSE)</f>
        <v>0.51238153735173997</v>
      </c>
      <c r="U108">
        <f>VLOOKUP($B108,image_data!$A:$K,11,FALSE)</f>
        <v>-0.50351674711753003</v>
      </c>
      <c r="V108">
        <f>VLOOKUP(_xlfn.CONCAT(A108,1),ref_coordinates!A:D,4,FALSE)</f>
        <v>33.299999999999997</v>
      </c>
      <c r="W108" t="str">
        <f>VLOOKUP(INT(LEFT(A108,3)),image_data!A:H,8,FALSE)</f>
        <v>perspective</v>
      </c>
    </row>
    <row r="109" spans="1:23" x14ac:dyDescent="0.3">
      <c r="A109" t="s">
        <v>380</v>
      </c>
      <c r="B109">
        <f t="shared" si="12"/>
        <v>26</v>
      </c>
      <c r="C109">
        <f>VLOOKUP($B109,image_data!$A:$P,16,FALSE)</f>
        <v>4032</v>
      </c>
      <c r="D109">
        <f>VLOOKUP($B109,image_data!$A:$P,15,FALSE)</f>
        <v>3024</v>
      </c>
      <c r="E109">
        <f t="shared" si="13"/>
        <v>-27.2199999999998</v>
      </c>
      <c r="F109">
        <f t="shared" si="14"/>
        <v>1328.1100000000001</v>
      </c>
      <c r="G109">
        <f>VLOOKUP(_xlfn.CONCAT($A109,"1"),ref_coordinates!$A:$C,2,FALSE)</f>
        <v>3241.87</v>
      </c>
      <c r="H109">
        <f>VLOOKUP(_xlfn.CONCAT($A109,"1"),ref_coordinates!$A:$C,3,FALSE)</f>
        <v>582.13</v>
      </c>
      <c r="I109">
        <f>VLOOKUP(_xlfn.CONCAT($A109,"2"),ref_coordinates!$A:$C,2,FALSE)</f>
        <v>3214.65</v>
      </c>
      <c r="J109">
        <f>VLOOKUP(_xlfn.CONCAT($A109,"2"),ref_coordinates!$A:$C,3,FALSE)</f>
        <v>1910.24</v>
      </c>
      <c r="K109" t="e">
        <f t="shared" si="15"/>
        <v>#REF!</v>
      </c>
      <c r="L109" t="e">
        <f>VLOOKUP($A109,#REF!,4,FALSE)</f>
        <v>#REF!</v>
      </c>
      <c r="M109">
        <f>RADIANS(VLOOKUP($B109, image_data!A:G,7,FALSE))</f>
        <v>5.624377880688229</v>
      </c>
      <c r="N109" t="e">
        <f>VLOOKUP($A109,#REF!,7,FALSE)</f>
        <v>#REF!</v>
      </c>
      <c r="O109">
        <f>VLOOKUP($B109,image_data!A:F,6,FALSE)</f>
        <v>0.41183500271291001</v>
      </c>
      <c r="P109">
        <f>VLOOKUP($B109,image_data!$A:$Q,12,FALSE)</f>
        <v>0.83408797591464001</v>
      </c>
      <c r="Q109">
        <f>VLOOKUP($B109,image_data!$A:$Q,13,FALSE)</f>
        <v>2.6680414441105998E-2</v>
      </c>
      <c r="R109">
        <f>VLOOKUP($B109,image_data!$A:$Q,14,FALSE)</f>
        <v>-2.2071188875332E-2</v>
      </c>
      <c r="S109">
        <f>VLOOKUP($B109,image_data!$A:$K,9,FALSE)</f>
        <v>1.4191437524167001</v>
      </c>
      <c r="T109">
        <f>VLOOKUP($B109,image_data!$A:$K,10,FALSE)</f>
        <v>0.51238153735173997</v>
      </c>
      <c r="U109">
        <f>VLOOKUP($B109,image_data!$A:$K,11,FALSE)</f>
        <v>-0.50351674711753003</v>
      </c>
      <c r="V109">
        <f>VLOOKUP(_xlfn.CONCAT(A109,1),ref_coordinates!A:D,4,FALSE)</f>
        <v>33.299999999999997</v>
      </c>
      <c r="W109" t="str">
        <f>VLOOKUP(INT(LEFT(A109,3)),image_data!A:H,8,FALSE)</f>
        <v>perspective</v>
      </c>
    </row>
    <row r="110" spans="1:23" x14ac:dyDescent="0.3">
      <c r="A110" t="s">
        <v>440</v>
      </c>
      <c r="B110">
        <f t="shared" si="12"/>
        <v>37</v>
      </c>
      <c r="C110">
        <f>VLOOKUP($B110,image_data!$A:$P,16,FALSE)</f>
        <v>5184</v>
      </c>
      <c r="D110">
        <f>VLOOKUP($B110,image_data!$A:$P,15,FALSE)</f>
        <v>3888</v>
      </c>
      <c r="E110">
        <f t="shared" si="13"/>
        <v>33.079999999999927</v>
      </c>
      <c r="F110">
        <f t="shared" si="14"/>
        <v>1587.1999999999998</v>
      </c>
      <c r="G110">
        <f>VLOOKUP(_xlfn.CONCAT($A110,"1"),ref_coordinates!$A:$C,2,FALSE)</f>
        <v>2947.06</v>
      </c>
      <c r="H110">
        <f>VLOOKUP(_xlfn.CONCAT($A110,"1"),ref_coordinates!$A:$C,3,FALSE)</f>
        <v>638.98</v>
      </c>
      <c r="I110">
        <f>VLOOKUP(_xlfn.CONCAT($A110,"2"),ref_coordinates!$A:$C,2,FALSE)</f>
        <v>2980.14</v>
      </c>
      <c r="J110">
        <f>VLOOKUP(_xlfn.CONCAT($A110,"2"),ref_coordinates!$A:$C,3,FALSE)</f>
        <v>2226.1799999999998</v>
      </c>
      <c r="K110" t="e">
        <f t="shared" si="15"/>
        <v>#REF!</v>
      </c>
      <c r="L110" t="e">
        <f>VLOOKUP($A110,#REF!,4,FALSE)</f>
        <v>#REF!</v>
      </c>
      <c r="M110">
        <f>RADIANS(VLOOKUP($B110, image_data!A:G,7,FALSE))</f>
        <v>6.2552733187997989</v>
      </c>
      <c r="N110" t="e">
        <f>VLOOKUP($A110,#REF!,7,FALSE)</f>
        <v>#REF!</v>
      </c>
      <c r="O110">
        <f>VLOOKUP($B110,image_data!A:F,6,FALSE)</f>
        <v>2.4628068041055999</v>
      </c>
      <c r="P110">
        <f>VLOOKUP($B110,image_data!$A:$Q,12,FALSE)</f>
        <v>0.50238878176702995</v>
      </c>
      <c r="Q110">
        <f>VLOOKUP($B110,image_data!$A:$Q,13,FALSE)</f>
        <v>-0.22111490881102</v>
      </c>
      <c r="R110">
        <f>VLOOKUP($B110,image_data!$A:$Q,14,FALSE)</f>
        <v>4.1303707277964001E-2</v>
      </c>
      <c r="S110">
        <f>VLOOKUP($B110,image_data!$A:$K,9,FALSE)</f>
        <v>1.5002721274007</v>
      </c>
      <c r="T110">
        <f>VLOOKUP($B110,image_data!$A:$K,10,FALSE)</f>
        <v>3.8631582852822997E-2</v>
      </c>
      <c r="U110">
        <f>VLOOKUP($B110,image_data!$A:$K,11,FALSE)</f>
        <v>-3.4898160328709002E-3</v>
      </c>
      <c r="V110">
        <f>VLOOKUP(_xlfn.CONCAT(A110,1),ref_coordinates!A:D,4,FALSE)</f>
        <v>33.4</v>
      </c>
      <c r="W110" t="str">
        <f>VLOOKUP(INT(LEFT(A110,3)),image_data!A:H,8,FALSE)</f>
        <v>perspective</v>
      </c>
    </row>
    <row r="111" spans="1:23" x14ac:dyDescent="0.3">
      <c r="A111" t="s">
        <v>441</v>
      </c>
      <c r="B111">
        <f t="shared" si="12"/>
        <v>37</v>
      </c>
      <c r="C111">
        <f>VLOOKUP($B111,image_data!$A:$P,16,FALSE)</f>
        <v>5184</v>
      </c>
      <c r="D111">
        <f>VLOOKUP($B111,image_data!$A:$P,15,FALSE)</f>
        <v>3888</v>
      </c>
      <c r="E111">
        <f t="shared" si="13"/>
        <v>74.889999999999873</v>
      </c>
      <c r="F111">
        <f t="shared" si="14"/>
        <v>1960.9399999999998</v>
      </c>
      <c r="G111">
        <f>VLOOKUP(_xlfn.CONCAT($A111,"1"),ref_coordinates!$A:$C,2,FALSE)</f>
        <v>3041.02</v>
      </c>
      <c r="H111">
        <f>VLOOKUP(_xlfn.CONCAT($A111,"1"),ref_coordinates!$A:$C,3,FALSE)</f>
        <v>259.74</v>
      </c>
      <c r="I111">
        <f>VLOOKUP(_xlfn.CONCAT($A111,"2"),ref_coordinates!$A:$C,2,FALSE)</f>
        <v>3115.91</v>
      </c>
      <c r="J111">
        <f>VLOOKUP(_xlfn.CONCAT($A111,"2"),ref_coordinates!$A:$C,3,FALSE)</f>
        <v>2220.6799999999998</v>
      </c>
      <c r="K111" t="e">
        <f t="shared" si="15"/>
        <v>#REF!</v>
      </c>
      <c r="L111" t="e">
        <f>VLOOKUP($A111,#REF!,4,FALSE)</f>
        <v>#REF!</v>
      </c>
      <c r="M111">
        <f>RADIANS(VLOOKUP($B111, image_data!A:G,7,FALSE))</f>
        <v>6.2552733187997989</v>
      </c>
      <c r="N111" t="e">
        <f>VLOOKUP($A111,#REF!,7,FALSE)</f>
        <v>#REF!</v>
      </c>
      <c r="O111">
        <f>VLOOKUP($B111,image_data!A:F,6,FALSE)</f>
        <v>2.4628068041055999</v>
      </c>
      <c r="P111">
        <f>VLOOKUP($B111,image_data!$A:$Q,12,FALSE)</f>
        <v>0.50238878176702995</v>
      </c>
      <c r="Q111">
        <f>VLOOKUP($B111,image_data!$A:$Q,13,FALSE)</f>
        <v>-0.22111490881102</v>
      </c>
      <c r="R111">
        <f>VLOOKUP($B111,image_data!$A:$Q,14,FALSE)</f>
        <v>4.1303707277964001E-2</v>
      </c>
      <c r="S111">
        <f>VLOOKUP($B111,image_data!$A:$K,9,FALSE)</f>
        <v>1.5002721274007</v>
      </c>
      <c r="T111">
        <f>VLOOKUP($B111,image_data!$A:$K,10,FALSE)</f>
        <v>3.8631582852822997E-2</v>
      </c>
      <c r="U111">
        <f>VLOOKUP($B111,image_data!$A:$K,11,FALSE)</f>
        <v>-3.4898160328709002E-3</v>
      </c>
      <c r="V111">
        <f>VLOOKUP(_xlfn.CONCAT(A111,1),ref_coordinates!A:D,4,FALSE)</f>
        <v>33.4</v>
      </c>
      <c r="W111" t="str">
        <f>VLOOKUP(INT(LEFT(A111,3)),image_data!A:H,8,FALSE)</f>
        <v>perspective</v>
      </c>
    </row>
    <row r="112" spans="1:23" x14ac:dyDescent="0.3">
      <c r="A112" t="s">
        <v>442</v>
      </c>
      <c r="B112">
        <f t="shared" si="12"/>
        <v>37</v>
      </c>
      <c r="C112">
        <f>VLOOKUP($B112,image_data!$A:$P,16,FALSE)</f>
        <v>5184</v>
      </c>
      <c r="D112">
        <f>VLOOKUP($B112,image_data!$A:$P,15,FALSE)</f>
        <v>3888</v>
      </c>
      <c r="E112">
        <f t="shared" si="13"/>
        <v>196.99000000000024</v>
      </c>
      <c r="F112">
        <f t="shared" si="14"/>
        <v>1976.4199999999998</v>
      </c>
      <c r="G112">
        <f>VLOOKUP(_xlfn.CONCAT($A112,"1"),ref_coordinates!$A:$C,2,FALSE)</f>
        <v>3389.79</v>
      </c>
      <c r="H112">
        <f>VLOOKUP(_xlfn.CONCAT($A112,"1"),ref_coordinates!$A:$C,3,FALSE)</f>
        <v>254.24</v>
      </c>
      <c r="I112">
        <f>VLOOKUP(_xlfn.CONCAT($A112,"2"),ref_coordinates!$A:$C,2,FALSE)</f>
        <v>3586.78</v>
      </c>
      <c r="J112">
        <f>VLOOKUP(_xlfn.CONCAT($A112,"2"),ref_coordinates!$A:$C,3,FALSE)</f>
        <v>2230.66</v>
      </c>
      <c r="K112" t="e">
        <f t="shared" si="15"/>
        <v>#REF!</v>
      </c>
      <c r="L112" t="e">
        <f>VLOOKUP($A112,#REF!,4,FALSE)</f>
        <v>#REF!</v>
      </c>
      <c r="M112">
        <f>RADIANS(VLOOKUP($B112, image_data!A:G,7,FALSE))</f>
        <v>6.2552733187997989</v>
      </c>
      <c r="N112" t="e">
        <f>VLOOKUP($A112,#REF!,7,FALSE)</f>
        <v>#REF!</v>
      </c>
      <c r="O112">
        <f>VLOOKUP($B112,image_data!A:F,6,FALSE)</f>
        <v>2.4628068041055999</v>
      </c>
      <c r="P112">
        <f>VLOOKUP($B112,image_data!$A:$Q,12,FALSE)</f>
        <v>0.50238878176702995</v>
      </c>
      <c r="Q112">
        <f>VLOOKUP($B112,image_data!$A:$Q,13,FALSE)</f>
        <v>-0.22111490881102</v>
      </c>
      <c r="R112">
        <f>VLOOKUP($B112,image_data!$A:$Q,14,FALSE)</f>
        <v>4.1303707277964001E-2</v>
      </c>
      <c r="S112">
        <f>VLOOKUP($B112,image_data!$A:$K,9,FALSE)</f>
        <v>1.5002721274007</v>
      </c>
      <c r="T112">
        <f>VLOOKUP($B112,image_data!$A:$K,10,FALSE)</f>
        <v>3.8631582852822997E-2</v>
      </c>
      <c r="U112">
        <f>VLOOKUP($B112,image_data!$A:$K,11,FALSE)</f>
        <v>-3.4898160328709002E-3</v>
      </c>
      <c r="V112">
        <f>VLOOKUP(_xlfn.CONCAT(A112,1),ref_coordinates!A:D,4,FALSE)</f>
        <v>33.4</v>
      </c>
      <c r="W112" t="str">
        <f>VLOOKUP(INT(LEFT(A112,3)),image_data!A:H,8,FALSE)</f>
        <v>perspective</v>
      </c>
    </row>
    <row r="113" spans="1:23" x14ac:dyDescent="0.3">
      <c r="A113" t="s">
        <v>443</v>
      </c>
      <c r="B113">
        <f t="shared" si="12"/>
        <v>37</v>
      </c>
      <c r="C113">
        <f>VLOOKUP($B113,image_data!$A:$P,16,FALSE)</f>
        <v>5184</v>
      </c>
      <c r="D113">
        <f>VLOOKUP($B113,image_data!$A:$P,15,FALSE)</f>
        <v>3888</v>
      </c>
      <c r="E113">
        <f t="shared" si="13"/>
        <v>316.68000000000029</v>
      </c>
      <c r="F113">
        <f t="shared" si="14"/>
        <v>1908.8999999999999</v>
      </c>
      <c r="G113">
        <f>VLOOKUP(_xlfn.CONCAT($A113,"1"),ref_coordinates!$A:$C,2,FALSE)</f>
        <v>3710.64</v>
      </c>
      <c r="H113">
        <f>VLOOKUP(_xlfn.CONCAT($A113,"1"),ref_coordinates!$A:$C,3,FALSE)</f>
        <v>316.26</v>
      </c>
      <c r="I113">
        <f>VLOOKUP(_xlfn.CONCAT($A113,"2"),ref_coordinates!$A:$C,2,FALSE)</f>
        <v>4027.32</v>
      </c>
      <c r="J113">
        <f>VLOOKUP(_xlfn.CONCAT($A113,"2"),ref_coordinates!$A:$C,3,FALSE)</f>
        <v>2225.16</v>
      </c>
      <c r="K113" t="e">
        <f t="shared" si="15"/>
        <v>#REF!</v>
      </c>
      <c r="L113" t="e">
        <f>VLOOKUP($A113,#REF!,4,FALSE)</f>
        <v>#REF!</v>
      </c>
      <c r="M113">
        <f>RADIANS(VLOOKUP($B113, image_data!A:G,7,FALSE))</f>
        <v>6.2552733187997989</v>
      </c>
      <c r="N113" t="e">
        <f>VLOOKUP($A113,#REF!,7,FALSE)</f>
        <v>#REF!</v>
      </c>
      <c r="O113">
        <f>VLOOKUP($B113,image_data!A:F,6,FALSE)</f>
        <v>2.4628068041055999</v>
      </c>
      <c r="P113">
        <f>VLOOKUP($B113,image_data!$A:$Q,12,FALSE)</f>
        <v>0.50238878176702995</v>
      </c>
      <c r="Q113">
        <f>VLOOKUP($B113,image_data!$A:$Q,13,FALSE)</f>
        <v>-0.22111490881102</v>
      </c>
      <c r="R113">
        <f>VLOOKUP($B113,image_data!$A:$Q,14,FALSE)</f>
        <v>4.1303707277964001E-2</v>
      </c>
      <c r="S113">
        <f>VLOOKUP($B113,image_data!$A:$K,9,FALSE)</f>
        <v>1.5002721274007</v>
      </c>
      <c r="T113">
        <f>VLOOKUP($B113,image_data!$A:$K,10,FALSE)</f>
        <v>3.8631582852822997E-2</v>
      </c>
      <c r="U113">
        <f>VLOOKUP($B113,image_data!$A:$K,11,FALSE)</f>
        <v>-3.4898160328709002E-3</v>
      </c>
      <c r="V113">
        <f>VLOOKUP(_xlfn.CONCAT(A113,1),ref_coordinates!A:D,4,FALSE)</f>
        <v>33.4</v>
      </c>
      <c r="W113" t="str">
        <f>VLOOKUP(INT(LEFT(A113,3)),image_data!A:H,8,FALSE)</f>
        <v>perspective</v>
      </c>
    </row>
    <row r="114" spans="1:23" x14ac:dyDescent="0.3">
      <c r="A114" t="s">
        <v>244</v>
      </c>
      <c r="B114">
        <f t="shared" si="12"/>
        <v>4</v>
      </c>
      <c r="C114">
        <f>VLOOKUP($B114,image_data!$A:$P,16,FALSE)</f>
        <v>5184</v>
      </c>
      <c r="D114">
        <f>VLOOKUP($B114,image_data!$A:$P,15,FALSE)</f>
        <v>3888</v>
      </c>
      <c r="E114">
        <f t="shared" si="13"/>
        <v>-32.300000000000182</v>
      </c>
      <c r="F114">
        <f t="shared" si="14"/>
        <v>666.7</v>
      </c>
      <c r="G114">
        <f>VLOOKUP(_xlfn.CONCAT($A114,"1"),ref_coordinates!$A:$C,2,FALSE)</f>
        <v>2208.3000000000002</v>
      </c>
      <c r="H114">
        <f>VLOOKUP(_xlfn.CONCAT($A114,"1"),ref_coordinates!$A:$C,3,FALSE)</f>
        <v>1221.5</v>
      </c>
      <c r="I114">
        <f>VLOOKUP(_xlfn.CONCAT($A114,"2"),ref_coordinates!$A:$C,2,FALSE)</f>
        <v>2176</v>
      </c>
      <c r="J114">
        <f>VLOOKUP(_xlfn.CONCAT($A114,"2"),ref_coordinates!$A:$C,3,FALSE)</f>
        <v>1888.2</v>
      </c>
      <c r="K114" t="e">
        <f t="shared" si="15"/>
        <v>#REF!</v>
      </c>
      <c r="L114" t="e">
        <f>VLOOKUP($A114,#REF!,4,FALSE)</f>
        <v>#REF!</v>
      </c>
      <c r="M114">
        <f>RADIANS(VLOOKUP($B114, image_data!A:G,7,FALSE))</f>
        <v>0.47895875830086421</v>
      </c>
      <c r="N114" t="e">
        <f>VLOOKUP($A114,#REF!,7,FALSE)</f>
        <v>#REF!</v>
      </c>
      <c r="O114">
        <f>VLOOKUP($B114,image_data!A:F,6,FALSE)</f>
        <v>1.2183205373585</v>
      </c>
      <c r="P114">
        <f>VLOOKUP($B114,image_data!$A:$Q,12,FALSE)</f>
        <v>0.50162611110335997</v>
      </c>
      <c r="Q114">
        <f>VLOOKUP($B114,image_data!$A:$Q,13,FALSE)</f>
        <v>-0.20314164822358</v>
      </c>
      <c r="R114">
        <f>VLOOKUP($B114,image_data!$A:$Q,14,FALSE)</f>
        <v>3.5280145810493997E-2</v>
      </c>
      <c r="S114">
        <f>VLOOKUP($B114,image_data!$A:$K,9,FALSE)</f>
        <v>-0.47414393478820999</v>
      </c>
      <c r="T114">
        <f>VLOOKUP($B114,image_data!$A:$K,10,FALSE)</f>
        <v>-1.9808095578105001</v>
      </c>
      <c r="U114">
        <f>VLOOKUP($B114,image_data!$A:$K,11,FALSE)</f>
        <v>-1.9254278782070999</v>
      </c>
      <c r="V114">
        <f>VLOOKUP(_xlfn.CONCAT(A114,1),ref_coordinates!A:D,4,FALSE)</f>
        <v>33.799999999999997</v>
      </c>
      <c r="W114" t="str">
        <f>VLOOKUP(INT(LEFT(A114,3)),image_data!A:H,8,FALSE)</f>
        <v>perspective</v>
      </c>
    </row>
    <row r="115" spans="1:23" x14ac:dyDescent="0.3">
      <c r="A115" t="s">
        <v>245</v>
      </c>
      <c r="B115">
        <f t="shared" si="12"/>
        <v>4</v>
      </c>
      <c r="C115">
        <f>VLOOKUP($B115,image_data!$A:$P,16,FALSE)</f>
        <v>5184</v>
      </c>
      <c r="D115">
        <f>VLOOKUP($B115,image_data!$A:$P,15,FALSE)</f>
        <v>3888</v>
      </c>
      <c r="E115">
        <f t="shared" si="13"/>
        <v>-28.299999999999727</v>
      </c>
      <c r="F115">
        <f t="shared" si="14"/>
        <v>672.09999999999991</v>
      </c>
      <c r="G115">
        <f>VLOOKUP(_xlfn.CONCAT($A115,"1"),ref_coordinates!$A:$C,2,FALSE)</f>
        <v>2314.6</v>
      </c>
      <c r="H115">
        <f>VLOOKUP(_xlfn.CONCAT($A115,"1"),ref_coordinates!$A:$C,3,FALSE)</f>
        <v>1219.7</v>
      </c>
      <c r="I115">
        <f>VLOOKUP(_xlfn.CONCAT($A115,"2"),ref_coordinates!$A:$C,2,FALSE)</f>
        <v>2286.3000000000002</v>
      </c>
      <c r="J115">
        <f>VLOOKUP(_xlfn.CONCAT($A115,"2"),ref_coordinates!$A:$C,3,FALSE)</f>
        <v>1891.8</v>
      </c>
      <c r="K115" t="e">
        <f t="shared" si="15"/>
        <v>#REF!</v>
      </c>
      <c r="L115" t="e">
        <f>VLOOKUP($A115,#REF!,4,FALSE)</f>
        <v>#REF!</v>
      </c>
      <c r="M115">
        <f>RADIANS(VLOOKUP($B115, image_data!A:G,7,FALSE))</f>
        <v>0.47895875830086421</v>
      </c>
      <c r="N115" t="e">
        <f>VLOOKUP($A115,#REF!,7,FALSE)</f>
        <v>#REF!</v>
      </c>
      <c r="O115">
        <f>VLOOKUP($B115,image_data!A:F,6,FALSE)</f>
        <v>1.2183205373585</v>
      </c>
      <c r="P115">
        <f>VLOOKUP($B115,image_data!$A:$Q,12,FALSE)</f>
        <v>0.50162611110335997</v>
      </c>
      <c r="Q115">
        <f>VLOOKUP($B115,image_data!$A:$Q,13,FALSE)</f>
        <v>-0.20314164822358</v>
      </c>
      <c r="R115">
        <f>VLOOKUP($B115,image_data!$A:$Q,14,FALSE)</f>
        <v>3.5280145810493997E-2</v>
      </c>
      <c r="S115">
        <f>VLOOKUP($B115,image_data!$A:$K,9,FALSE)</f>
        <v>-0.47414393478820999</v>
      </c>
      <c r="T115">
        <f>VLOOKUP($B115,image_data!$A:$K,10,FALSE)</f>
        <v>-1.9808095578105001</v>
      </c>
      <c r="U115">
        <f>VLOOKUP($B115,image_data!$A:$K,11,FALSE)</f>
        <v>-1.9254278782070999</v>
      </c>
      <c r="V115">
        <f>VLOOKUP(_xlfn.CONCAT(A115,1),ref_coordinates!A:D,4,FALSE)</f>
        <v>33.799999999999997</v>
      </c>
      <c r="W115" t="str">
        <f>VLOOKUP(INT(LEFT(A115,3)),image_data!A:H,8,FALSE)</f>
        <v>perspective</v>
      </c>
    </row>
    <row r="116" spans="1:23" x14ac:dyDescent="0.3">
      <c r="A116" t="s">
        <v>246</v>
      </c>
      <c r="B116">
        <f t="shared" si="12"/>
        <v>4</v>
      </c>
      <c r="C116">
        <f>VLOOKUP($B116,image_data!$A:$P,16,FALSE)</f>
        <v>5184</v>
      </c>
      <c r="D116">
        <f>VLOOKUP($B116,image_data!$A:$P,15,FALSE)</f>
        <v>3888</v>
      </c>
      <c r="E116">
        <f t="shared" si="13"/>
        <v>-16.599999999999909</v>
      </c>
      <c r="F116">
        <f t="shared" si="14"/>
        <v>676.59999999999991</v>
      </c>
      <c r="G116">
        <f>VLOOKUP(_xlfn.CONCAT($A116,"1"),ref_coordinates!$A:$C,2,FALSE)</f>
        <v>2430</v>
      </c>
      <c r="H116">
        <f>VLOOKUP(_xlfn.CONCAT($A116,"1"),ref_coordinates!$A:$C,3,FALSE)</f>
        <v>1220.7</v>
      </c>
      <c r="I116">
        <f>VLOOKUP(_xlfn.CONCAT($A116,"2"),ref_coordinates!$A:$C,2,FALSE)</f>
        <v>2413.4</v>
      </c>
      <c r="J116">
        <f>VLOOKUP(_xlfn.CONCAT($A116,"2"),ref_coordinates!$A:$C,3,FALSE)</f>
        <v>1897.3</v>
      </c>
      <c r="K116" t="e">
        <f t="shared" si="15"/>
        <v>#REF!</v>
      </c>
      <c r="L116" t="e">
        <f>VLOOKUP($A116,#REF!,4,FALSE)</f>
        <v>#REF!</v>
      </c>
      <c r="M116">
        <f>RADIANS(VLOOKUP($B116, image_data!A:G,7,FALSE))</f>
        <v>0.47895875830086421</v>
      </c>
      <c r="N116" t="e">
        <f>VLOOKUP($A116,#REF!,7,FALSE)</f>
        <v>#REF!</v>
      </c>
      <c r="O116">
        <f>VLOOKUP($B116,image_data!A:F,6,FALSE)</f>
        <v>1.2183205373585</v>
      </c>
      <c r="P116">
        <f>VLOOKUP($B116,image_data!$A:$Q,12,FALSE)</f>
        <v>0.50162611110335997</v>
      </c>
      <c r="Q116">
        <f>VLOOKUP($B116,image_data!$A:$Q,13,FALSE)</f>
        <v>-0.20314164822358</v>
      </c>
      <c r="R116">
        <f>VLOOKUP($B116,image_data!$A:$Q,14,FALSE)</f>
        <v>3.5280145810493997E-2</v>
      </c>
      <c r="S116">
        <f>VLOOKUP($B116,image_data!$A:$K,9,FALSE)</f>
        <v>-0.47414393478820999</v>
      </c>
      <c r="T116">
        <f>VLOOKUP($B116,image_data!$A:$K,10,FALSE)</f>
        <v>-1.9808095578105001</v>
      </c>
      <c r="U116">
        <f>VLOOKUP($B116,image_data!$A:$K,11,FALSE)</f>
        <v>-1.9254278782070999</v>
      </c>
      <c r="V116">
        <f>VLOOKUP(_xlfn.CONCAT(A116,1),ref_coordinates!A:D,4,FALSE)</f>
        <v>33.799999999999997</v>
      </c>
      <c r="W116" t="str">
        <f>VLOOKUP(INT(LEFT(A116,3)),image_data!A:H,8,FALSE)</f>
        <v>perspective</v>
      </c>
    </row>
    <row r="117" spans="1:23" x14ac:dyDescent="0.3">
      <c r="A117" t="s">
        <v>247</v>
      </c>
      <c r="B117">
        <f t="shared" si="12"/>
        <v>4</v>
      </c>
      <c r="C117">
        <f>VLOOKUP($B117,image_data!$A:$P,16,FALSE)</f>
        <v>5184</v>
      </c>
      <c r="D117">
        <f>VLOOKUP($B117,image_data!$A:$P,15,FALSE)</f>
        <v>3888</v>
      </c>
      <c r="E117">
        <f t="shared" si="13"/>
        <v>-12.5</v>
      </c>
      <c r="F117">
        <f t="shared" si="14"/>
        <v>676.2</v>
      </c>
      <c r="G117">
        <f>VLOOKUP(_xlfn.CONCAT($A117,"1"),ref_coordinates!$A:$C,2,FALSE)</f>
        <v>2679.7</v>
      </c>
      <c r="H117">
        <f>VLOOKUP(_xlfn.CONCAT($A117,"1"),ref_coordinates!$A:$C,3,FALSE)</f>
        <v>1221.0999999999999</v>
      </c>
      <c r="I117">
        <f>VLOOKUP(_xlfn.CONCAT($A117,"2"),ref_coordinates!$A:$C,2,FALSE)</f>
        <v>2667.2</v>
      </c>
      <c r="J117">
        <f>VLOOKUP(_xlfn.CONCAT($A117,"2"),ref_coordinates!$A:$C,3,FALSE)</f>
        <v>1897.3</v>
      </c>
      <c r="K117" t="e">
        <f t="shared" si="15"/>
        <v>#REF!</v>
      </c>
      <c r="L117" t="e">
        <f>VLOOKUP($A117,#REF!,4,FALSE)</f>
        <v>#REF!</v>
      </c>
      <c r="M117">
        <f>RADIANS(VLOOKUP($B117, image_data!A:G,7,FALSE))</f>
        <v>0.47895875830086421</v>
      </c>
      <c r="N117" t="e">
        <f>VLOOKUP($A117,#REF!,7,FALSE)</f>
        <v>#REF!</v>
      </c>
      <c r="O117">
        <f>VLOOKUP($B117,image_data!A:F,6,FALSE)</f>
        <v>1.2183205373585</v>
      </c>
      <c r="P117">
        <f>VLOOKUP($B117,image_data!$A:$Q,12,FALSE)</f>
        <v>0.50162611110335997</v>
      </c>
      <c r="Q117">
        <f>VLOOKUP($B117,image_data!$A:$Q,13,FALSE)</f>
        <v>-0.20314164822358</v>
      </c>
      <c r="R117">
        <f>VLOOKUP($B117,image_data!$A:$Q,14,FALSE)</f>
        <v>3.5280145810493997E-2</v>
      </c>
      <c r="S117">
        <f>VLOOKUP($B117,image_data!$A:$K,9,FALSE)</f>
        <v>-0.47414393478820999</v>
      </c>
      <c r="T117">
        <f>VLOOKUP($B117,image_data!$A:$K,10,FALSE)</f>
        <v>-1.9808095578105001</v>
      </c>
      <c r="U117">
        <f>VLOOKUP($B117,image_data!$A:$K,11,FALSE)</f>
        <v>-1.9254278782070999</v>
      </c>
      <c r="V117">
        <f>VLOOKUP(_xlfn.CONCAT(A117,1),ref_coordinates!A:D,4,FALSE)</f>
        <v>33.799999999999997</v>
      </c>
      <c r="W117" t="str">
        <f>VLOOKUP(INT(LEFT(A117,3)),image_data!A:H,8,FALSE)</f>
        <v>perspective</v>
      </c>
    </row>
    <row r="118" spans="1:23" x14ac:dyDescent="0.3">
      <c r="A118" t="s">
        <v>248</v>
      </c>
      <c r="B118">
        <f t="shared" si="12"/>
        <v>4</v>
      </c>
      <c r="C118">
        <f>VLOOKUP($B118,image_data!$A:$P,16,FALSE)</f>
        <v>5184</v>
      </c>
      <c r="D118">
        <f>VLOOKUP($B118,image_data!$A:$P,15,FALSE)</f>
        <v>3888</v>
      </c>
      <c r="E118">
        <f t="shared" si="13"/>
        <v>-20.699999999999818</v>
      </c>
      <c r="F118">
        <f t="shared" si="14"/>
        <v>674.7</v>
      </c>
      <c r="G118">
        <f>VLOOKUP(_xlfn.CONCAT($A118,"1"),ref_coordinates!$A:$C,2,FALSE)</f>
        <v>2789.6</v>
      </c>
      <c r="H118">
        <f>VLOOKUP(_xlfn.CONCAT($A118,"1"),ref_coordinates!$A:$C,3,FALSE)</f>
        <v>1222.5999999999999</v>
      </c>
      <c r="I118">
        <f>VLOOKUP(_xlfn.CONCAT($A118,"2"),ref_coordinates!$A:$C,2,FALSE)</f>
        <v>2768.9</v>
      </c>
      <c r="J118">
        <f>VLOOKUP(_xlfn.CONCAT($A118,"2"),ref_coordinates!$A:$C,3,FALSE)</f>
        <v>1897.3</v>
      </c>
      <c r="K118" t="e">
        <f t="shared" si="15"/>
        <v>#REF!</v>
      </c>
      <c r="L118" t="e">
        <f>VLOOKUP($A118,#REF!,4,FALSE)</f>
        <v>#REF!</v>
      </c>
      <c r="M118">
        <f>RADIANS(VLOOKUP($B118, image_data!A:G,7,FALSE))</f>
        <v>0.47895875830086421</v>
      </c>
      <c r="N118" t="e">
        <f>VLOOKUP($A118,#REF!,7,FALSE)</f>
        <v>#REF!</v>
      </c>
      <c r="O118">
        <f>VLOOKUP($B118,image_data!A:F,6,FALSE)</f>
        <v>1.2183205373585</v>
      </c>
      <c r="P118">
        <f>VLOOKUP($B118,image_data!$A:$Q,12,FALSE)</f>
        <v>0.50162611110335997</v>
      </c>
      <c r="Q118">
        <f>VLOOKUP($B118,image_data!$A:$Q,13,FALSE)</f>
        <v>-0.20314164822358</v>
      </c>
      <c r="R118">
        <f>VLOOKUP($B118,image_data!$A:$Q,14,FALSE)</f>
        <v>3.5280145810493997E-2</v>
      </c>
      <c r="S118">
        <f>VLOOKUP($B118,image_data!$A:$K,9,FALSE)</f>
        <v>-0.47414393478820999</v>
      </c>
      <c r="T118">
        <f>VLOOKUP($B118,image_data!$A:$K,10,FALSE)</f>
        <v>-1.9808095578105001</v>
      </c>
      <c r="U118">
        <f>VLOOKUP($B118,image_data!$A:$K,11,FALSE)</f>
        <v>-1.9254278782070999</v>
      </c>
      <c r="V118">
        <f>VLOOKUP(_xlfn.CONCAT(A118,1),ref_coordinates!A:D,4,FALSE)</f>
        <v>33.799999999999997</v>
      </c>
      <c r="W118" t="str">
        <f>VLOOKUP(INT(LEFT(A118,3)),image_data!A:H,8,FALSE)</f>
        <v>perspective</v>
      </c>
    </row>
    <row r="119" spans="1:23" x14ac:dyDescent="0.3">
      <c r="A119" t="s">
        <v>249</v>
      </c>
      <c r="B119">
        <f t="shared" si="12"/>
        <v>4</v>
      </c>
      <c r="C119">
        <f>VLOOKUP($B119,image_data!$A:$P,16,FALSE)</f>
        <v>5184</v>
      </c>
      <c r="D119">
        <f>VLOOKUP($B119,image_data!$A:$P,15,FALSE)</f>
        <v>3888</v>
      </c>
      <c r="E119">
        <f t="shared" si="13"/>
        <v>-7.3999999999996362</v>
      </c>
      <c r="F119">
        <f t="shared" si="14"/>
        <v>676.89999999999986</v>
      </c>
      <c r="G119">
        <f>VLOOKUP(_xlfn.CONCAT($A119,"1"),ref_coordinates!$A:$C,2,FALSE)</f>
        <v>2912.7</v>
      </c>
      <c r="H119">
        <f>VLOOKUP(_xlfn.CONCAT($A119,"1"),ref_coordinates!$A:$C,3,FALSE)</f>
        <v>1228.4000000000001</v>
      </c>
      <c r="I119">
        <f>VLOOKUP(_xlfn.CONCAT($A119,"2"),ref_coordinates!$A:$C,2,FALSE)</f>
        <v>2905.3</v>
      </c>
      <c r="J119">
        <f>VLOOKUP(_xlfn.CONCAT($A119,"2"),ref_coordinates!$A:$C,3,FALSE)</f>
        <v>1905.3</v>
      </c>
      <c r="K119" t="e">
        <f t="shared" si="15"/>
        <v>#REF!</v>
      </c>
      <c r="L119" t="e">
        <f>VLOOKUP($A119,#REF!,4,FALSE)</f>
        <v>#REF!</v>
      </c>
      <c r="M119">
        <f>RADIANS(VLOOKUP($B119, image_data!A:G,7,FALSE))</f>
        <v>0.47895875830086421</v>
      </c>
      <c r="N119" t="e">
        <f>VLOOKUP($A119,#REF!,7,FALSE)</f>
        <v>#REF!</v>
      </c>
      <c r="O119">
        <f>VLOOKUP($B119,image_data!A:F,6,FALSE)</f>
        <v>1.2183205373585</v>
      </c>
      <c r="P119">
        <f>VLOOKUP($B119,image_data!$A:$Q,12,FALSE)</f>
        <v>0.50162611110335997</v>
      </c>
      <c r="Q119">
        <f>VLOOKUP($B119,image_data!$A:$Q,13,FALSE)</f>
        <v>-0.20314164822358</v>
      </c>
      <c r="R119">
        <f>VLOOKUP($B119,image_data!$A:$Q,14,FALSE)</f>
        <v>3.5280145810493997E-2</v>
      </c>
      <c r="S119">
        <f>VLOOKUP($B119,image_data!$A:$K,9,FALSE)</f>
        <v>-0.47414393478820999</v>
      </c>
      <c r="T119">
        <f>VLOOKUP($B119,image_data!$A:$K,10,FALSE)</f>
        <v>-1.9808095578105001</v>
      </c>
      <c r="U119">
        <f>VLOOKUP($B119,image_data!$A:$K,11,FALSE)</f>
        <v>-1.9254278782070999</v>
      </c>
      <c r="V119">
        <f>VLOOKUP(_xlfn.CONCAT(A119,1),ref_coordinates!A:D,4,FALSE)</f>
        <v>33.799999999999997</v>
      </c>
      <c r="W119" t="str">
        <f>VLOOKUP(INT(LEFT(A119,3)),image_data!A:H,8,FALSE)</f>
        <v>perspective</v>
      </c>
    </row>
    <row r="120" spans="1:23" x14ac:dyDescent="0.3">
      <c r="A120" t="s">
        <v>252</v>
      </c>
      <c r="B120">
        <f t="shared" si="12"/>
        <v>5</v>
      </c>
      <c r="C120">
        <f>VLOOKUP($B120,image_data!$A:$P,16,FALSE)</f>
        <v>5184</v>
      </c>
      <c r="D120">
        <f>VLOOKUP($B120,image_data!$A:$P,15,FALSE)</f>
        <v>3888</v>
      </c>
      <c r="E120">
        <f t="shared" si="13"/>
        <v>91.150000000000091</v>
      </c>
      <c r="F120">
        <f t="shared" si="14"/>
        <v>1634.5100000000002</v>
      </c>
      <c r="G120">
        <f>VLOOKUP(_xlfn.CONCAT($A120,"1"),ref_coordinates!$A:$C,2,FALSE)</f>
        <v>953</v>
      </c>
      <c r="H120">
        <f>VLOOKUP(_xlfn.CONCAT($A120,"1"),ref_coordinates!$A:$C,3,FALSE)</f>
        <v>549.02</v>
      </c>
      <c r="I120">
        <f>VLOOKUP(_xlfn.CONCAT($A120,"2"),ref_coordinates!$A:$C,2,FALSE)</f>
        <v>1044.1500000000001</v>
      </c>
      <c r="J120">
        <f>VLOOKUP(_xlfn.CONCAT($A120,"2"),ref_coordinates!$A:$C,3,FALSE)</f>
        <v>2183.5300000000002</v>
      </c>
      <c r="K120" t="e">
        <f t="shared" si="15"/>
        <v>#REF!</v>
      </c>
      <c r="L120" t="e">
        <f>VLOOKUP($A120,#REF!,4,FALSE)</f>
        <v>#REF!</v>
      </c>
      <c r="M120">
        <f>RADIANS(VLOOKUP($B120, image_data!A:G,7,FALSE))</f>
        <v>0.62347152043713006</v>
      </c>
      <c r="N120" t="e">
        <f>VLOOKUP($A120,#REF!,7,FALSE)</f>
        <v>#REF!</v>
      </c>
      <c r="O120">
        <f>VLOOKUP($B120,image_data!A:F,6,FALSE)</f>
        <v>1.5272774212061999</v>
      </c>
      <c r="P120">
        <f>VLOOKUP($B120,image_data!$A:$Q,12,FALSE)</f>
        <v>0.50162611110335997</v>
      </c>
      <c r="Q120">
        <f>VLOOKUP($B120,image_data!$A:$Q,13,FALSE)</f>
        <v>-0.20314164822358</v>
      </c>
      <c r="R120">
        <f>VLOOKUP($B120,image_data!$A:$Q,14,FALSE)</f>
        <v>3.5280145810493997E-2</v>
      </c>
      <c r="S120">
        <f>VLOOKUP($B120,image_data!$A:$K,9,FALSE)</f>
        <v>-0.79460174793041005</v>
      </c>
      <c r="T120">
        <f>VLOOKUP($B120,image_data!$A:$K,10,FALSE)</f>
        <v>-1.8926301392878999</v>
      </c>
      <c r="U120">
        <f>VLOOKUP($B120,image_data!$A:$K,11,FALSE)</f>
        <v>-1.9451583926961999</v>
      </c>
      <c r="V120">
        <f>VLOOKUP(_xlfn.CONCAT(A120,1),ref_coordinates!A:D,4,FALSE)</f>
        <v>33.799999999999997</v>
      </c>
      <c r="W120" t="str">
        <f>VLOOKUP(INT(LEFT(A120,3)),image_data!A:H,8,FALSE)</f>
        <v>perspective</v>
      </c>
    </row>
    <row r="121" spans="1:23" x14ac:dyDescent="0.3">
      <c r="A121" t="s">
        <v>253</v>
      </c>
      <c r="B121">
        <f t="shared" si="12"/>
        <v>5</v>
      </c>
      <c r="C121">
        <f>VLOOKUP($B121,image_data!$A:$P,16,FALSE)</f>
        <v>5184</v>
      </c>
      <c r="D121">
        <f>VLOOKUP($B121,image_data!$A:$P,15,FALSE)</f>
        <v>3888</v>
      </c>
      <c r="E121">
        <f t="shared" si="13"/>
        <v>99.659999999999854</v>
      </c>
      <c r="F121">
        <f t="shared" si="14"/>
        <v>1662.0800000000002</v>
      </c>
      <c r="G121">
        <f>VLOOKUP(_xlfn.CONCAT($A121,"1"),ref_coordinates!$A:$C,2,FALSE)</f>
        <v>1261.6400000000001</v>
      </c>
      <c r="H121">
        <f>VLOOKUP(_xlfn.CONCAT($A121,"1"),ref_coordinates!$A:$C,3,FALSE)</f>
        <v>468.3</v>
      </c>
      <c r="I121">
        <f>VLOOKUP(_xlfn.CONCAT($A121,"2"),ref_coordinates!$A:$C,2,FALSE)</f>
        <v>1361.3</v>
      </c>
      <c r="J121">
        <f>VLOOKUP(_xlfn.CONCAT($A121,"2"),ref_coordinates!$A:$C,3,FALSE)</f>
        <v>2130.38</v>
      </c>
      <c r="K121" t="e">
        <f t="shared" si="15"/>
        <v>#REF!</v>
      </c>
      <c r="L121" t="e">
        <f>VLOOKUP($A121,#REF!,4,FALSE)</f>
        <v>#REF!</v>
      </c>
      <c r="M121">
        <f>RADIANS(VLOOKUP($B121, image_data!A:G,7,FALSE))</f>
        <v>0.62347152043713006</v>
      </c>
      <c r="N121" t="e">
        <f>VLOOKUP($A121,#REF!,7,FALSE)</f>
        <v>#REF!</v>
      </c>
      <c r="O121">
        <f>VLOOKUP($B121,image_data!A:F,6,FALSE)</f>
        <v>1.5272774212061999</v>
      </c>
      <c r="P121">
        <f>VLOOKUP($B121,image_data!$A:$Q,12,FALSE)</f>
        <v>0.50162611110335997</v>
      </c>
      <c r="Q121">
        <f>VLOOKUP($B121,image_data!$A:$Q,13,FALSE)</f>
        <v>-0.20314164822358</v>
      </c>
      <c r="R121">
        <f>VLOOKUP($B121,image_data!$A:$Q,14,FALSE)</f>
        <v>3.5280145810493997E-2</v>
      </c>
      <c r="S121">
        <f>VLOOKUP($B121,image_data!$A:$K,9,FALSE)</f>
        <v>-0.79460174793041005</v>
      </c>
      <c r="T121">
        <f>VLOOKUP($B121,image_data!$A:$K,10,FALSE)</f>
        <v>-1.8926301392878999</v>
      </c>
      <c r="U121">
        <f>VLOOKUP($B121,image_data!$A:$K,11,FALSE)</f>
        <v>-1.9451583926961999</v>
      </c>
      <c r="V121">
        <f>VLOOKUP(_xlfn.CONCAT(A121,1),ref_coordinates!A:D,4,FALSE)</f>
        <v>33.799999999999997</v>
      </c>
      <c r="W121" t="str">
        <f>VLOOKUP(INT(LEFT(A121,3)),image_data!A:H,8,FALSE)</f>
        <v>perspective</v>
      </c>
    </row>
    <row r="122" spans="1:23" x14ac:dyDescent="0.3">
      <c r="A122" t="s">
        <v>254</v>
      </c>
      <c r="B122">
        <f t="shared" si="12"/>
        <v>5</v>
      </c>
      <c r="C122">
        <f>VLOOKUP($B122,image_data!$A:$P,16,FALSE)</f>
        <v>5184</v>
      </c>
      <c r="D122">
        <f>VLOOKUP($B122,image_data!$A:$P,15,FALSE)</f>
        <v>3888</v>
      </c>
      <c r="E122">
        <f t="shared" si="13"/>
        <v>152.43000000000006</v>
      </c>
      <c r="F122">
        <f t="shared" si="14"/>
        <v>1677.0700000000002</v>
      </c>
      <c r="G122">
        <f>VLOOKUP(_xlfn.CONCAT($A122,"1"),ref_coordinates!$A:$C,2,FALSE)</f>
        <v>1520.57</v>
      </c>
      <c r="H122">
        <f>VLOOKUP(_xlfn.CONCAT($A122,"1"),ref_coordinates!$A:$C,3,FALSE)</f>
        <v>396.04</v>
      </c>
      <c r="I122">
        <f>VLOOKUP(_xlfn.CONCAT($A122,"2"),ref_coordinates!$A:$C,2,FALSE)</f>
        <v>1673</v>
      </c>
      <c r="J122">
        <f>VLOOKUP(_xlfn.CONCAT($A122,"2"),ref_coordinates!$A:$C,3,FALSE)</f>
        <v>2073.11</v>
      </c>
      <c r="K122" t="e">
        <f t="shared" si="15"/>
        <v>#REF!</v>
      </c>
      <c r="L122" t="e">
        <f>VLOOKUP($A122,#REF!,4,FALSE)</f>
        <v>#REF!</v>
      </c>
      <c r="M122">
        <f>RADIANS(VLOOKUP($B122, image_data!A:G,7,FALSE))</f>
        <v>0.62347152043713006</v>
      </c>
      <c r="N122" t="e">
        <f>VLOOKUP($A122,#REF!,7,FALSE)</f>
        <v>#REF!</v>
      </c>
      <c r="O122">
        <f>VLOOKUP($B122,image_data!A:F,6,FALSE)</f>
        <v>1.5272774212061999</v>
      </c>
      <c r="P122">
        <f>VLOOKUP($B122,image_data!$A:$Q,12,FALSE)</f>
        <v>0.50162611110335997</v>
      </c>
      <c r="Q122">
        <f>VLOOKUP($B122,image_data!$A:$Q,13,FALSE)</f>
        <v>-0.20314164822358</v>
      </c>
      <c r="R122">
        <f>VLOOKUP($B122,image_data!$A:$Q,14,FALSE)</f>
        <v>3.5280145810493997E-2</v>
      </c>
      <c r="S122">
        <f>VLOOKUP($B122,image_data!$A:$K,9,FALSE)</f>
        <v>-0.79460174793041005</v>
      </c>
      <c r="T122">
        <f>VLOOKUP($B122,image_data!$A:$K,10,FALSE)</f>
        <v>-1.8926301392878999</v>
      </c>
      <c r="U122">
        <f>VLOOKUP($B122,image_data!$A:$K,11,FALSE)</f>
        <v>-1.9451583926961999</v>
      </c>
      <c r="V122">
        <f>VLOOKUP(_xlfn.CONCAT(A122,1),ref_coordinates!A:D,4,FALSE)</f>
        <v>33.799999999999997</v>
      </c>
      <c r="W122" t="str">
        <f>VLOOKUP(INT(LEFT(A122,3)),image_data!A:H,8,FALSE)</f>
        <v>perspective</v>
      </c>
    </row>
    <row r="123" spans="1:23" x14ac:dyDescent="0.3">
      <c r="A123" t="s">
        <v>255</v>
      </c>
      <c r="B123">
        <f t="shared" si="12"/>
        <v>5</v>
      </c>
      <c r="C123">
        <f>VLOOKUP($B123,image_data!$A:$P,16,FALSE)</f>
        <v>5184</v>
      </c>
      <c r="D123">
        <f>VLOOKUP($B123,image_data!$A:$P,15,FALSE)</f>
        <v>3888</v>
      </c>
      <c r="E123">
        <f t="shared" si="13"/>
        <v>200.33999999999992</v>
      </c>
      <c r="F123">
        <f t="shared" si="14"/>
        <v>1682.1200000000001</v>
      </c>
      <c r="G123">
        <f>VLOOKUP(_xlfn.CONCAT($A123,"1"),ref_coordinates!$A:$C,2,FALSE)</f>
        <v>1806.96</v>
      </c>
      <c r="H123">
        <f>VLOOKUP(_xlfn.CONCAT($A123,"1"),ref_coordinates!$A:$C,3,FALSE)</f>
        <v>341.79</v>
      </c>
      <c r="I123">
        <f>VLOOKUP(_xlfn.CONCAT($A123,"2"),ref_coordinates!$A:$C,2,FALSE)</f>
        <v>2007.3</v>
      </c>
      <c r="J123">
        <f>VLOOKUP(_xlfn.CONCAT($A123,"2"),ref_coordinates!$A:$C,3,FALSE)</f>
        <v>2023.91</v>
      </c>
      <c r="K123" t="e">
        <f t="shared" si="15"/>
        <v>#REF!</v>
      </c>
      <c r="L123" t="e">
        <f>VLOOKUP($A123,#REF!,4,FALSE)</f>
        <v>#REF!</v>
      </c>
      <c r="M123">
        <f>RADIANS(VLOOKUP($B123, image_data!A:G,7,FALSE))</f>
        <v>0.62347152043713006</v>
      </c>
      <c r="N123" t="e">
        <f>VLOOKUP($A123,#REF!,7,FALSE)</f>
        <v>#REF!</v>
      </c>
      <c r="O123">
        <f>VLOOKUP($B123,image_data!A:F,6,FALSE)</f>
        <v>1.5272774212061999</v>
      </c>
      <c r="P123">
        <f>VLOOKUP($B123,image_data!$A:$Q,12,FALSE)</f>
        <v>0.50162611110335997</v>
      </c>
      <c r="Q123">
        <f>VLOOKUP($B123,image_data!$A:$Q,13,FALSE)</f>
        <v>-0.20314164822358</v>
      </c>
      <c r="R123">
        <f>VLOOKUP($B123,image_data!$A:$Q,14,FALSE)</f>
        <v>3.5280145810493997E-2</v>
      </c>
      <c r="S123">
        <f>VLOOKUP($B123,image_data!$A:$K,9,FALSE)</f>
        <v>-0.79460174793041005</v>
      </c>
      <c r="T123">
        <f>VLOOKUP($B123,image_data!$A:$K,10,FALSE)</f>
        <v>-1.8926301392878999</v>
      </c>
      <c r="U123">
        <f>VLOOKUP($B123,image_data!$A:$K,11,FALSE)</f>
        <v>-1.9451583926961999</v>
      </c>
      <c r="V123">
        <f>VLOOKUP(_xlfn.CONCAT(A123,1),ref_coordinates!A:D,4,FALSE)</f>
        <v>33.799999999999997</v>
      </c>
      <c r="W123" t="str">
        <f>VLOOKUP(INT(LEFT(A123,3)),image_data!A:H,8,FALSE)</f>
        <v>perspective</v>
      </c>
    </row>
    <row r="124" spans="1:23" x14ac:dyDescent="0.3">
      <c r="A124" t="s">
        <v>256</v>
      </c>
      <c r="B124">
        <f t="shared" si="12"/>
        <v>5</v>
      </c>
      <c r="C124">
        <f>VLOOKUP($B124,image_data!$A:$P,16,FALSE)</f>
        <v>5184</v>
      </c>
      <c r="D124">
        <f>VLOOKUP($B124,image_data!$A:$P,15,FALSE)</f>
        <v>3888</v>
      </c>
      <c r="E124">
        <f t="shared" si="13"/>
        <v>245.36000000000013</v>
      </c>
      <c r="F124">
        <f t="shared" si="14"/>
        <v>1674.39</v>
      </c>
      <c r="G124">
        <f>VLOOKUP(_xlfn.CONCAT($A124,"1"),ref_coordinates!$A:$C,2,FALSE)</f>
        <v>2113.6799999999998</v>
      </c>
      <c r="H124">
        <f>VLOOKUP(_xlfn.CONCAT($A124,"1"),ref_coordinates!$A:$C,3,FALSE)</f>
        <v>297.74</v>
      </c>
      <c r="I124">
        <f>VLOOKUP(_xlfn.CONCAT($A124,"2"),ref_coordinates!$A:$C,2,FALSE)</f>
        <v>2359.04</v>
      </c>
      <c r="J124">
        <f>VLOOKUP(_xlfn.CONCAT($A124,"2"),ref_coordinates!$A:$C,3,FALSE)</f>
        <v>1972.13</v>
      </c>
      <c r="K124" t="e">
        <f t="shared" si="15"/>
        <v>#REF!</v>
      </c>
      <c r="L124" t="e">
        <f>VLOOKUP($A124,#REF!,4,FALSE)</f>
        <v>#REF!</v>
      </c>
      <c r="M124">
        <f>RADIANS(VLOOKUP($B124, image_data!A:G,7,FALSE))</f>
        <v>0.62347152043713006</v>
      </c>
      <c r="N124" t="e">
        <f>VLOOKUP($A124,#REF!,7,FALSE)</f>
        <v>#REF!</v>
      </c>
      <c r="O124">
        <f>VLOOKUP($B124,image_data!A:F,6,FALSE)</f>
        <v>1.5272774212061999</v>
      </c>
      <c r="P124">
        <f>VLOOKUP($B124,image_data!$A:$Q,12,FALSE)</f>
        <v>0.50162611110335997</v>
      </c>
      <c r="Q124">
        <f>VLOOKUP($B124,image_data!$A:$Q,13,FALSE)</f>
        <v>-0.20314164822358</v>
      </c>
      <c r="R124">
        <f>VLOOKUP($B124,image_data!$A:$Q,14,FALSE)</f>
        <v>3.5280145810493997E-2</v>
      </c>
      <c r="S124">
        <f>VLOOKUP($B124,image_data!$A:$K,9,FALSE)</f>
        <v>-0.79460174793041005</v>
      </c>
      <c r="T124">
        <f>VLOOKUP($B124,image_data!$A:$K,10,FALSE)</f>
        <v>-1.8926301392878999</v>
      </c>
      <c r="U124">
        <f>VLOOKUP($B124,image_data!$A:$K,11,FALSE)</f>
        <v>-1.9451583926961999</v>
      </c>
      <c r="V124">
        <f>VLOOKUP(_xlfn.CONCAT(A124,1),ref_coordinates!A:D,4,FALSE)</f>
        <v>33.799999999999997</v>
      </c>
      <c r="W124" t="str">
        <f>VLOOKUP(INT(LEFT(A124,3)),image_data!A:H,8,FALSE)</f>
        <v>perspective</v>
      </c>
    </row>
    <row r="125" spans="1:23" x14ac:dyDescent="0.3">
      <c r="A125" t="s">
        <v>257</v>
      </c>
      <c r="B125">
        <f t="shared" si="12"/>
        <v>5</v>
      </c>
      <c r="C125">
        <f>VLOOKUP($B125,image_data!$A:$P,16,FALSE)</f>
        <v>5184</v>
      </c>
      <c r="D125">
        <f>VLOOKUP($B125,image_data!$A:$P,15,FALSE)</f>
        <v>3888</v>
      </c>
      <c r="E125">
        <f t="shared" si="13"/>
        <v>298.38999999999987</v>
      </c>
      <c r="F125">
        <f t="shared" si="14"/>
        <v>1660.94</v>
      </c>
      <c r="G125">
        <f>VLOOKUP(_xlfn.CONCAT($A125,"1"),ref_coordinates!$A:$C,2,FALSE)</f>
        <v>2419.5500000000002</v>
      </c>
      <c r="H125">
        <f>VLOOKUP(_xlfn.CONCAT($A125,"1"),ref_coordinates!$A:$C,3,FALSE)</f>
        <v>266.85000000000002</v>
      </c>
      <c r="I125">
        <f>VLOOKUP(_xlfn.CONCAT($A125,"2"),ref_coordinates!$A:$C,2,FALSE)</f>
        <v>2717.94</v>
      </c>
      <c r="J125">
        <f>VLOOKUP(_xlfn.CONCAT($A125,"2"),ref_coordinates!$A:$C,3,FALSE)</f>
        <v>1927.79</v>
      </c>
      <c r="K125" t="e">
        <f t="shared" si="15"/>
        <v>#REF!</v>
      </c>
      <c r="L125" t="e">
        <f>VLOOKUP($A125,#REF!,4,FALSE)</f>
        <v>#REF!</v>
      </c>
      <c r="M125">
        <f>RADIANS(VLOOKUP($B125, image_data!A:G,7,FALSE))</f>
        <v>0.62347152043713006</v>
      </c>
      <c r="N125" t="e">
        <f>VLOOKUP($A125,#REF!,7,FALSE)</f>
        <v>#REF!</v>
      </c>
      <c r="O125">
        <f>VLOOKUP($B125,image_data!A:F,6,FALSE)</f>
        <v>1.5272774212061999</v>
      </c>
      <c r="P125">
        <f>VLOOKUP($B125,image_data!$A:$Q,12,FALSE)</f>
        <v>0.50162611110335997</v>
      </c>
      <c r="Q125">
        <f>VLOOKUP($B125,image_data!$A:$Q,13,FALSE)</f>
        <v>-0.20314164822358</v>
      </c>
      <c r="R125">
        <f>VLOOKUP($B125,image_data!$A:$Q,14,FALSE)</f>
        <v>3.5280145810493997E-2</v>
      </c>
      <c r="S125">
        <f>VLOOKUP($B125,image_data!$A:$K,9,FALSE)</f>
        <v>-0.79460174793041005</v>
      </c>
      <c r="T125">
        <f>VLOOKUP($B125,image_data!$A:$K,10,FALSE)</f>
        <v>-1.8926301392878999</v>
      </c>
      <c r="U125">
        <f>VLOOKUP($B125,image_data!$A:$K,11,FALSE)</f>
        <v>-1.9451583926961999</v>
      </c>
      <c r="V125">
        <f>VLOOKUP(_xlfn.CONCAT(A125,1),ref_coordinates!A:D,4,FALSE)</f>
        <v>33.799999999999997</v>
      </c>
      <c r="W125" t="str">
        <f>VLOOKUP(INT(LEFT(A125,3)),image_data!A:H,8,FALSE)</f>
        <v>perspective</v>
      </c>
    </row>
    <row r="126" spans="1:23" x14ac:dyDescent="0.3">
      <c r="A126" t="s">
        <v>258</v>
      </c>
      <c r="B126">
        <f t="shared" si="12"/>
        <v>5</v>
      </c>
      <c r="C126">
        <f>VLOOKUP($B126,image_data!$A:$P,16,FALSE)</f>
        <v>5184</v>
      </c>
      <c r="D126">
        <f>VLOOKUP($B126,image_data!$A:$P,15,FALSE)</f>
        <v>3888</v>
      </c>
      <c r="E126">
        <f t="shared" si="13"/>
        <v>342.13000000000011</v>
      </c>
      <c r="F126">
        <f t="shared" si="14"/>
        <v>1622.38</v>
      </c>
      <c r="G126">
        <f>VLOOKUP(_xlfn.CONCAT($A126,"1"),ref_coordinates!$A:$C,2,FALSE)</f>
        <v>2680.49</v>
      </c>
      <c r="H126">
        <f>VLOOKUP(_xlfn.CONCAT($A126,"1"),ref_coordinates!$A:$C,3,FALSE)</f>
        <v>256.77</v>
      </c>
      <c r="I126">
        <f>VLOOKUP(_xlfn.CONCAT($A126,"2"),ref_coordinates!$A:$C,2,FALSE)</f>
        <v>3022.62</v>
      </c>
      <c r="J126">
        <f>VLOOKUP(_xlfn.CONCAT($A126,"2"),ref_coordinates!$A:$C,3,FALSE)</f>
        <v>1879.15</v>
      </c>
      <c r="K126" t="e">
        <f t="shared" si="15"/>
        <v>#REF!</v>
      </c>
      <c r="L126" t="e">
        <f>VLOOKUP($A126,#REF!,4,FALSE)</f>
        <v>#REF!</v>
      </c>
      <c r="M126">
        <f>RADIANS(VLOOKUP($B126, image_data!A:G,7,FALSE))</f>
        <v>0.62347152043713006</v>
      </c>
      <c r="N126" t="e">
        <f>VLOOKUP($A126,#REF!,7,FALSE)</f>
        <v>#REF!</v>
      </c>
      <c r="O126">
        <f>VLOOKUP($B126,image_data!A:F,6,FALSE)</f>
        <v>1.5272774212061999</v>
      </c>
      <c r="P126">
        <f>VLOOKUP($B126,image_data!$A:$Q,12,FALSE)</f>
        <v>0.50162611110335997</v>
      </c>
      <c r="Q126">
        <f>VLOOKUP($B126,image_data!$A:$Q,13,FALSE)</f>
        <v>-0.20314164822358</v>
      </c>
      <c r="R126">
        <f>VLOOKUP($B126,image_data!$A:$Q,14,FALSE)</f>
        <v>3.5280145810493997E-2</v>
      </c>
      <c r="S126">
        <f>VLOOKUP($B126,image_data!$A:$K,9,FALSE)</f>
        <v>-0.79460174793041005</v>
      </c>
      <c r="T126">
        <f>VLOOKUP($B126,image_data!$A:$K,10,FALSE)</f>
        <v>-1.8926301392878999</v>
      </c>
      <c r="U126">
        <f>VLOOKUP($B126,image_data!$A:$K,11,FALSE)</f>
        <v>-1.9451583926961999</v>
      </c>
      <c r="V126">
        <f>VLOOKUP(_xlfn.CONCAT(A126,1),ref_coordinates!A:D,4,FALSE)</f>
        <v>33.799999999999997</v>
      </c>
      <c r="W126" t="str">
        <f>VLOOKUP(INT(LEFT(A126,3)),image_data!A:H,8,FALSE)</f>
        <v>perspective</v>
      </c>
    </row>
    <row r="127" spans="1:23" x14ac:dyDescent="0.3">
      <c r="A127" t="s">
        <v>259</v>
      </c>
      <c r="B127">
        <f t="shared" si="12"/>
        <v>5</v>
      </c>
      <c r="C127">
        <f>VLOOKUP($B127,image_data!$A:$P,16,FALSE)</f>
        <v>5184</v>
      </c>
      <c r="D127">
        <f>VLOOKUP($B127,image_data!$A:$P,15,FALSE)</f>
        <v>3888</v>
      </c>
      <c r="E127">
        <f t="shared" si="13"/>
        <v>378.45999999999958</v>
      </c>
      <c r="F127">
        <f t="shared" si="14"/>
        <v>1584.04</v>
      </c>
      <c r="G127">
        <f>VLOOKUP(_xlfn.CONCAT($A127,"1"),ref_coordinates!$A:$C,2,FALSE)</f>
        <v>2962.28</v>
      </c>
      <c r="H127">
        <f>VLOOKUP(_xlfn.CONCAT($A127,"1"),ref_coordinates!$A:$C,3,FALSE)</f>
        <v>253.66</v>
      </c>
      <c r="I127">
        <f>VLOOKUP(_xlfn.CONCAT($A127,"2"),ref_coordinates!$A:$C,2,FALSE)</f>
        <v>3340.74</v>
      </c>
      <c r="J127">
        <f>VLOOKUP(_xlfn.CONCAT($A127,"2"),ref_coordinates!$A:$C,3,FALSE)</f>
        <v>1837.7</v>
      </c>
      <c r="K127" t="e">
        <f t="shared" si="15"/>
        <v>#REF!</v>
      </c>
      <c r="L127" t="e">
        <f>VLOOKUP($A127,#REF!,4,FALSE)</f>
        <v>#REF!</v>
      </c>
      <c r="M127">
        <f>RADIANS(VLOOKUP($B127, image_data!A:G,7,FALSE))</f>
        <v>0.62347152043713006</v>
      </c>
      <c r="N127" t="e">
        <f>VLOOKUP($A127,#REF!,7,FALSE)</f>
        <v>#REF!</v>
      </c>
      <c r="O127">
        <f>VLOOKUP($B127,image_data!A:F,6,FALSE)</f>
        <v>1.5272774212061999</v>
      </c>
      <c r="P127">
        <f>VLOOKUP($B127,image_data!$A:$Q,12,FALSE)</f>
        <v>0.50162611110335997</v>
      </c>
      <c r="Q127">
        <f>VLOOKUP($B127,image_data!$A:$Q,13,FALSE)</f>
        <v>-0.20314164822358</v>
      </c>
      <c r="R127">
        <f>VLOOKUP($B127,image_data!$A:$Q,14,FALSE)</f>
        <v>3.5280145810493997E-2</v>
      </c>
      <c r="S127">
        <f>VLOOKUP($B127,image_data!$A:$K,9,FALSE)</f>
        <v>-0.79460174793041005</v>
      </c>
      <c r="T127">
        <f>VLOOKUP($B127,image_data!$A:$K,10,FALSE)</f>
        <v>-1.8926301392878999</v>
      </c>
      <c r="U127">
        <f>VLOOKUP($B127,image_data!$A:$K,11,FALSE)</f>
        <v>-1.9451583926961999</v>
      </c>
      <c r="V127">
        <f>VLOOKUP(_xlfn.CONCAT(A127,1),ref_coordinates!A:D,4,FALSE)</f>
        <v>33.799999999999997</v>
      </c>
      <c r="W127" t="str">
        <f>VLOOKUP(INT(LEFT(A127,3)),image_data!A:H,8,FALSE)</f>
        <v>perspective</v>
      </c>
    </row>
    <row r="128" spans="1:23" x14ac:dyDescent="0.3">
      <c r="A128" t="s">
        <v>260</v>
      </c>
      <c r="B128">
        <f t="shared" si="12"/>
        <v>5</v>
      </c>
      <c r="C128">
        <f>VLOOKUP($B128,image_data!$A:$P,16,FALSE)</f>
        <v>5184</v>
      </c>
      <c r="D128">
        <f>VLOOKUP($B128,image_data!$A:$P,15,FALSE)</f>
        <v>3888</v>
      </c>
      <c r="E128">
        <f t="shared" si="13"/>
        <v>329.70000000000027</v>
      </c>
      <c r="F128">
        <f t="shared" si="14"/>
        <v>1545.4</v>
      </c>
      <c r="G128">
        <f>VLOOKUP(_xlfn.CONCAT($A128,"1"),ref_coordinates!$A:$C,2,FALSE)</f>
        <v>3264.66</v>
      </c>
      <c r="H128">
        <f>VLOOKUP(_xlfn.CONCAT($A128,"1"),ref_coordinates!$A:$C,3,FALSE)</f>
        <v>267.14999999999998</v>
      </c>
      <c r="I128">
        <f>VLOOKUP(_xlfn.CONCAT($A128,"2"),ref_coordinates!$A:$C,2,FALSE)</f>
        <v>3594.36</v>
      </c>
      <c r="J128">
        <f>VLOOKUP(_xlfn.CONCAT($A128,"2"),ref_coordinates!$A:$C,3,FALSE)</f>
        <v>1812.55</v>
      </c>
      <c r="K128" t="e">
        <f t="shared" si="15"/>
        <v>#REF!</v>
      </c>
      <c r="L128" t="e">
        <f>VLOOKUP($A128,#REF!,4,FALSE)</f>
        <v>#REF!</v>
      </c>
      <c r="M128">
        <f>RADIANS(VLOOKUP($B128, image_data!A:G,7,FALSE))</f>
        <v>0.62347152043713006</v>
      </c>
      <c r="N128" t="e">
        <f>VLOOKUP($A128,#REF!,7,FALSE)</f>
        <v>#REF!</v>
      </c>
      <c r="O128">
        <f>VLOOKUP($B128,image_data!A:F,6,FALSE)</f>
        <v>1.5272774212061999</v>
      </c>
      <c r="P128">
        <f>VLOOKUP($B128,image_data!$A:$Q,12,FALSE)</f>
        <v>0.50162611110335997</v>
      </c>
      <c r="Q128">
        <f>VLOOKUP($B128,image_data!$A:$Q,13,FALSE)</f>
        <v>-0.20314164822358</v>
      </c>
      <c r="R128">
        <f>VLOOKUP($B128,image_data!$A:$Q,14,FALSE)</f>
        <v>3.5280145810493997E-2</v>
      </c>
      <c r="S128">
        <f>VLOOKUP($B128,image_data!$A:$K,9,FALSE)</f>
        <v>-0.79460174793041005</v>
      </c>
      <c r="T128">
        <f>VLOOKUP($B128,image_data!$A:$K,10,FALSE)</f>
        <v>-1.8926301392878999</v>
      </c>
      <c r="U128">
        <f>VLOOKUP($B128,image_data!$A:$K,11,FALSE)</f>
        <v>-1.9451583926961999</v>
      </c>
      <c r="V128">
        <f>VLOOKUP(_xlfn.CONCAT(A128,1),ref_coordinates!A:D,4,FALSE)</f>
        <v>33.799999999999997</v>
      </c>
      <c r="W128" t="str">
        <f>VLOOKUP(INT(LEFT(A128,3)),image_data!A:H,8,FALSE)</f>
        <v>perspective</v>
      </c>
    </row>
    <row r="129" spans="1:23" x14ac:dyDescent="0.3">
      <c r="A129" t="s">
        <v>261</v>
      </c>
      <c r="B129">
        <f t="shared" si="12"/>
        <v>5</v>
      </c>
      <c r="C129">
        <f>VLOOKUP($B129,image_data!$A:$P,16,FALSE)</f>
        <v>5184</v>
      </c>
      <c r="D129">
        <f>VLOOKUP($B129,image_data!$A:$P,15,FALSE)</f>
        <v>3888</v>
      </c>
      <c r="E129">
        <f t="shared" si="13"/>
        <v>351.57000000000016</v>
      </c>
      <c r="F129">
        <f t="shared" si="14"/>
        <v>1474.85</v>
      </c>
      <c r="G129">
        <f>VLOOKUP(_xlfn.CONCAT($A129,"1"),ref_coordinates!$A:$C,2,FALSE)</f>
        <v>3493.94</v>
      </c>
      <c r="H129">
        <f>VLOOKUP(_xlfn.CONCAT($A129,"1"),ref_coordinates!$A:$C,3,FALSE)</f>
        <v>286.38</v>
      </c>
      <c r="I129">
        <f>VLOOKUP(_xlfn.CONCAT($A129,"2"),ref_coordinates!$A:$C,2,FALSE)</f>
        <v>3845.51</v>
      </c>
      <c r="J129">
        <f>VLOOKUP(_xlfn.CONCAT($A129,"2"),ref_coordinates!$A:$C,3,FALSE)</f>
        <v>1761.23</v>
      </c>
      <c r="K129" t="e">
        <f t="shared" si="15"/>
        <v>#REF!</v>
      </c>
      <c r="L129" t="e">
        <f>VLOOKUP($A129,#REF!,4,FALSE)</f>
        <v>#REF!</v>
      </c>
      <c r="M129">
        <f>RADIANS(VLOOKUP($B129, image_data!A:G,7,FALSE))</f>
        <v>0.62347152043713006</v>
      </c>
      <c r="N129" t="e">
        <f>VLOOKUP($A129,#REF!,7,FALSE)</f>
        <v>#REF!</v>
      </c>
      <c r="O129">
        <f>VLOOKUP($B129,image_data!A:F,6,FALSE)</f>
        <v>1.5272774212061999</v>
      </c>
      <c r="P129">
        <f>VLOOKUP($B129,image_data!$A:$Q,12,FALSE)</f>
        <v>0.50162611110335997</v>
      </c>
      <c r="Q129">
        <f>VLOOKUP($B129,image_data!$A:$Q,13,FALSE)</f>
        <v>-0.20314164822358</v>
      </c>
      <c r="R129">
        <f>VLOOKUP($B129,image_data!$A:$Q,14,FALSE)</f>
        <v>3.5280145810493997E-2</v>
      </c>
      <c r="S129">
        <f>VLOOKUP($B129,image_data!$A:$K,9,FALSE)</f>
        <v>-0.79460174793041005</v>
      </c>
      <c r="T129">
        <f>VLOOKUP($B129,image_data!$A:$K,10,FALSE)</f>
        <v>-1.8926301392878999</v>
      </c>
      <c r="U129">
        <f>VLOOKUP($B129,image_data!$A:$K,11,FALSE)</f>
        <v>-1.9451583926961999</v>
      </c>
      <c r="V129">
        <f>VLOOKUP(_xlfn.CONCAT(A129,1),ref_coordinates!A:D,4,FALSE)</f>
        <v>33.799999999999997</v>
      </c>
      <c r="W129" t="str">
        <f>VLOOKUP(INT(LEFT(A129,3)),image_data!A:H,8,FALSE)</f>
        <v>perspective</v>
      </c>
    </row>
    <row r="130" spans="1:23" x14ac:dyDescent="0.3">
      <c r="A130" t="s">
        <v>262</v>
      </c>
      <c r="B130">
        <f t="shared" ref="B130:B161" si="16">INT(LEFT(A130,3))</f>
        <v>5</v>
      </c>
      <c r="C130">
        <f>VLOOKUP($B130,image_data!$A:$P,16,FALSE)</f>
        <v>5184</v>
      </c>
      <c r="D130">
        <f>VLOOKUP($B130,image_data!$A:$P,15,FALSE)</f>
        <v>3888</v>
      </c>
      <c r="E130">
        <f t="shared" ref="E130:E161" si="17">I130-G130</f>
        <v>383.75</v>
      </c>
      <c r="F130">
        <f t="shared" ref="F130:F161" si="18">J130-H130</f>
        <v>1319.15</v>
      </c>
      <c r="G130">
        <f>VLOOKUP(_xlfn.CONCAT($A130,"1"),ref_coordinates!$A:$C,2,FALSE)</f>
        <v>4008.91</v>
      </c>
      <c r="H130">
        <f>VLOOKUP(_xlfn.CONCAT($A130,"1"),ref_coordinates!$A:$C,3,FALSE)</f>
        <v>329.36</v>
      </c>
      <c r="I130">
        <f>VLOOKUP(_xlfn.CONCAT($A130,"2"),ref_coordinates!$A:$C,2,FALSE)</f>
        <v>4392.66</v>
      </c>
      <c r="J130">
        <f>VLOOKUP(_xlfn.CONCAT($A130,"2"),ref_coordinates!$A:$C,3,FALSE)</f>
        <v>1648.51</v>
      </c>
      <c r="K130" t="e">
        <f t="shared" ref="K130:K161" si="19">J130/L130</f>
        <v>#REF!</v>
      </c>
      <c r="L130" t="e">
        <f>VLOOKUP($A130,#REF!,4,FALSE)</f>
        <v>#REF!</v>
      </c>
      <c r="M130">
        <f>RADIANS(VLOOKUP($B130, image_data!A:G,7,FALSE))</f>
        <v>0.62347152043713006</v>
      </c>
      <c r="N130" t="e">
        <f>VLOOKUP($A130,#REF!,7,FALSE)</f>
        <v>#REF!</v>
      </c>
      <c r="O130">
        <f>VLOOKUP($B130,image_data!A:F,6,FALSE)</f>
        <v>1.5272774212061999</v>
      </c>
      <c r="P130">
        <f>VLOOKUP($B130,image_data!$A:$Q,12,FALSE)</f>
        <v>0.50162611110335997</v>
      </c>
      <c r="Q130">
        <f>VLOOKUP($B130,image_data!$A:$Q,13,FALSE)</f>
        <v>-0.20314164822358</v>
      </c>
      <c r="R130">
        <f>VLOOKUP($B130,image_data!$A:$Q,14,FALSE)</f>
        <v>3.5280145810493997E-2</v>
      </c>
      <c r="S130">
        <f>VLOOKUP($B130,image_data!$A:$K,9,FALSE)</f>
        <v>-0.79460174793041005</v>
      </c>
      <c r="T130">
        <f>VLOOKUP($B130,image_data!$A:$K,10,FALSE)</f>
        <v>-1.8926301392878999</v>
      </c>
      <c r="U130">
        <f>VLOOKUP($B130,image_data!$A:$K,11,FALSE)</f>
        <v>-1.9451583926961999</v>
      </c>
      <c r="V130">
        <f>VLOOKUP(_xlfn.CONCAT(A130,1),ref_coordinates!A:D,4,FALSE)</f>
        <v>34</v>
      </c>
      <c r="W130" t="str">
        <f>VLOOKUP(INT(LEFT(A130,3)),image_data!A:H,8,FALSE)</f>
        <v>perspective</v>
      </c>
    </row>
    <row r="131" spans="1:23" x14ac:dyDescent="0.3">
      <c r="A131" t="s">
        <v>263</v>
      </c>
      <c r="B131">
        <f t="shared" si="16"/>
        <v>5</v>
      </c>
      <c r="C131">
        <f>VLOOKUP($B131,image_data!$A:$P,16,FALSE)</f>
        <v>5184</v>
      </c>
      <c r="D131">
        <f>VLOOKUP($B131,image_data!$A:$P,15,FALSE)</f>
        <v>3888</v>
      </c>
      <c r="E131">
        <f t="shared" si="17"/>
        <v>318.17000000000007</v>
      </c>
      <c r="F131">
        <f t="shared" si="18"/>
        <v>1146.04</v>
      </c>
      <c r="G131">
        <f>VLOOKUP(_xlfn.CONCAT($A131,"1"),ref_coordinates!$A:$C,2,FALSE)</f>
        <v>4496.45</v>
      </c>
      <c r="H131">
        <f>VLOOKUP(_xlfn.CONCAT($A131,"1"),ref_coordinates!$A:$C,3,FALSE)</f>
        <v>438.3</v>
      </c>
      <c r="I131">
        <f>VLOOKUP(_xlfn.CONCAT($A131,"2"),ref_coordinates!$A:$C,2,FALSE)</f>
        <v>4814.62</v>
      </c>
      <c r="J131">
        <f>VLOOKUP(_xlfn.CONCAT($A131,"2"),ref_coordinates!$A:$C,3,FALSE)</f>
        <v>1584.34</v>
      </c>
      <c r="K131" t="e">
        <f t="shared" si="19"/>
        <v>#REF!</v>
      </c>
      <c r="L131" t="e">
        <f>VLOOKUP($A131,#REF!,4,FALSE)</f>
        <v>#REF!</v>
      </c>
      <c r="M131">
        <f>RADIANS(VLOOKUP($B131, image_data!A:G,7,FALSE))</f>
        <v>0.62347152043713006</v>
      </c>
      <c r="N131" t="e">
        <f>VLOOKUP($A131,#REF!,7,FALSE)</f>
        <v>#REF!</v>
      </c>
      <c r="O131">
        <f>VLOOKUP($B131,image_data!A:F,6,FALSE)</f>
        <v>1.5272774212061999</v>
      </c>
      <c r="P131">
        <f>VLOOKUP($B131,image_data!$A:$Q,12,FALSE)</f>
        <v>0.50162611110335997</v>
      </c>
      <c r="Q131">
        <f>VLOOKUP($B131,image_data!$A:$Q,13,FALSE)</f>
        <v>-0.20314164822358</v>
      </c>
      <c r="R131">
        <f>VLOOKUP($B131,image_data!$A:$Q,14,FALSE)</f>
        <v>3.5280145810493997E-2</v>
      </c>
      <c r="S131">
        <f>VLOOKUP($B131,image_data!$A:$K,9,FALSE)</f>
        <v>-0.79460174793041005</v>
      </c>
      <c r="T131">
        <f>VLOOKUP($B131,image_data!$A:$K,10,FALSE)</f>
        <v>-1.8926301392878999</v>
      </c>
      <c r="U131">
        <f>VLOOKUP($B131,image_data!$A:$K,11,FALSE)</f>
        <v>-1.9451583926961999</v>
      </c>
      <c r="V131">
        <f>VLOOKUP(_xlfn.CONCAT(A131,1),ref_coordinates!A:D,4,FALSE)</f>
        <v>34</v>
      </c>
      <c r="W131" t="str">
        <f>VLOOKUP(INT(LEFT(A131,3)),image_data!A:H,8,FALSE)</f>
        <v>perspective</v>
      </c>
    </row>
    <row r="132" spans="1:23" x14ac:dyDescent="0.3">
      <c r="A132" t="s">
        <v>269</v>
      </c>
      <c r="B132">
        <f t="shared" si="16"/>
        <v>6</v>
      </c>
      <c r="C132">
        <f>VLOOKUP($B132,image_data!$A:$P,16,FALSE)</f>
        <v>4032</v>
      </c>
      <c r="D132">
        <f>VLOOKUP($B132,image_data!$A:$P,15,FALSE)</f>
        <v>3024</v>
      </c>
      <c r="E132">
        <f t="shared" si="17"/>
        <v>10.210000000000036</v>
      </c>
      <c r="F132">
        <f t="shared" si="18"/>
        <v>365.1099999999999</v>
      </c>
      <c r="G132">
        <f>VLOOKUP(_xlfn.CONCAT($A132,"1"),ref_coordinates!$A:$C,2,FALSE)</f>
        <v>2061.62</v>
      </c>
      <c r="H132">
        <f>VLOOKUP(_xlfn.CONCAT($A132,"1"),ref_coordinates!$A:$C,3,FALSE)</f>
        <v>1502.19</v>
      </c>
      <c r="I132">
        <f>VLOOKUP(_xlfn.CONCAT($A132,"2"),ref_coordinates!$A:$C,2,FALSE)</f>
        <v>2071.83</v>
      </c>
      <c r="J132">
        <f>VLOOKUP(_xlfn.CONCAT($A132,"2"),ref_coordinates!$A:$C,3,FALSE)</f>
        <v>1867.3</v>
      </c>
      <c r="K132" t="e">
        <f t="shared" si="19"/>
        <v>#REF!</v>
      </c>
      <c r="L132" t="e">
        <f>VLOOKUP($A132,#REF!,4,FALSE)</f>
        <v>#REF!</v>
      </c>
      <c r="M132">
        <f>RADIANS(VLOOKUP($B132, image_data!A:G,7,FALSE))</f>
        <v>5.6881627158711687</v>
      </c>
      <c r="N132" t="e">
        <f>VLOOKUP($A132,#REF!,7,FALSE)</f>
        <v>#REF!</v>
      </c>
      <c r="O132">
        <f>VLOOKUP($B132,image_data!A:F,6,FALSE)</f>
        <v>1.9624696271494</v>
      </c>
      <c r="P132">
        <f>VLOOKUP($B132,image_data!$A:$Q,12,FALSE)</f>
        <v>0.83056326846442996</v>
      </c>
      <c r="Q132">
        <f>VLOOKUP($B132,image_data!$A:$Q,13,FALSE)</f>
        <v>1.7380195114236E-2</v>
      </c>
      <c r="R132">
        <f>VLOOKUP($B132,image_data!$A:$Q,14,FALSE)</f>
        <v>-7.7252632985067996E-3</v>
      </c>
      <c r="S132">
        <f>VLOOKUP($B132,image_data!$A:$K,9,FALSE)</f>
        <v>1.4302204915553001</v>
      </c>
      <c r="T132">
        <f>VLOOKUP($B132,image_data!$A:$K,10,FALSE)</f>
        <v>0.42029550393597997</v>
      </c>
      <c r="U132">
        <f>VLOOKUP($B132,image_data!$A:$K,11,FALSE)</f>
        <v>-0.50142602009051995</v>
      </c>
      <c r="V132">
        <f>VLOOKUP(_xlfn.CONCAT(A132,1),ref_coordinates!A:D,4,FALSE)</f>
        <v>34</v>
      </c>
      <c r="W132" t="str">
        <f>VLOOKUP(INT(LEFT(A132,3)),image_data!A:H,8,FALSE)</f>
        <v>perspective</v>
      </c>
    </row>
    <row r="133" spans="1:23" x14ac:dyDescent="0.3">
      <c r="A133" t="s">
        <v>271</v>
      </c>
      <c r="B133">
        <f t="shared" si="16"/>
        <v>7</v>
      </c>
      <c r="C133">
        <f>VLOOKUP($B133,image_data!$A:$P,16,FALSE)</f>
        <v>4032</v>
      </c>
      <c r="D133">
        <f>VLOOKUP($B133,image_data!$A:$P,15,FALSE)</f>
        <v>3024</v>
      </c>
      <c r="E133">
        <f t="shared" si="17"/>
        <v>-22.809999999999945</v>
      </c>
      <c r="F133">
        <f t="shared" si="18"/>
        <v>1787.23</v>
      </c>
      <c r="G133">
        <f>VLOOKUP(_xlfn.CONCAT($A133,"1"),ref_coordinates!$A:$C,2,FALSE)</f>
        <v>1289.02</v>
      </c>
      <c r="H133">
        <f>VLOOKUP(_xlfn.CONCAT($A133,"1"),ref_coordinates!$A:$C,3,FALSE)</f>
        <v>68.319999999999993</v>
      </c>
      <c r="I133">
        <f>VLOOKUP(_xlfn.CONCAT($A133,"2"),ref_coordinates!$A:$C,2,FALSE)</f>
        <v>1266.21</v>
      </c>
      <c r="J133">
        <f>VLOOKUP(_xlfn.CONCAT($A133,"2"),ref_coordinates!$A:$C,3,FALSE)</f>
        <v>1855.55</v>
      </c>
      <c r="K133" t="e">
        <f t="shared" si="19"/>
        <v>#REF!</v>
      </c>
      <c r="L133" t="e">
        <f>VLOOKUP($A133,#REF!,4,FALSE)</f>
        <v>#REF!</v>
      </c>
      <c r="M133">
        <f>RADIANS(VLOOKUP($B133, image_data!A:G,7,FALSE))</f>
        <v>5.7080606217130763</v>
      </c>
      <c r="N133" t="e">
        <f>VLOOKUP($A133,#REF!,7,FALSE)</f>
        <v>#REF!</v>
      </c>
      <c r="O133">
        <f>VLOOKUP($B133,image_data!A:F,6,FALSE)</f>
        <v>2.7215881766751</v>
      </c>
      <c r="P133">
        <f>VLOOKUP($B133,image_data!$A:$Q,12,FALSE)</f>
        <v>0.83056326846442996</v>
      </c>
      <c r="Q133">
        <f>VLOOKUP($B133,image_data!$A:$Q,13,FALSE)</f>
        <v>1.7380195114236E-2</v>
      </c>
      <c r="R133">
        <f>VLOOKUP($B133,image_data!$A:$Q,14,FALSE)</f>
        <v>-7.7252632985067996E-3</v>
      </c>
      <c r="S133">
        <f>VLOOKUP($B133,image_data!$A:$K,9,FALSE)</f>
        <v>1.4439690726708001</v>
      </c>
      <c r="T133">
        <f>VLOOKUP($B133,image_data!$A:$K,10,FALSE)</f>
        <v>0.41838812906866002</v>
      </c>
      <c r="U133">
        <f>VLOOKUP($B133,image_data!$A:$K,11,FALSE)</f>
        <v>-0.47314393052700998</v>
      </c>
      <c r="V133">
        <f>VLOOKUP(_xlfn.CONCAT(A133,1),ref_coordinates!A:D,4,FALSE)</f>
        <v>34</v>
      </c>
      <c r="W133" t="str">
        <f>VLOOKUP(INT(LEFT(A133,3)),image_data!A:H,8,FALSE)</f>
        <v>perspective</v>
      </c>
    </row>
    <row r="134" spans="1:23" x14ac:dyDescent="0.3">
      <c r="A134" t="s">
        <v>273</v>
      </c>
      <c r="B134">
        <f t="shared" si="16"/>
        <v>7</v>
      </c>
      <c r="C134">
        <f>VLOOKUP($B134,image_data!$A:$P,16,FALSE)</f>
        <v>4032</v>
      </c>
      <c r="D134">
        <f>VLOOKUP($B134,image_data!$A:$P,15,FALSE)</f>
        <v>3024</v>
      </c>
      <c r="E134">
        <f t="shared" si="17"/>
        <v>14.849999999999909</v>
      </c>
      <c r="F134">
        <f t="shared" si="18"/>
        <v>1785.56</v>
      </c>
      <c r="G134">
        <f>VLOOKUP(_xlfn.CONCAT($A134,"1"),ref_coordinates!$A:$C,2,FALSE)</f>
        <v>2042.21</v>
      </c>
      <c r="H134">
        <f>VLOOKUP(_xlfn.CONCAT($A134,"1"),ref_coordinates!$A:$C,3,FALSE)</f>
        <v>71.650000000000006</v>
      </c>
      <c r="I134">
        <f>VLOOKUP(_xlfn.CONCAT($A134,"2"),ref_coordinates!$A:$C,2,FALSE)</f>
        <v>2057.06</v>
      </c>
      <c r="J134">
        <f>VLOOKUP(_xlfn.CONCAT($A134,"2"),ref_coordinates!$A:$C,3,FALSE)</f>
        <v>1857.21</v>
      </c>
      <c r="K134" t="e">
        <f t="shared" si="19"/>
        <v>#REF!</v>
      </c>
      <c r="L134" t="e">
        <f>VLOOKUP($A134,#REF!,4,FALSE)</f>
        <v>#REF!</v>
      </c>
      <c r="M134">
        <f>RADIANS(VLOOKUP($B134, image_data!A:G,7,FALSE))</f>
        <v>5.7080606217130763</v>
      </c>
      <c r="N134" t="e">
        <f>VLOOKUP($A134,#REF!,7,FALSE)</f>
        <v>#REF!</v>
      </c>
      <c r="O134">
        <f>VLOOKUP($B134,image_data!A:F,6,FALSE)</f>
        <v>2.7215881766751</v>
      </c>
      <c r="P134">
        <f>VLOOKUP($B134,image_data!$A:$Q,12,FALSE)</f>
        <v>0.83056326846442996</v>
      </c>
      <c r="Q134">
        <f>VLOOKUP($B134,image_data!$A:$Q,13,FALSE)</f>
        <v>1.7380195114236E-2</v>
      </c>
      <c r="R134">
        <f>VLOOKUP($B134,image_data!$A:$Q,14,FALSE)</f>
        <v>-7.7252632985067996E-3</v>
      </c>
      <c r="S134">
        <f>VLOOKUP($B134,image_data!$A:$K,9,FALSE)</f>
        <v>1.4439690726708001</v>
      </c>
      <c r="T134">
        <f>VLOOKUP($B134,image_data!$A:$K,10,FALSE)</f>
        <v>0.41838812906866002</v>
      </c>
      <c r="U134">
        <f>VLOOKUP($B134,image_data!$A:$K,11,FALSE)</f>
        <v>-0.47314393052700998</v>
      </c>
      <c r="V134">
        <f>VLOOKUP(_xlfn.CONCAT(A134,1),ref_coordinates!A:D,4,FALSE)</f>
        <v>34</v>
      </c>
      <c r="W134" t="str">
        <f>VLOOKUP(INT(LEFT(A134,3)),image_data!A:H,8,FALSE)</f>
        <v>perspective</v>
      </c>
    </row>
    <row r="135" spans="1:23" x14ac:dyDescent="0.3">
      <c r="A135" t="s">
        <v>274</v>
      </c>
      <c r="B135">
        <f t="shared" si="16"/>
        <v>7</v>
      </c>
      <c r="C135">
        <f>VLOOKUP($B135,image_data!$A:$P,16,FALSE)</f>
        <v>4032</v>
      </c>
      <c r="D135">
        <f>VLOOKUP($B135,image_data!$A:$P,15,FALSE)</f>
        <v>3024</v>
      </c>
      <c r="E135">
        <f t="shared" si="17"/>
        <v>20</v>
      </c>
      <c r="F135">
        <f t="shared" si="18"/>
        <v>1789.47</v>
      </c>
      <c r="G135">
        <f>VLOOKUP(_xlfn.CONCAT($A135,"1"),ref_coordinates!$A:$C,2,FALSE)</f>
        <v>2368.2600000000002</v>
      </c>
      <c r="H135">
        <f>VLOOKUP(_xlfn.CONCAT($A135,"1"),ref_coordinates!$A:$C,3,FALSE)</f>
        <v>69.66</v>
      </c>
      <c r="I135">
        <f>VLOOKUP(_xlfn.CONCAT($A135,"2"),ref_coordinates!$A:$C,2,FALSE)</f>
        <v>2388.2600000000002</v>
      </c>
      <c r="J135">
        <f>VLOOKUP(_xlfn.CONCAT($A135,"2"),ref_coordinates!$A:$C,3,FALSE)</f>
        <v>1859.13</v>
      </c>
      <c r="K135" t="e">
        <f t="shared" si="19"/>
        <v>#REF!</v>
      </c>
      <c r="L135" t="e">
        <f>VLOOKUP($A135,#REF!,4,FALSE)</f>
        <v>#REF!</v>
      </c>
      <c r="M135">
        <f>RADIANS(VLOOKUP($B135, image_data!A:G,7,FALSE))</f>
        <v>5.7080606217130763</v>
      </c>
      <c r="N135" t="e">
        <f>VLOOKUP($A135,#REF!,7,FALSE)</f>
        <v>#REF!</v>
      </c>
      <c r="O135">
        <f>VLOOKUP($B135,image_data!A:F,6,FALSE)</f>
        <v>2.7215881766751</v>
      </c>
      <c r="P135">
        <f>VLOOKUP($B135,image_data!$A:$Q,12,FALSE)</f>
        <v>0.83056326846442996</v>
      </c>
      <c r="Q135">
        <f>VLOOKUP($B135,image_data!$A:$Q,13,FALSE)</f>
        <v>1.7380195114236E-2</v>
      </c>
      <c r="R135">
        <f>VLOOKUP($B135,image_data!$A:$Q,14,FALSE)</f>
        <v>-7.7252632985067996E-3</v>
      </c>
      <c r="S135">
        <f>VLOOKUP($B135,image_data!$A:$K,9,FALSE)</f>
        <v>1.4439690726708001</v>
      </c>
      <c r="T135">
        <f>VLOOKUP($B135,image_data!$A:$K,10,FALSE)</f>
        <v>0.41838812906866002</v>
      </c>
      <c r="U135">
        <f>VLOOKUP($B135,image_data!$A:$K,11,FALSE)</f>
        <v>-0.47314393052700998</v>
      </c>
      <c r="V135">
        <f>VLOOKUP(_xlfn.CONCAT(A135,1),ref_coordinates!A:D,4,FALSE)</f>
        <v>34</v>
      </c>
      <c r="W135" t="str">
        <f>VLOOKUP(INT(LEFT(A135,3)),image_data!A:H,8,FALSE)</f>
        <v>perspective</v>
      </c>
    </row>
    <row r="136" spans="1:23" x14ac:dyDescent="0.3">
      <c r="A136" t="s">
        <v>364</v>
      </c>
      <c r="B136">
        <f t="shared" si="16"/>
        <v>23</v>
      </c>
      <c r="C136">
        <f>VLOOKUP($B136,image_data!$A:$P,16,FALSE)</f>
        <v>4000</v>
      </c>
      <c r="D136">
        <f>VLOOKUP($B136,image_data!$A:$P,15,FALSE)</f>
        <v>3000</v>
      </c>
      <c r="E136">
        <f t="shared" si="17"/>
        <v>78.920000000000073</v>
      </c>
      <c r="F136">
        <f t="shared" si="18"/>
        <v>823.04000000000008</v>
      </c>
      <c r="G136">
        <f>VLOOKUP(_xlfn.CONCAT($A136,"1"),ref_coordinates!$A:$C,2,FALSE)</f>
        <v>3692.14</v>
      </c>
      <c r="H136">
        <f>VLOOKUP(_xlfn.CONCAT($A136,"1"),ref_coordinates!$A:$C,3,FALSE)</f>
        <v>565.92999999999995</v>
      </c>
      <c r="I136">
        <f>VLOOKUP(_xlfn.CONCAT($A136,"2"),ref_coordinates!$A:$C,2,FALSE)</f>
        <v>3771.06</v>
      </c>
      <c r="J136">
        <f>VLOOKUP(_xlfn.CONCAT($A136,"2"),ref_coordinates!$A:$C,3,FALSE)</f>
        <v>1388.97</v>
      </c>
      <c r="K136" t="e">
        <f t="shared" si="19"/>
        <v>#REF!</v>
      </c>
      <c r="L136" t="e">
        <f>VLOOKUP($A136,#REF!,4,FALSE)</f>
        <v>#REF!</v>
      </c>
      <c r="M136">
        <f>RADIANS(VLOOKUP($B136, image_data!A:G,7,FALSE))</f>
        <v>5.5885038232067235</v>
      </c>
      <c r="N136" t="e">
        <f>VLOOKUP($A136,#REF!,7,FALSE)</f>
        <v>#REF!</v>
      </c>
      <c r="O136">
        <f>VLOOKUP($B136,image_data!A:F,6,FALSE)</f>
        <v>3.1446764403954002</v>
      </c>
      <c r="P136">
        <f>VLOOKUP($B136,image_data!$A:$Q,12,FALSE)</f>
        <v>0.53105475245964995</v>
      </c>
      <c r="Q136">
        <f>VLOOKUP($B136,image_data!$A:$Q,13,FALSE)</f>
        <v>-0.1787353039605</v>
      </c>
      <c r="R136">
        <f>VLOOKUP($B136,image_data!$A:$Q,14,FALSE)</f>
        <v>2.4854495621950998E-2</v>
      </c>
      <c r="S136">
        <f>VLOOKUP($B136,image_data!$A:$K,9,FALSE)</f>
        <v>1.5395512854778</v>
      </c>
      <c r="T136">
        <f>VLOOKUP($B136,image_data!$A:$K,10,FALSE)</f>
        <v>0.55013302165565003</v>
      </c>
      <c r="U136">
        <f>VLOOKUP($B136,image_data!$A:$K,11,FALSE)</f>
        <v>-0.54243322858233001</v>
      </c>
      <c r="V136">
        <f>VLOOKUP(_xlfn.CONCAT(A136,1),ref_coordinates!A:D,4,FALSE)</f>
        <v>34</v>
      </c>
      <c r="W136" t="str">
        <f>VLOOKUP(INT(LEFT(A136,3)),image_data!A:H,8,FALSE)</f>
        <v>perspective</v>
      </c>
    </row>
    <row r="137" spans="1:23" x14ac:dyDescent="0.3">
      <c r="A137" t="s">
        <v>365</v>
      </c>
      <c r="B137">
        <f t="shared" si="16"/>
        <v>23</v>
      </c>
      <c r="C137">
        <f>VLOOKUP($B137,image_data!$A:$P,16,FALSE)</f>
        <v>4000</v>
      </c>
      <c r="D137">
        <f>VLOOKUP($B137,image_data!$A:$P,15,FALSE)</f>
        <v>3000</v>
      </c>
      <c r="E137">
        <f t="shared" si="17"/>
        <v>90.640000000000327</v>
      </c>
      <c r="F137">
        <f t="shared" si="18"/>
        <v>871.97</v>
      </c>
      <c r="G137">
        <f>VLOOKUP(_xlfn.CONCAT($A137,"1"),ref_coordinates!$A:$C,2,FALSE)</f>
        <v>3791.49</v>
      </c>
      <c r="H137">
        <f>VLOOKUP(_xlfn.CONCAT($A137,"1"),ref_coordinates!$A:$C,3,FALSE)</f>
        <v>516</v>
      </c>
      <c r="I137">
        <f>VLOOKUP(_xlfn.CONCAT($A137,"2"),ref_coordinates!$A:$C,2,FALSE)</f>
        <v>3882.13</v>
      </c>
      <c r="J137">
        <f>VLOOKUP(_xlfn.CONCAT($A137,"2"),ref_coordinates!$A:$C,3,FALSE)</f>
        <v>1387.97</v>
      </c>
      <c r="K137" t="e">
        <f t="shared" si="19"/>
        <v>#REF!</v>
      </c>
      <c r="L137" t="e">
        <f>VLOOKUP($A137,#REF!,4,FALSE)</f>
        <v>#REF!</v>
      </c>
      <c r="M137">
        <f>RADIANS(VLOOKUP($B137, image_data!A:G,7,FALSE))</f>
        <v>5.5885038232067235</v>
      </c>
      <c r="N137" t="e">
        <f>VLOOKUP($A137,#REF!,7,FALSE)</f>
        <v>#REF!</v>
      </c>
      <c r="O137">
        <f>VLOOKUP($B137,image_data!A:F,6,FALSE)</f>
        <v>3.1446764403954002</v>
      </c>
      <c r="P137">
        <f>VLOOKUP($B137,image_data!$A:$Q,12,FALSE)</f>
        <v>0.53105475245964995</v>
      </c>
      <c r="Q137">
        <f>VLOOKUP($B137,image_data!$A:$Q,13,FALSE)</f>
        <v>-0.1787353039605</v>
      </c>
      <c r="R137">
        <f>VLOOKUP($B137,image_data!$A:$Q,14,FALSE)</f>
        <v>2.4854495621950998E-2</v>
      </c>
      <c r="S137">
        <f>VLOOKUP($B137,image_data!$A:$K,9,FALSE)</f>
        <v>1.5395512854778</v>
      </c>
      <c r="T137">
        <f>VLOOKUP($B137,image_data!$A:$K,10,FALSE)</f>
        <v>0.55013302165565003</v>
      </c>
      <c r="U137">
        <f>VLOOKUP($B137,image_data!$A:$K,11,FALSE)</f>
        <v>-0.54243322858233001</v>
      </c>
      <c r="V137">
        <f>VLOOKUP(_xlfn.CONCAT(A137,1),ref_coordinates!A:D,4,FALSE)</f>
        <v>34</v>
      </c>
      <c r="W137" t="str">
        <f>VLOOKUP(INT(LEFT(A137,3)),image_data!A:H,8,FALSE)</f>
        <v>perspective</v>
      </c>
    </row>
    <row r="138" spans="1:23" x14ac:dyDescent="0.3">
      <c r="A138" t="s">
        <v>346</v>
      </c>
      <c r="B138">
        <f t="shared" si="16"/>
        <v>21</v>
      </c>
      <c r="C138">
        <f>VLOOKUP($B138,image_data!$A:$P,16,FALSE)</f>
        <v>4032</v>
      </c>
      <c r="D138">
        <f>VLOOKUP($B138,image_data!$A:$P,15,FALSE)</f>
        <v>3024</v>
      </c>
      <c r="E138">
        <f t="shared" si="17"/>
        <v>39.490000000000009</v>
      </c>
      <c r="F138">
        <f t="shared" si="18"/>
        <v>225.71000000000004</v>
      </c>
      <c r="G138">
        <f>VLOOKUP(_xlfn.CONCAT($A138,"1"),ref_coordinates!$A:$C,2,FALSE)</f>
        <v>1454.3</v>
      </c>
      <c r="H138">
        <f>VLOOKUP(_xlfn.CONCAT($A138,"1"),ref_coordinates!$A:$C,3,FALSE)</f>
        <v>1730.72</v>
      </c>
      <c r="I138">
        <f>VLOOKUP(_xlfn.CONCAT($A138,"2"),ref_coordinates!$A:$C,2,FALSE)</f>
        <v>1493.79</v>
      </c>
      <c r="J138">
        <f>VLOOKUP(_xlfn.CONCAT($A138,"2"),ref_coordinates!$A:$C,3,FALSE)</f>
        <v>1956.43</v>
      </c>
      <c r="K138" t="e">
        <f t="shared" si="19"/>
        <v>#REF!</v>
      </c>
      <c r="L138" t="e">
        <f>VLOOKUP($A138,#REF!,4,FALSE)</f>
        <v>#REF!</v>
      </c>
      <c r="M138">
        <f>RADIANS(VLOOKUP($B138, image_data!A:G,7,FALSE))</f>
        <v>2.5754495413777754</v>
      </c>
      <c r="N138" t="e">
        <f>VLOOKUP($A138,#REF!,7,FALSE)</f>
        <v>#REF!</v>
      </c>
      <c r="O138">
        <f>VLOOKUP($B138,image_data!A:F,6,FALSE)</f>
        <v>2.4487987514584999</v>
      </c>
      <c r="P138">
        <f>VLOOKUP($B138,image_data!$A:$Q,12,FALSE)</f>
        <v>0.82197110812499996</v>
      </c>
      <c r="Q138">
        <f>VLOOKUP($B138,image_data!$A:$Q,13,FALSE)</f>
        <v>5.3515389618619E-2</v>
      </c>
      <c r="R138">
        <f>VLOOKUP($B138,image_data!$A:$Q,14,FALSE)</f>
        <v>-5.0438087538938997E-2</v>
      </c>
      <c r="S138">
        <f>VLOOKUP($B138,image_data!$A:$K,9,FALSE)</f>
        <v>0.32190859298009999</v>
      </c>
      <c r="T138">
        <f>VLOOKUP($B138,image_data!$A:$K,10,FALSE)</f>
        <v>-1.7628424125465001</v>
      </c>
      <c r="U138">
        <f>VLOOKUP($B138,image_data!$A:$K,11,FALSE)</f>
        <v>1.8484912986735</v>
      </c>
      <c r="V138">
        <f>VLOOKUP(_xlfn.CONCAT(A138,1),ref_coordinates!A:D,4,FALSE)</f>
        <v>34.1</v>
      </c>
      <c r="W138" t="str">
        <f>VLOOKUP(INT(LEFT(A138,3)),image_data!A:H,8,FALSE)</f>
        <v>perspective</v>
      </c>
    </row>
    <row r="139" spans="1:23" x14ac:dyDescent="0.3">
      <c r="A139" t="s">
        <v>348</v>
      </c>
      <c r="B139">
        <f t="shared" si="16"/>
        <v>21</v>
      </c>
      <c r="C139">
        <f>VLOOKUP($B139,image_data!$A:$P,16,FALSE)</f>
        <v>4032</v>
      </c>
      <c r="D139">
        <f>VLOOKUP($B139,image_data!$A:$P,15,FALSE)</f>
        <v>3024</v>
      </c>
      <c r="E139">
        <f t="shared" si="17"/>
        <v>289.16999999999985</v>
      </c>
      <c r="F139">
        <f t="shared" si="18"/>
        <v>1526.48</v>
      </c>
      <c r="G139">
        <f>VLOOKUP(_xlfn.CONCAT($A139,"1"),ref_coordinates!$A:$C,2,FALSE)</f>
        <v>1873.07</v>
      </c>
      <c r="H139">
        <f>VLOOKUP(_xlfn.CONCAT($A139,"1"),ref_coordinates!$A:$C,3,FALSE)</f>
        <v>299.45999999999998</v>
      </c>
      <c r="I139">
        <f>VLOOKUP(_xlfn.CONCAT($A139,"2"),ref_coordinates!$A:$C,2,FALSE)</f>
        <v>2162.2399999999998</v>
      </c>
      <c r="J139">
        <f>VLOOKUP(_xlfn.CONCAT($A139,"2"),ref_coordinates!$A:$C,3,FALSE)</f>
        <v>1825.94</v>
      </c>
      <c r="K139" t="e">
        <f t="shared" si="19"/>
        <v>#REF!</v>
      </c>
      <c r="L139" t="e">
        <f>VLOOKUP($A139,#REF!,4,FALSE)</f>
        <v>#REF!</v>
      </c>
      <c r="M139">
        <f>RADIANS(VLOOKUP($B139, image_data!A:G,7,FALSE))</f>
        <v>2.5754495413777754</v>
      </c>
      <c r="N139" t="e">
        <f>VLOOKUP($A139,#REF!,7,FALSE)</f>
        <v>#REF!</v>
      </c>
      <c r="O139">
        <f>VLOOKUP($B139,image_data!A:F,6,FALSE)</f>
        <v>2.4487987514584999</v>
      </c>
      <c r="P139">
        <f>VLOOKUP($B139,image_data!$A:$Q,12,FALSE)</f>
        <v>0.82197110812499996</v>
      </c>
      <c r="Q139">
        <f>VLOOKUP($B139,image_data!$A:$Q,13,FALSE)</f>
        <v>5.3515389618619E-2</v>
      </c>
      <c r="R139">
        <f>VLOOKUP($B139,image_data!$A:$Q,14,FALSE)</f>
        <v>-5.0438087538938997E-2</v>
      </c>
      <c r="S139">
        <f>VLOOKUP($B139,image_data!$A:$K,9,FALSE)</f>
        <v>0.32190859298009999</v>
      </c>
      <c r="T139">
        <f>VLOOKUP($B139,image_data!$A:$K,10,FALSE)</f>
        <v>-1.7628424125465001</v>
      </c>
      <c r="U139">
        <f>VLOOKUP($B139,image_data!$A:$K,11,FALSE)</f>
        <v>1.8484912986735</v>
      </c>
      <c r="V139">
        <f>VLOOKUP(_xlfn.CONCAT(A139,1),ref_coordinates!A:D,4,FALSE)</f>
        <v>34.200000000000003</v>
      </c>
      <c r="W139" t="str">
        <f>VLOOKUP(INT(LEFT(A139,3)),image_data!A:H,8,FALSE)</f>
        <v>perspective</v>
      </c>
    </row>
    <row r="140" spans="1:23" x14ac:dyDescent="0.3">
      <c r="A140" t="s">
        <v>381</v>
      </c>
      <c r="B140">
        <f t="shared" si="16"/>
        <v>26</v>
      </c>
      <c r="C140">
        <f>VLOOKUP($B140,image_data!$A:$P,16,FALSE)</f>
        <v>4032</v>
      </c>
      <c r="D140">
        <f>VLOOKUP($B140,image_data!$A:$P,15,FALSE)</f>
        <v>3024</v>
      </c>
      <c r="E140">
        <f t="shared" si="17"/>
        <v>-67.430000000000291</v>
      </c>
      <c r="F140">
        <f t="shared" si="18"/>
        <v>1849.6299999999999</v>
      </c>
      <c r="G140">
        <f>VLOOKUP(_xlfn.CONCAT($A140,"1"),ref_coordinates!$A:$C,2,FALSE)</f>
        <v>3383.15</v>
      </c>
      <c r="H140">
        <f>VLOOKUP(_xlfn.CONCAT($A140,"1"),ref_coordinates!$A:$C,3,FALSE)</f>
        <v>99.4</v>
      </c>
      <c r="I140">
        <f>VLOOKUP(_xlfn.CONCAT($A140,"2"),ref_coordinates!$A:$C,2,FALSE)</f>
        <v>3315.72</v>
      </c>
      <c r="J140">
        <f>VLOOKUP(_xlfn.CONCAT($A140,"2"),ref_coordinates!$A:$C,3,FALSE)</f>
        <v>1949.03</v>
      </c>
      <c r="K140" t="e">
        <f t="shared" si="19"/>
        <v>#REF!</v>
      </c>
      <c r="L140" t="e">
        <f>VLOOKUP($A140,#REF!,4,FALSE)</f>
        <v>#REF!</v>
      </c>
      <c r="M140">
        <f>RADIANS(VLOOKUP($B140, image_data!A:G,7,FALSE))</f>
        <v>5.624377880688229</v>
      </c>
      <c r="N140" t="e">
        <f>VLOOKUP($A140,#REF!,7,FALSE)</f>
        <v>#REF!</v>
      </c>
      <c r="O140">
        <f>VLOOKUP($B140,image_data!A:F,6,FALSE)</f>
        <v>0.41183500271291001</v>
      </c>
      <c r="P140">
        <f>VLOOKUP($B140,image_data!$A:$Q,12,FALSE)</f>
        <v>0.83408797591464001</v>
      </c>
      <c r="Q140">
        <f>VLOOKUP($B140,image_data!$A:$Q,13,FALSE)</f>
        <v>2.6680414441105998E-2</v>
      </c>
      <c r="R140">
        <f>VLOOKUP($B140,image_data!$A:$Q,14,FALSE)</f>
        <v>-2.2071188875332E-2</v>
      </c>
      <c r="S140">
        <f>VLOOKUP($B140,image_data!$A:$K,9,FALSE)</f>
        <v>1.4191437524167001</v>
      </c>
      <c r="T140">
        <f>VLOOKUP($B140,image_data!$A:$K,10,FALSE)</f>
        <v>0.51238153735173997</v>
      </c>
      <c r="U140">
        <f>VLOOKUP($B140,image_data!$A:$K,11,FALSE)</f>
        <v>-0.50351674711753003</v>
      </c>
      <c r="V140">
        <f>VLOOKUP(_xlfn.CONCAT(A140,1),ref_coordinates!A:D,4,FALSE)</f>
        <v>34.200000000000003</v>
      </c>
      <c r="W140" t="str">
        <f>VLOOKUP(INT(LEFT(A140,3)),image_data!A:H,8,FALSE)</f>
        <v>perspective</v>
      </c>
    </row>
    <row r="141" spans="1:23" x14ac:dyDescent="0.3">
      <c r="A141" t="s">
        <v>433</v>
      </c>
      <c r="B141">
        <f t="shared" si="16"/>
        <v>36</v>
      </c>
      <c r="C141">
        <f>VLOOKUP($B141,image_data!$A:$P,16,FALSE)</f>
        <v>5184</v>
      </c>
      <c r="D141">
        <f>VLOOKUP($B141,image_data!$A:$P,15,FALSE)</f>
        <v>3888</v>
      </c>
      <c r="E141">
        <f t="shared" si="17"/>
        <v>-164.15000000000003</v>
      </c>
      <c r="F141">
        <f t="shared" si="18"/>
        <v>1507.79</v>
      </c>
      <c r="G141">
        <f>VLOOKUP(_xlfn.CONCAT($A141,"1"),ref_coordinates!$A:$C,2,FALSE)</f>
        <v>237.11</v>
      </c>
      <c r="H141">
        <f>VLOOKUP(_xlfn.CONCAT($A141,"1"),ref_coordinates!$A:$C,3,FALSE)</f>
        <v>834.18</v>
      </c>
      <c r="I141">
        <f>VLOOKUP(_xlfn.CONCAT($A141,"2"),ref_coordinates!$A:$C,2,FALSE)</f>
        <v>72.959999999999994</v>
      </c>
      <c r="J141">
        <f>VLOOKUP(_xlfn.CONCAT($A141,"2"),ref_coordinates!$A:$C,3,FALSE)</f>
        <v>2341.9699999999998</v>
      </c>
      <c r="K141" t="e">
        <f t="shared" si="19"/>
        <v>#REF!</v>
      </c>
      <c r="L141" t="e">
        <f>VLOOKUP($A141,#REF!,4,FALSE)</f>
        <v>#REF!</v>
      </c>
      <c r="M141">
        <f>RADIANS(VLOOKUP($B141, image_data!A:G,7,FALSE))</f>
        <v>4.6971902969900219</v>
      </c>
      <c r="N141" t="e">
        <f>VLOOKUP($A141,#REF!,7,FALSE)</f>
        <v>#REF!</v>
      </c>
      <c r="O141">
        <f>VLOOKUP($B141,image_data!A:F,6,FALSE)</f>
        <v>1.4879907295107999</v>
      </c>
      <c r="P141">
        <f>VLOOKUP($B141,image_data!$A:$Q,12,FALSE)</f>
        <v>0.48881708132885998</v>
      </c>
      <c r="Q141">
        <f>VLOOKUP($B141,image_data!$A:$Q,13,FALSE)</f>
        <v>-0.20471067050954</v>
      </c>
      <c r="R141">
        <f>VLOOKUP($B141,image_data!$A:$Q,14,FALSE)</f>
        <v>3.1433766562045003E-2</v>
      </c>
      <c r="S141">
        <f>VLOOKUP($B141,image_data!$A:$K,9,FALSE)</f>
        <v>1.1776226426145</v>
      </c>
      <c r="T141">
        <f>VLOOKUP($B141,image_data!$A:$K,10,FALSE)</f>
        <v>1.2033137035943999</v>
      </c>
      <c r="U141">
        <f>VLOOKUP($B141,image_data!$A:$K,11,FALSE)</f>
        <v>-1.2283572862976</v>
      </c>
      <c r="V141">
        <f>VLOOKUP(_xlfn.CONCAT(A141,1),ref_coordinates!A:D,4,FALSE)</f>
        <v>34.700000000000003</v>
      </c>
      <c r="W141" t="str">
        <f>VLOOKUP(INT(LEFT(A141,3)),image_data!A:H,8,FALSE)</f>
        <v>perspective</v>
      </c>
    </row>
    <row r="142" spans="1:23" x14ac:dyDescent="0.3">
      <c r="A142" t="s">
        <v>432</v>
      </c>
      <c r="B142">
        <f t="shared" si="16"/>
        <v>36</v>
      </c>
      <c r="C142">
        <f>VLOOKUP($B142,image_data!$A:$P,16,FALSE)</f>
        <v>5184</v>
      </c>
      <c r="D142">
        <f>VLOOKUP($B142,image_data!$A:$P,15,FALSE)</f>
        <v>3888</v>
      </c>
      <c r="E142">
        <f t="shared" si="17"/>
        <v>-216.76</v>
      </c>
      <c r="F142">
        <f t="shared" si="18"/>
        <v>1612.3399999999997</v>
      </c>
      <c r="G142">
        <f>VLOOKUP(_xlfn.CONCAT($A142,"1"),ref_coordinates!$A:$C,2,FALSE)</f>
        <v>385.19</v>
      </c>
      <c r="H142">
        <f>VLOOKUP(_xlfn.CONCAT($A142,"1"),ref_coordinates!$A:$C,3,FALSE)</f>
        <v>724.13</v>
      </c>
      <c r="I142">
        <f>VLOOKUP(_xlfn.CONCAT($A142,"2"),ref_coordinates!$A:$C,2,FALSE)</f>
        <v>168.43</v>
      </c>
      <c r="J142">
        <f>VLOOKUP(_xlfn.CONCAT($A142,"2"),ref_coordinates!$A:$C,3,FALSE)</f>
        <v>2336.4699999999998</v>
      </c>
      <c r="K142" t="e">
        <f t="shared" si="19"/>
        <v>#REF!</v>
      </c>
      <c r="L142" t="e">
        <f>VLOOKUP($A142,#REF!,4,FALSE)</f>
        <v>#REF!</v>
      </c>
      <c r="M142">
        <f>RADIANS(VLOOKUP($B142, image_data!A:G,7,FALSE))</f>
        <v>4.6971902969900219</v>
      </c>
      <c r="N142" t="e">
        <f>VLOOKUP($A142,#REF!,7,FALSE)</f>
        <v>#REF!</v>
      </c>
      <c r="O142">
        <f>VLOOKUP($B142,image_data!A:F,6,FALSE)</f>
        <v>1.4879907295107999</v>
      </c>
      <c r="P142">
        <f>VLOOKUP($B142,image_data!$A:$Q,12,FALSE)</f>
        <v>0.48881708132885998</v>
      </c>
      <c r="Q142">
        <f>VLOOKUP($B142,image_data!$A:$Q,13,FALSE)</f>
        <v>-0.20471067050954</v>
      </c>
      <c r="R142">
        <f>VLOOKUP($B142,image_data!$A:$Q,14,FALSE)</f>
        <v>3.1433766562045003E-2</v>
      </c>
      <c r="S142">
        <f>VLOOKUP($B142,image_data!$A:$K,9,FALSE)</f>
        <v>1.1776226426145</v>
      </c>
      <c r="T142">
        <f>VLOOKUP($B142,image_data!$A:$K,10,FALSE)</f>
        <v>1.2033137035943999</v>
      </c>
      <c r="U142">
        <f>VLOOKUP($B142,image_data!$A:$K,11,FALSE)</f>
        <v>-1.2283572862976</v>
      </c>
      <c r="V142">
        <f>VLOOKUP(_xlfn.CONCAT(A142,1),ref_coordinates!A:D,4,FALSE)</f>
        <v>34.700000000000003</v>
      </c>
      <c r="W142" t="str">
        <f>VLOOKUP(INT(LEFT(A142,3)),image_data!A:H,8,FALSE)</f>
        <v>perspective</v>
      </c>
    </row>
    <row r="143" spans="1:23" x14ac:dyDescent="0.3">
      <c r="A143" t="s">
        <v>431</v>
      </c>
      <c r="B143">
        <f t="shared" si="16"/>
        <v>36</v>
      </c>
      <c r="C143">
        <f>VLOOKUP($B143,image_data!$A:$P,16,FALSE)</f>
        <v>5184</v>
      </c>
      <c r="D143">
        <f>VLOOKUP($B143,image_data!$A:$P,15,FALSE)</f>
        <v>3888</v>
      </c>
      <c r="E143">
        <f t="shared" si="17"/>
        <v>-184.58999999999992</v>
      </c>
      <c r="F143">
        <f t="shared" si="18"/>
        <v>1806.2699999999998</v>
      </c>
      <c r="G143">
        <f>VLOOKUP(_xlfn.CONCAT($A143,"1"),ref_coordinates!$A:$C,2,FALSE)</f>
        <v>858.55</v>
      </c>
      <c r="H143">
        <f>VLOOKUP(_xlfn.CONCAT($A143,"1"),ref_coordinates!$A:$C,3,FALSE)</f>
        <v>535.70000000000005</v>
      </c>
      <c r="I143">
        <f>VLOOKUP(_xlfn.CONCAT($A143,"2"),ref_coordinates!$A:$C,2,FALSE)</f>
        <v>673.96</v>
      </c>
      <c r="J143">
        <f>VLOOKUP(_xlfn.CONCAT($A143,"2"),ref_coordinates!$A:$C,3,FALSE)</f>
        <v>2341.9699999999998</v>
      </c>
      <c r="K143" t="e">
        <f t="shared" si="19"/>
        <v>#REF!</v>
      </c>
      <c r="L143" t="e">
        <f>VLOOKUP($A143,#REF!,4,FALSE)</f>
        <v>#REF!</v>
      </c>
      <c r="M143">
        <f>RADIANS(VLOOKUP($B143, image_data!A:G,7,FALSE))</f>
        <v>4.6971902969900219</v>
      </c>
      <c r="N143" t="e">
        <f>VLOOKUP($A143,#REF!,7,FALSE)</f>
        <v>#REF!</v>
      </c>
      <c r="O143">
        <f>VLOOKUP($B143,image_data!A:F,6,FALSE)</f>
        <v>1.4879907295107999</v>
      </c>
      <c r="P143">
        <f>VLOOKUP($B143,image_data!$A:$Q,12,FALSE)</f>
        <v>0.48881708132885998</v>
      </c>
      <c r="Q143">
        <f>VLOOKUP($B143,image_data!$A:$Q,13,FALSE)</f>
        <v>-0.20471067050954</v>
      </c>
      <c r="R143">
        <f>VLOOKUP($B143,image_data!$A:$Q,14,FALSE)</f>
        <v>3.1433766562045003E-2</v>
      </c>
      <c r="S143">
        <f>VLOOKUP($B143,image_data!$A:$K,9,FALSE)</f>
        <v>1.1776226426145</v>
      </c>
      <c r="T143">
        <f>VLOOKUP($B143,image_data!$A:$K,10,FALSE)</f>
        <v>1.2033137035943999</v>
      </c>
      <c r="U143">
        <f>VLOOKUP($B143,image_data!$A:$K,11,FALSE)</f>
        <v>-1.2283572862976</v>
      </c>
      <c r="V143">
        <f>VLOOKUP(_xlfn.CONCAT(A143,1),ref_coordinates!A:D,4,FALSE)</f>
        <v>34.700000000000003</v>
      </c>
      <c r="W143" t="str">
        <f>VLOOKUP(INT(LEFT(A143,3)),image_data!A:H,8,FALSE)</f>
        <v>perspective</v>
      </c>
    </row>
    <row r="144" spans="1:23" x14ac:dyDescent="0.3">
      <c r="A144" t="s">
        <v>430</v>
      </c>
      <c r="B144">
        <f t="shared" si="16"/>
        <v>36</v>
      </c>
      <c r="C144">
        <f>VLOOKUP($B144,image_data!$A:$P,16,FALSE)</f>
        <v>5184</v>
      </c>
      <c r="D144">
        <f>VLOOKUP($B144,image_data!$A:$P,15,FALSE)</f>
        <v>3888</v>
      </c>
      <c r="E144">
        <f t="shared" si="17"/>
        <v>-125.6099999999999</v>
      </c>
      <c r="F144">
        <f t="shared" si="18"/>
        <v>1852.0899999999997</v>
      </c>
      <c r="G144">
        <f>VLOOKUP(_xlfn.CONCAT($A144,"1"),ref_coordinates!$A:$C,2,FALSE)</f>
        <v>1087.57</v>
      </c>
      <c r="H144">
        <f>VLOOKUP(_xlfn.CONCAT($A144,"1"),ref_coordinates!$A:$C,3,FALSE)</f>
        <v>461.4</v>
      </c>
      <c r="I144">
        <f>VLOOKUP(_xlfn.CONCAT($A144,"2"),ref_coordinates!$A:$C,2,FALSE)</f>
        <v>961.96</v>
      </c>
      <c r="J144">
        <f>VLOOKUP(_xlfn.CONCAT($A144,"2"),ref_coordinates!$A:$C,3,FALSE)</f>
        <v>2313.4899999999998</v>
      </c>
      <c r="K144" t="e">
        <f t="shared" si="19"/>
        <v>#REF!</v>
      </c>
      <c r="L144" t="e">
        <f>VLOOKUP($A144,#REF!,4,FALSE)</f>
        <v>#REF!</v>
      </c>
      <c r="M144">
        <f>RADIANS(VLOOKUP($B144, image_data!A:G,7,FALSE))</f>
        <v>4.6971902969900219</v>
      </c>
      <c r="N144" t="e">
        <f>VLOOKUP($A144,#REF!,7,FALSE)</f>
        <v>#REF!</v>
      </c>
      <c r="O144">
        <f>VLOOKUP($B144,image_data!A:F,6,FALSE)</f>
        <v>1.4879907295107999</v>
      </c>
      <c r="P144">
        <f>VLOOKUP($B144,image_data!$A:$Q,12,FALSE)</f>
        <v>0.48881708132885998</v>
      </c>
      <c r="Q144">
        <f>VLOOKUP($B144,image_data!$A:$Q,13,FALSE)</f>
        <v>-0.20471067050954</v>
      </c>
      <c r="R144">
        <f>VLOOKUP($B144,image_data!$A:$Q,14,FALSE)</f>
        <v>3.1433766562045003E-2</v>
      </c>
      <c r="S144">
        <f>VLOOKUP($B144,image_data!$A:$K,9,FALSE)</f>
        <v>1.1776226426145</v>
      </c>
      <c r="T144">
        <f>VLOOKUP($B144,image_data!$A:$K,10,FALSE)</f>
        <v>1.2033137035943999</v>
      </c>
      <c r="U144">
        <f>VLOOKUP($B144,image_data!$A:$K,11,FALSE)</f>
        <v>-1.2283572862976</v>
      </c>
      <c r="V144">
        <f>VLOOKUP(_xlfn.CONCAT(A144,1),ref_coordinates!A:D,4,FALSE)</f>
        <v>34.700000000000003</v>
      </c>
      <c r="W144" t="str">
        <f>VLOOKUP(INT(LEFT(A144,3)),image_data!A:H,8,FALSE)</f>
        <v>perspective</v>
      </c>
    </row>
    <row r="145" spans="1:23" x14ac:dyDescent="0.3">
      <c r="A145" t="s">
        <v>429</v>
      </c>
      <c r="B145">
        <f t="shared" si="16"/>
        <v>36</v>
      </c>
      <c r="C145">
        <f>VLOOKUP($B145,image_data!$A:$P,16,FALSE)</f>
        <v>5184</v>
      </c>
      <c r="D145">
        <f>VLOOKUP($B145,image_data!$A:$P,15,FALSE)</f>
        <v>3888</v>
      </c>
      <c r="E145">
        <f t="shared" si="17"/>
        <v>-115.66000000000008</v>
      </c>
      <c r="F145">
        <f t="shared" si="18"/>
        <v>1938.4999999999998</v>
      </c>
      <c r="G145">
        <f>VLOOKUP(_xlfn.CONCAT($A145,"1"),ref_coordinates!$A:$C,2,FALSE)</f>
        <v>1334.98</v>
      </c>
      <c r="H145">
        <f>VLOOKUP(_xlfn.CONCAT($A145,"1"),ref_coordinates!$A:$C,3,FALSE)</f>
        <v>392.47</v>
      </c>
      <c r="I145">
        <f>VLOOKUP(_xlfn.CONCAT($A145,"2"),ref_coordinates!$A:$C,2,FALSE)</f>
        <v>1219.32</v>
      </c>
      <c r="J145">
        <f>VLOOKUP(_xlfn.CONCAT($A145,"2"),ref_coordinates!$A:$C,3,FALSE)</f>
        <v>2330.9699999999998</v>
      </c>
      <c r="K145" t="e">
        <f t="shared" si="19"/>
        <v>#REF!</v>
      </c>
      <c r="L145" t="e">
        <f>VLOOKUP($A145,#REF!,4,FALSE)</f>
        <v>#REF!</v>
      </c>
      <c r="M145">
        <f>RADIANS(VLOOKUP($B145, image_data!A:G,7,FALSE))</f>
        <v>4.6971902969900219</v>
      </c>
      <c r="N145" t="e">
        <f>VLOOKUP($A145,#REF!,7,FALSE)</f>
        <v>#REF!</v>
      </c>
      <c r="O145">
        <f>VLOOKUP($B145,image_data!A:F,6,FALSE)</f>
        <v>1.4879907295107999</v>
      </c>
      <c r="P145">
        <f>VLOOKUP($B145,image_data!$A:$Q,12,FALSE)</f>
        <v>0.48881708132885998</v>
      </c>
      <c r="Q145">
        <f>VLOOKUP($B145,image_data!$A:$Q,13,FALSE)</f>
        <v>-0.20471067050954</v>
      </c>
      <c r="R145">
        <f>VLOOKUP($B145,image_data!$A:$Q,14,FALSE)</f>
        <v>3.1433766562045003E-2</v>
      </c>
      <c r="S145">
        <f>VLOOKUP($B145,image_data!$A:$K,9,FALSE)</f>
        <v>1.1776226426145</v>
      </c>
      <c r="T145">
        <f>VLOOKUP($B145,image_data!$A:$K,10,FALSE)</f>
        <v>1.2033137035943999</v>
      </c>
      <c r="U145">
        <f>VLOOKUP($B145,image_data!$A:$K,11,FALSE)</f>
        <v>-1.2283572862976</v>
      </c>
      <c r="V145">
        <f>VLOOKUP(_xlfn.CONCAT(A145,1),ref_coordinates!A:D,4,FALSE)</f>
        <v>34.700000000000003</v>
      </c>
      <c r="W145" t="str">
        <f>VLOOKUP(INT(LEFT(A145,3)),image_data!A:H,8,FALSE)</f>
        <v>perspective</v>
      </c>
    </row>
    <row r="146" spans="1:23" x14ac:dyDescent="0.3">
      <c r="A146" t="s">
        <v>428</v>
      </c>
      <c r="B146">
        <f t="shared" si="16"/>
        <v>36</v>
      </c>
      <c r="C146">
        <f>VLOOKUP($B146,image_data!$A:$P,16,FALSE)</f>
        <v>5184</v>
      </c>
      <c r="D146">
        <f>VLOOKUP($B146,image_data!$A:$P,15,FALSE)</f>
        <v>3888</v>
      </c>
      <c r="E146">
        <f t="shared" si="17"/>
        <v>-55.909999999999854</v>
      </c>
      <c r="F146">
        <f t="shared" si="18"/>
        <v>1985.9899999999998</v>
      </c>
      <c r="G146">
        <f>VLOOKUP(_xlfn.CONCAT($A146,"1"),ref_coordinates!$A:$C,2,FALSE)</f>
        <v>1652.85</v>
      </c>
      <c r="H146">
        <f>VLOOKUP(_xlfn.CONCAT($A146,"1"),ref_coordinates!$A:$C,3,FALSE)</f>
        <v>322</v>
      </c>
      <c r="I146">
        <f>VLOOKUP(_xlfn.CONCAT($A146,"2"),ref_coordinates!$A:$C,2,FALSE)</f>
        <v>1596.94</v>
      </c>
      <c r="J146">
        <f>VLOOKUP(_xlfn.CONCAT($A146,"2"),ref_coordinates!$A:$C,3,FALSE)</f>
        <v>2307.9899999999998</v>
      </c>
      <c r="K146" t="e">
        <f t="shared" si="19"/>
        <v>#REF!</v>
      </c>
      <c r="L146" t="e">
        <f>VLOOKUP($A146,#REF!,4,FALSE)</f>
        <v>#REF!</v>
      </c>
      <c r="M146">
        <f>RADIANS(VLOOKUP($B146, image_data!A:G,7,FALSE))</f>
        <v>4.6971902969900219</v>
      </c>
      <c r="N146" t="e">
        <f>VLOOKUP($A146,#REF!,7,FALSE)</f>
        <v>#REF!</v>
      </c>
      <c r="O146">
        <f>VLOOKUP($B146,image_data!A:F,6,FALSE)</f>
        <v>1.4879907295107999</v>
      </c>
      <c r="P146">
        <f>VLOOKUP($B146,image_data!$A:$Q,12,FALSE)</f>
        <v>0.48881708132885998</v>
      </c>
      <c r="Q146">
        <f>VLOOKUP($B146,image_data!$A:$Q,13,FALSE)</f>
        <v>-0.20471067050954</v>
      </c>
      <c r="R146">
        <f>VLOOKUP($B146,image_data!$A:$Q,14,FALSE)</f>
        <v>3.1433766562045003E-2</v>
      </c>
      <c r="S146">
        <f>VLOOKUP($B146,image_data!$A:$K,9,FALSE)</f>
        <v>1.1776226426145</v>
      </c>
      <c r="T146">
        <f>VLOOKUP($B146,image_data!$A:$K,10,FALSE)</f>
        <v>1.2033137035943999</v>
      </c>
      <c r="U146">
        <f>VLOOKUP($B146,image_data!$A:$K,11,FALSE)</f>
        <v>-1.2283572862976</v>
      </c>
      <c r="V146">
        <f>VLOOKUP(_xlfn.CONCAT(A146,1),ref_coordinates!A:D,4,FALSE)</f>
        <v>34.700000000000003</v>
      </c>
      <c r="W146" t="str">
        <f>VLOOKUP(INT(LEFT(A146,3)),image_data!A:H,8,FALSE)</f>
        <v>perspective</v>
      </c>
    </row>
    <row r="147" spans="1:23" x14ac:dyDescent="0.3">
      <c r="A147" t="s">
        <v>427</v>
      </c>
      <c r="B147">
        <f t="shared" si="16"/>
        <v>36</v>
      </c>
      <c r="C147">
        <f>VLOOKUP($B147,image_data!$A:$P,16,FALSE)</f>
        <v>5184</v>
      </c>
      <c r="D147">
        <f>VLOOKUP($B147,image_data!$A:$P,15,FALSE)</f>
        <v>3888</v>
      </c>
      <c r="E147">
        <f t="shared" si="17"/>
        <v>19.909999999999854</v>
      </c>
      <c r="F147">
        <f t="shared" si="18"/>
        <v>2002.21</v>
      </c>
      <c r="G147">
        <f>VLOOKUP(_xlfn.CONCAT($A147,"1"),ref_coordinates!$A:$C,2,FALSE)</f>
        <v>2004.43</v>
      </c>
      <c r="H147">
        <f>VLOOKUP(_xlfn.CONCAT($A147,"1"),ref_coordinates!$A:$C,3,FALSE)</f>
        <v>263.02</v>
      </c>
      <c r="I147">
        <f>VLOOKUP(_xlfn.CONCAT($A147,"2"),ref_coordinates!$A:$C,2,FALSE)</f>
        <v>2024.34</v>
      </c>
      <c r="J147">
        <f>VLOOKUP(_xlfn.CONCAT($A147,"2"),ref_coordinates!$A:$C,3,FALSE)</f>
        <v>2265.23</v>
      </c>
      <c r="K147" t="e">
        <f t="shared" si="19"/>
        <v>#REF!</v>
      </c>
      <c r="L147" t="e">
        <f>VLOOKUP($A147,#REF!,4,FALSE)</f>
        <v>#REF!</v>
      </c>
      <c r="M147">
        <f>RADIANS(VLOOKUP($B147, image_data!A:G,7,FALSE))</f>
        <v>4.6971902969900219</v>
      </c>
      <c r="N147" t="e">
        <f>VLOOKUP($A147,#REF!,7,FALSE)</f>
        <v>#REF!</v>
      </c>
      <c r="O147">
        <f>VLOOKUP($B147,image_data!A:F,6,FALSE)</f>
        <v>1.4879907295107999</v>
      </c>
      <c r="P147">
        <f>VLOOKUP($B147,image_data!$A:$Q,12,FALSE)</f>
        <v>0.48881708132885998</v>
      </c>
      <c r="Q147">
        <f>VLOOKUP($B147,image_data!$A:$Q,13,FALSE)</f>
        <v>-0.20471067050954</v>
      </c>
      <c r="R147">
        <f>VLOOKUP($B147,image_data!$A:$Q,14,FALSE)</f>
        <v>3.1433766562045003E-2</v>
      </c>
      <c r="S147">
        <f>VLOOKUP($B147,image_data!$A:$K,9,FALSE)</f>
        <v>1.1776226426145</v>
      </c>
      <c r="T147">
        <f>VLOOKUP($B147,image_data!$A:$K,10,FALSE)</f>
        <v>1.2033137035943999</v>
      </c>
      <c r="U147">
        <f>VLOOKUP($B147,image_data!$A:$K,11,FALSE)</f>
        <v>-1.2283572862976</v>
      </c>
      <c r="V147">
        <f>VLOOKUP(_xlfn.CONCAT(A147,1),ref_coordinates!A:D,4,FALSE)</f>
        <v>34.700000000000003</v>
      </c>
      <c r="W147" t="str">
        <f>VLOOKUP(INT(LEFT(A147,3)),image_data!A:H,8,FALSE)</f>
        <v>perspective</v>
      </c>
    </row>
    <row r="148" spans="1:23" x14ac:dyDescent="0.3">
      <c r="A148" t="s">
        <v>426</v>
      </c>
      <c r="B148">
        <f t="shared" si="16"/>
        <v>36</v>
      </c>
      <c r="C148">
        <f>VLOOKUP($B148,image_data!$A:$P,16,FALSE)</f>
        <v>5184</v>
      </c>
      <c r="D148">
        <f>VLOOKUP($B148,image_data!$A:$P,15,FALSE)</f>
        <v>3888</v>
      </c>
      <c r="E148">
        <f t="shared" si="17"/>
        <v>124.07999999999993</v>
      </c>
      <c r="F148">
        <f t="shared" si="18"/>
        <v>2022.89</v>
      </c>
      <c r="G148">
        <f>VLOOKUP(_xlfn.CONCAT($A148,"1"),ref_coordinates!$A:$C,2,FALSE)</f>
        <v>2349.11</v>
      </c>
      <c r="H148">
        <f>VLOOKUP(_xlfn.CONCAT($A148,"1"),ref_coordinates!$A:$C,3,FALSE)</f>
        <v>225.49</v>
      </c>
      <c r="I148">
        <f>VLOOKUP(_xlfn.CONCAT($A148,"2"),ref_coordinates!$A:$C,2,FALSE)</f>
        <v>2473.19</v>
      </c>
      <c r="J148">
        <f>VLOOKUP(_xlfn.CONCAT($A148,"2"),ref_coordinates!$A:$C,3,FALSE)</f>
        <v>2248.38</v>
      </c>
      <c r="K148" t="e">
        <f t="shared" si="19"/>
        <v>#REF!</v>
      </c>
      <c r="L148" t="e">
        <f>VLOOKUP($A148,#REF!,4,FALSE)</f>
        <v>#REF!</v>
      </c>
      <c r="M148">
        <f>RADIANS(VLOOKUP($B148, image_data!A:G,7,FALSE))</f>
        <v>4.6971902969900219</v>
      </c>
      <c r="N148" t="e">
        <f>VLOOKUP($A148,#REF!,7,FALSE)</f>
        <v>#REF!</v>
      </c>
      <c r="O148">
        <f>VLOOKUP($B148,image_data!A:F,6,FALSE)</f>
        <v>1.4879907295107999</v>
      </c>
      <c r="P148">
        <f>VLOOKUP($B148,image_data!$A:$Q,12,FALSE)</f>
        <v>0.48881708132885998</v>
      </c>
      <c r="Q148">
        <f>VLOOKUP($B148,image_data!$A:$Q,13,FALSE)</f>
        <v>-0.20471067050954</v>
      </c>
      <c r="R148">
        <f>VLOOKUP($B148,image_data!$A:$Q,14,FALSE)</f>
        <v>3.1433766562045003E-2</v>
      </c>
      <c r="S148">
        <f>VLOOKUP($B148,image_data!$A:$K,9,FALSE)</f>
        <v>1.1776226426145</v>
      </c>
      <c r="T148">
        <f>VLOOKUP($B148,image_data!$A:$K,10,FALSE)</f>
        <v>1.2033137035943999</v>
      </c>
      <c r="U148">
        <f>VLOOKUP($B148,image_data!$A:$K,11,FALSE)</f>
        <v>-1.2283572862976</v>
      </c>
      <c r="V148">
        <f>VLOOKUP(_xlfn.CONCAT(A148,1),ref_coordinates!A:D,4,FALSE)</f>
        <v>34.700000000000003</v>
      </c>
      <c r="W148" t="str">
        <f>VLOOKUP(INT(LEFT(A148,3)),image_data!A:H,8,FALSE)</f>
        <v>perspective</v>
      </c>
    </row>
    <row r="149" spans="1:23" x14ac:dyDescent="0.3">
      <c r="A149" t="s">
        <v>425</v>
      </c>
      <c r="B149">
        <f t="shared" si="16"/>
        <v>36</v>
      </c>
      <c r="C149">
        <f>VLOOKUP($B149,image_data!$A:$P,16,FALSE)</f>
        <v>5184</v>
      </c>
      <c r="D149">
        <f>VLOOKUP($B149,image_data!$A:$P,15,FALSE)</f>
        <v>3888</v>
      </c>
      <c r="E149">
        <f t="shared" si="17"/>
        <v>260.42999999999984</v>
      </c>
      <c r="F149">
        <f t="shared" si="18"/>
        <v>2006.8100000000002</v>
      </c>
      <c r="G149">
        <f>VLOOKUP(_xlfn.CONCAT($A149,"1"),ref_coordinates!$A:$C,2,FALSE)</f>
        <v>2712.17</v>
      </c>
      <c r="H149">
        <f>VLOOKUP(_xlfn.CONCAT($A149,"1"),ref_coordinates!$A:$C,3,FALSE)</f>
        <v>203.28</v>
      </c>
      <c r="I149">
        <f>VLOOKUP(_xlfn.CONCAT($A149,"2"),ref_coordinates!$A:$C,2,FALSE)</f>
        <v>2972.6</v>
      </c>
      <c r="J149">
        <f>VLOOKUP(_xlfn.CONCAT($A149,"2"),ref_coordinates!$A:$C,3,FALSE)</f>
        <v>2210.09</v>
      </c>
      <c r="K149" t="e">
        <f t="shared" si="19"/>
        <v>#REF!</v>
      </c>
      <c r="L149" t="e">
        <f>VLOOKUP($A149,#REF!,4,FALSE)</f>
        <v>#REF!</v>
      </c>
      <c r="M149">
        <f>RADIANS(VLOOKUP($B149, image_data!A:G,7,FALSE))</f>
        <v>4.6971902969900219</v>
      </c>
      <c r="N149" t="e">
        <f>VLOOKUP($A149,#REF!,7,FALSE)</f>
        <v>#REF!</v>
      </c>
      <c r="O149">
        <f>VLOOKUP($B149,image_data!A:F,6,FALSE)</f>
        <v>1.4879907295107999</v>
      </c>
      <c r="P149">
        <f>VLOOKUP($B149,image_data!$A:$Q,12,FALSE)</f>
        <v>0.48881708132885998</v>
      </c>
      <c r="Q149">
        <f>VLOOKUP($B149,image_data!$A:$Q,13,FALSE)</f>
        <v>-0.20471067050954</v>
      </c>
      <c r="R149">
        <f>VLOOKUP($B149,image_data!$A:$Q,14,FALSE)</f>
        <v>3.1433766562045003E-2</v>
      </c>
      <c r="S149">
        <f>VLOOKUP($B149,image_data!$A:$K,9,FALSE)</f>
        <v>1.1776226426145</v>
      </c>
      <c r="T149">
        <f>VLOOKUP($B149,image_data!$A:$K,10,FALSE)</f>
        <v>1.2033137035943999</v>
      </c>
      <c r="U149">
        <f>VLOOKUP($B149,image_data!$A:$K,11,FALSE)</f>
        <v>-1.2283572862976</v>
      </c>
      <c r="V149">
        <f>VLOOKUP(_xlfn.CONCAT(A149,1),ref_coordinates!A:D,4,FALSE)</f>
        <v>34.700000000000003</v>
      </c>
      <c r="W149" t="str">
        <f>VLOOKUP(INT(LEFT(A149,3)),image_data!A:H,8,FALSE)</f>
        <v>perspective</v>
      </c>
    </row>
    <row r="150" spans="1:23" x14ac:dyDescent="0.3">
      <c r="A150" t="s">
        <v>449</v>
      </c>
      <c r="B150">
        <f t="shared" si="16"/>
        <v>38</v>
      </c>
      <c r="C150">
        <f>VLOOKUP($B150,image_data!$A:$P,16,FALSE)</f>
        <v>5184</v>
      </c>
      <c r="D150">
        <f>VLOOKUP($B150,image_data!$A:$P,15,FALSE)</f>
        <v>3888</v>
      </c>
      <c r="E150">
        <f t="shared" si="17"/>
        <v>85.779999999999745</v>
      </c>
      <c r="F150">
        <f t="shared" si="18"/>
        <v>1248.8499999999999</v>
      </c>
      <c r="G150">
        <f>VLOOKUP(_xlfn.CONCAT($A150,"1"),ref_coordinates!$A:$C,2,FALSE)</f>
        <v>4714.7700000000004</v>
      </c>
      <c r="H150">
        <f>VLOOKUP(_xlfn.CONCAT($A150,"1"),ref_coordinates!$A:$C,3,FALSE)</f>
        <v>1109.83</v>
      </c>
      <c r="I150">
        <f>VLOOKUP(_xlfn.CONCAT($A150,"2"),ref_coordinates!$A:$C,2,FALSE)</f>
        <v>4800.55</v>
      </c>
      <c r="J150">
        <f>VLOOKUP(_xlfn.CONCAT($A150,"2"),ref_coordinates!$A:$C,3,FALSE)</f>
        <v>2358.6799999999998</v>
      </c>
      <c r="K150" t="e">
        <f t="shared" si="19"/>
        <v>#REF!</v>
      </c>
      <c r="L150" t="e">
        <f>VLOOKUP($A150,#REF!,4,FALSE)</f>
        <v>#REF!</v>
      </c>
      <c r="M150">
        <f>RADIANS(VLOOKUP($B150, image_data!A:G,7,FALSE))</f>
        <v>6.2469786676441847</v>
      </c>
      <c r="N150" t="e">
        <f>VLOOKUP($A150,#REF!,7,FALSE)</f>
        <v>#REF!</v>
      </c>
      <c r="O150">
        <f>VLOOKUP($B150,image_data!A:F,6,FALSE)</f>
        <v>1.5067183542997</v>
      </c>
      <c r="P150">
        <f>VLOOKUP($B150,image_data!$A:$Q,12,FALSE)</f>
        <v>0.46727181250853</v>
      </c>
      <c r="Q150">
        <f>VLOOKUP($B150,image_data!$A:$Q,13,FALSE)</f>
        <v>-0.20870542891276</v>
      </c>
      <c r="R150">
        <f>VLOOKUP($B150,image_data!$A:$Q,14,FALSE)</f>
        <v>3.4472869021200003E-2</v>
      </c>
      <c r="S150">
        <f>VLOOKUP($B150,image_data!$A:$K,9,FALSE)</f>
        <v>1.5185039020805999</v>
      </c>
      <c r="T150">
        <f>VLOOKUP($B150,image_data!$A:$K,10,FALSE)</f>
        <v>0.10810397822473999</v>
      </c>
      <c r="U150">
        <f>VLOOKUP($B150,image_data!$A:$K,11,FALSE)</f>
        <v>5.5714847810733999E-2</v>
      </c>
      <c r="V150">
        <f>VLOOKUP(_xlfn.CONCAT(A150,1),ref_coordinates!A:D,4,FALSE)</f>
        <v>34.700000000000003</v>
      </c>
      <c r="W150" t="str">
        <f>VLOOKUP(INT(LEFT(A150,3)),image_data!A:H,8,FALSE)</f>
        <v>perspective</v>
      </c>
    </row>
    <row r="151" spans="1:23" x14ac:dyDescent="0.3">
      <c r="A151" t="s">
        <v>450</v>
      </c>
      <c r="B151">
        <f t="shared" si="16"/>
        <v>38</v>
      </c>
      <c r="C151">
        <f>VLOOKUP($B151,image_data!$A:$P,16,FALSE)</f>
        <v>5184</v>
      </c>
      <c r="D151">
        <f>VLOOKUP($B151,image_data!$A:$P,15,FALSE)</f>
        <v>3888</v>
      </c>
      <c r="E151">
        <f t="shared" si="17"/>
        <v>81.1899999999996</v>
      </c>
      <c r="F151">
        <f t="shared" si="18"/>
        <v>1236.2499999999998</v>
      </c>
      <c r="G151">
        <f>VLOOKUP(_xlfn.CONCAT($A151,"1"),ref_coordinates!$A:$C,2,FALSE)</f>
        <v>4746.17</v>
      </c>
      <c r="H151">
        <f>VLOOKUP(_xlfn.CONCAT($A151,"1"),ref_coordinates!$A:$C,3,FALSE)</f>
        <v>1122.43</v>
      </c>
      <c r="I151">
        <f>VLOOKUP(_xlfn.CONCAT($A151,"2"),ref_coordinates!$A:$C,2,FALSE)</f>
        <v>4827.3599999999997</v>
      </c>
      <c r="J151">
        <f>VLOOKUP(_xlfn.CONCAT($A151,"2"),ref_coordinates!$A:$C,3,FALSE)</f>
        <v>2358.6799999999998</v>
      </c>
      <c r="K151" t="e">
        <f t="shared" si="19"/>
        <v>#REF!</v>
      </c>
      <c r="L151" t="e">
        <f>VLOOKUP($A151,#REF!,4,FALSE)</f>
        <v>#REF!</v>
      </c>
      <c r="M151">
        <f>RADIANS(VLOOKUP($B151, image_data!A:G,7,FALSE))</f>
        <v>6.2469786676441847</v>
      </c>
      <c r="N151" t="e">
        <f>VLOOKUP($A151,#REF!,7,FALSE)</f>
        <v>#REF!</v>
      </c>
      <c r="O151">
        <f>VLOOKUP($B151,image_data!A:F,6,FALSE)</f>
        <v>1.5067183542997</v>
      </c>
      <c r="P151">
        <f>VLOOKUP($B151,image_data!$A:$Q,12,FALSE)</f>
        <v>0.46727181250853</v>
      </c>
      <c r="Q151">
        <f>VLOOKUP($B151,image_data!$A:$Q,13,FALSE)</f>
        <v>-0.20870542891276</v>
      </c>
      <c r="R151">
        <f>VLOOKUP($B151,image_data!$A:$Q,14,FALSE)</f>
        <v>3.4472869021200003E-2</v>
      </c>
      <c r="S151">
        <f>VLOOKUP($B151,image_data!$A:$K,9,FALSE)</f>
        <v>1.5185039020805999</v>
      </c>
      <c r="T151">
        <f>VLOOKUP($B151,image_data!$A:$K,10,FALSE)</f>
        <v>0.10810397822473999</v>
      </c>
      <c r="U151">
        <f>VLOOKUP($B151,image_data!$A:$K,11,FALSE)</f>
        <v>5.5714847810733999E-2</v>
      </c>
      <c r="V151">
        <f>VLOOKUP(_xlfn.CONCAT(A151,1),ref_coordinates!A:D,4,FALSE)</f>
        <v>34.700000000000003</v>
      </c>
      <c r="W151" t="str">
        <f>VLOOKUP(INT(LEFT(A151,3)),image_data!A:H,8,FALSE)</f>
        <v>perspective</v>
      </c>
    </row>
    <row r="152" spans="1:23" x14ac:dyDescent="0.3">
      <c r="A152" t="s">
        <v>451</v>
      </c>
      <c r="B152">
        <f t="shared" si="16"/>
        <v>38</v>
      </c>
      <c r="C152">
        <f>VLOOKUP($B152,image_data!$A:$P,16,FALSE)</f>
        <v>5184</v>
      </c>
      <c r="D152">
        <f>VLOOKUP($B152,image_data!$A:$P,15,FALSE)</f>
        <v>3888</v>
      </c>
      <c r="E152">
        <f t="shared" si="17"/>
        <v>116.17000000000007</v>
      </c>
      <c r="F152">
        <f t="shared" si="18"/>
        <v>1327.0199999999998</v>
      </c>
      <c r="G152">
        <f>VLOOKUP(_xlfn.CONCAT($A152,"1"),ref_coordinates!$A:$C,2,FALSE)</f>
        <v>4860.43</v>
      </c>
      <c r="H152">
        <f>VLOOKUP(_xlfn.CONCAT($A152,"1"),ref_coordinates!$A:$C,3,FALSE)</f>
        <v>1031.6600000000001</v>
      </c>
      <c r="I152">
        <f>VLOOKUP(_xlfn.CONCAT($A152,"2"),ref_coordinates!$A:$C,2,FALSE)</f>
        <v>4976.6000000000004</v>
      </c>
      <c r="J152">
        <f>VLOOKUP(_xlfn.CONCAT($A152,"2"),ref_coordinates!$A:$C,3,FALSE)</f>
        <v>2358.6799999999998</v>
      </c>
      <c r="K152" t="e">
        <f t="shared" si="19"/>
        <v>#REF!</v>
      </c>
      <c r="L152" t="e">
        <f>VLOOKUP($A152,#REF!,4,FALSE)</f>
        <v>#REF!</v>
      </c>
      <c r="M152">
        <f>RADIANS(VLOOKUP($B152, image_data!A:G,7,FALSE))</f>
        <v>6.2469786676441847</v>
      </c>
      <c r="N152" t="e">
        <f>VLOOKUP($A152,#REF!,7,FALSE)</f>
        <v>#REF!</v>
      </c>
      <c r="O152">
        <f>VLOOKUP($B152,image_data!A:F,6,FALSE)</f>
        <v>1.5067183542997</v>
      </c>
      <c r="P152">
        <f>VLOOKUP($B152,image_data!$A:$Q,12,FALSE)</f>
        <v>0.46727181250853</v>
      </c>
      <c r="Q152">
        <f>VLOOKUP($B152,image_data!$A:$Q,13,FALSE)</f>
        <v>-0.20870542891276</v>
      </c>
      <c r="R152">
        <f>VLOOKUP($B152,image_data!$A:$Q,14,FALSE)</f>
        <v>3.4472869021200003E-2</v>
      </c>
      <c r="S152">
        <f>VLOOKUP($B152,image_data!$A:$K,9,FALSE)</f>
        <v>1.5185039020805999</v>
      </c>
      <c r="T152">
        <f>VLOOKUP($B152,image_data!$A:$K,10,FALSE)</f>
        <v>0.10810397822473999</v>
      </c>
      <c r="U152">
        <f>VLOOKUP($B152,image_data!$A:$K,11,FALSE)</f>
        <v>5.5714847810733999E-2</v>
      </c>
      <c r="V152">
        <f>VLOOKUP(_xlfn.CONCAT(A152,1),ref_coordinates!A:D,4,FALSE)</f>
        <v>34.700000000000003</v>
      </c>
      <c r="W152" t="str">
        <f>VLOOKUP(INT(LEFT(A152,3)),image_data!A:H,8,FALSE)</f>
        <v>perspective</v>
      </c>
    </row>
    <row r="153" spans="1:23" x14ac:dyDescent="0.3">
      <c r="A153" t="s">
        <v>295</v>
      </c>
      <c r="B153">
        <f t="shared" si="16"/>
        <v>14</v>
      </c>
      <c r="C153">
        <f>VLOOKUP($B153,image_data!$A:$P,16,FALSE)</f>
        <v>4032</v>
      </c>
      <c r="D153">
        <f>VLOOKUP($B153,image_data!$A:$P,15,FALSE)</f>
        <v>3024</v>
      </c>
      <c r="E153">
        <f t="shared" si="17"/>
        <v>-5.5700000000001637</v>
      </c>
      <c r="F153">
        <f t="shared" si="18"/>
        <v>915.77</v>
      </c>
      <c r="G153">
        <f>VLOOKUP(_xlfn.CONCAT($A153,"1"),ref_coordinates!$A:$C,2,FALSE)</f>
        <v>2578.21</v>
      </c>
      <c r="H153">
        <f>VLOOKUP(_xlfn.CONCAT($A153,"1"),ref_coordinates!$A:$C,3,FALSE)</f>
        <v>349.55</v>
      </c>
      <c r="I153">
        <f>VLOOKUP(_xlfn.CONCAT($A153,"2"),ref_coordinates!$A:$C,2,FALSE)</f>
        <v>2572.64</v>
      </c>
      <c r="J153">
        <f>VLOOKUP(_xlfn.CONCAT($A153,"2"),ref_coordinates!$A:$C,3,FALSE)</f>
        <v>1265.32</v>
      </c>
      <c r="K153" t="e">
        <f t="shared" si="19"/>
        <v>#REF!</v>
      </c>
      <c r="L153" t="e">
        <f>VLOOKUP($A153,#REF!,4,FALSE)</f>
        <v>#REF!</v>
      </c>
      <c r="M153">
        <f>RADIANS(VLOOKUP($B153, image_data!A:G,7,FALSE))</f>
        <v>5.2509057213888841</v>
      </c>
      <c r="N153" t="e">
        <f>VLOOKUP($A153,#REF!,7,FALSE)</f>
        <v>#REF!</v>
      </c>
      <c r="O153">
        <f>VLOOKUP($B153,image_data!A:F,6,FALSE)</f>
        <v>1.5548846656457</v>
      </c>
      <c r="P153">
        <f>VLOOKUP($B153,image_data!$A:$Q,12,FALSE)</f>
        <v>0.81566525442980997</v>
      </c>
      <c r="Q153">
        <f>VLOOKUP($B153,image_data!$A:$Q,13,FALSE)</f>
        <v>2.6581443859816999E-2</v>
      </c>
      <c r="R153">
        <f>VLOOKUP($B153,image_data!$A:$Q,14,FALSE)</f>
        <v>-3.1626459605728997E-2</v>
      </c>
      <c r="S153">
        <f>VLOOKUP($B153,image_data!$A:$K,9,FALSE)</f>
        <v>1.5003931217127</v>
      </c>
      <c r="T153">
        <f>VLOOKUP($B153,image_data!$A:$K,10,FALSE)</f>
        <v>0.81127045591097002</v>
      </c>
      <c r="U153">
        <f>VLOOKUP($B153,image_data!$A:$K,11,FALSE)</f>
        <v>-0.81271339800547004</v>
      </c>
      <c r="V153">
        <f>VLOOKUP(_xlfn.CONCAT(A153,1),ref_coordinates!A:D,4,FALSE)</f>
        <v>52.6</v>
      </c>
      <c r="W153" t="str">
        <f>VLOOKUP(INT(LEFT(A153,3)),image_data!A:H,8,FALSE)</f>
        <v>perspective</v>
      </c>
    </row>
    <row r="154" spans="1:23" x14ac:dyDescent="0.3">
      <c r="A154" t="s">
        <v>296</v>
      </c>
      <c r="B154">
        <f t="shared" si="16"/>
        <v>14</v>
      </c>
      <c r="C154">
        <f>VLOOKUP($B154,image_data!$A:$P,16,FALSE)</f>
        <v>4032</v>
      </c>
      <c r="D154">
        <f>VLOOKUP($B154,image_data!$A:$P,15,FALSE)</f>
        <v>3024</v>
      </c>
      <c r="E154">
        <f t="shared" si="17"/>
        <v>-7.8800000000001091</v>
      </c>
      <c r="F154">
        <f t="shared" si="18"/>
        <v>999.57</v>
      </c>
      <c r="G154">
        <f>VLOOKUP(_xlfn.CONCAT($A154,"1"),ref_coordinates!$A:$C,2,FALSE)</f>
        <v>2666.94</v>
      </c>
      <c r="H154">
        <f>VLOOKUP(_xlfn.CONCAT($A154,"1"),ref_coordinates!$A:$C,3,FALSE)</f>
        <v>261.60000000000002</v>
      </c>
      <c r="I154">
        <f>VLOOKUP(_xlfn.CONCAT($A154,"2"),ref_coordinates!$A:$C,2,FALSE)</f>
        <v>2659.06</v>
      </c>
      <c r="J154">
        <f>VLOOKUP(_xlfn.CONCAT($A154,"2"),ref_coordinates!$A:$C,3,FALSE)</f>
        <v>1261.17</v>
      </c>
      <c r="K154" t="e">
        <f t="shared" si="19"/>
        <v>#REF!</v>
      </c>
      <c r="L154" t="e">
        <f>VLOOKUP($A154,#REF!,4,FALSE)</f>
        <v>#REF!</v>
      </c>
      <c r="M154">
        <f>RADIANS(VLOOKUP($B154, image_data!A:G,7,FALSE))</f>
        <v>5.2509057213888841</v>
      </c>
      <c r="N154" t="e">
        <f>VLOOKUP($A154,#REF!,7,FALSE)</f>
        <v>#REF!</v>
      </c>
      <c r="O154">
        <f>VLOOKUP($B154,image_data!A:F,6,FALSE)</f>
        <v>1.5548846656457</v>
      </c>
      <c r="P154">
        <f>VLOOKUP($B154,image_data!$A:$Q,12,FALSE)</f>
        <v>0.81566525442980997</v>
      </c>
      <c r="Q154">
        <f>VLOOKUP($B154,image_data!$A:$Q,13,FALSE)</f>
        <v>2.6581443859816999E-2</v>
      </c>
      <c r="R154">
        <f>VLOOKUP($B154,image_data!$A:$Q,14,FALSE)</f>
        <v>-3.1626459605728997E-2</v>
      </c>
      <c r="S154">
        <f>VLOOKUP($B154,image_data!$A:$K,9,FALSE)</f>
        <v>1.5003931217127</v>
      </c>
      <c r="T154">
        <f>VLOOKUP($B154,image_data!$A:$K,10,FALSE)</f>
        <v>0.81127045591097002</v>
      </c>
      <c r="U154">
        <f>VLOOKUP($B154,image_data!$A:$K,11,FALSE)</f>
        <v>-0.81271339800547004</v>
      </c>
      <c r="V154">
        <f>VLOOKUP(_xlfn.CONCAT(A154,1),ref_coordinates!A:D,4,FALSE)</f>
        <v>52.6</v>
      </c>
      <c r="W154" t="str">
        <f>VLOOKUP(INT(LEFT(A154,3)),image_data!A:H,8,FALSE)</f>
        <v>perspective</v>
      </c>
    </row>
    <row r="155" spans="1:23" x14ac:dyDescent="0.3">
      <c r="A155" t="s">
        <v>297</v>
      </c>
      <c r="B155">
        <f t="shared" si="16"/>
        <v>14</v>
      </c>
      <c r="C155">
        <f>VLOOKUP($B155,image_data!$A:$P,16,FALSE)</f>
        <v>4032</v>
      </c>
      <c r="D155">
        <f>VLOOKUP($B155,image_data!$A:$P,15,FALSE)</f>
        <v>3024</v>
      </c>
      <c r="E155">
        <f t="shared" si="17"/>
        <v>-17.019999999999982</v>
      </c>
      <c r="F155">
        <f t="shared" si="18"/>
        <v>994.34</v>
      </c>
      <c r="G155">
        <f>VLOOKUP(_xlfn.CONCAT($A155,"1"),ref_coordinates!$A:$C,2,FALSE)</f>
        <v>2899.91</v>
      </c>
      <c r="H155">
        <f>VLOOKUP(_xlfn.CONCAT($A155,"1"),ref_coordinates!$A:$C,3,FALSE)</f>
        <v>261.60000000000002</v>
      </c>
      <c r="I155">
        <f>VLOOKUP(_xlfn.CONCAT($A155,"2"),ref_coordinates!$A:$C,2,FALSE)</f>
        <v>2882.89</v>
      </c>
      <c r="J155">
        <f>VLOOKUP(_xlfn.CONCAT($A155,"2"),ref_coordinates!$A:$C,3,FALSE)</f>
        <v>1255.94</v>
      </c>
      <c r="K155" t="e">
        <f t="shared" si="19"/>
        <v>#REF!</v>
      </c>
      <c r="L155" t="e">
        <f>VLOOKUP($A155,#REF!,4,FALSE)</f>
        <v>#REF!</v>
      </c>
      <c r="M155">
        <f>RADIANS(VLOOKUP($B155, image_data!A:G,7,FALSE))</f>
        <v>5.2509057213888841</v>
      </c>
      <c r="N155" t="e">
        <f>VLOOKUP($A155,#REF!,7,FALSE)</f>
        <v>#REF!</v>
      </c>
      <c r="O155">
        <f>VLOOKUP($B155,image_data!A:F,6,FALSE)</f>
        <v>1.5548846656457</v>
      </c>
      <c r="P155">
        <f>VLOOKUP($B155,image_data!$A:$Q,12,FALSE)</f>
        <v>0.81566525442980997</v>
      </c>
      <c r="Q155">
        <f>VLOOKUP($B155,image_data!$A:$Q,13,FALSE)</f>
        <v>2.6581443859816999E-2</v>
      </c>
      <c r="R155">
        <f>VLOOKUP($B155,image_data!$A:$Q,14,FALSE)</f>
        <v>-3.1626459605728997E-2</v>
      </c>
      <c r="S155">
        <f>VLOOKUP($B155,image_data!$A:$K,9,FALSE)</f>
        <v>1.5003931217127</v>
      </c>
      <c r="T155">
        <f>VLOOKUP($B155,image_data!$A:$K,10,FALSE)</f>
        <v>0.81127045591097002</v>
      </c>
      <c r="U155">
        <f>VLOOKUP($B155,image_data!$A:$K,11,FALSE)</f>
        <v>-0.81271339800547004</v>
      </c>
      <c r="V155">
        <f>VLOOKUP(_xlfn.CONCAT(A155,1),ref_coordinates!A:D,4,FALSE)</f>
        <v>52.6</v>
      </c>
      <c r="W155" t="str">
        <f>VLOOKUP(INT(LEFT(A155,3)),image_data!A:H,8,FALSE)</f>
        <v>perspective</v>
      </c>
    </row>
    <row r="156" spans="1:23" x14ac:dyDescent="0.3">
      <c r="A156" t="s">
        <v>358</v>
      </c>
      <c r="B156">
        <f t="shared" si="16"/>
        <v>23</v>
      </c>
      <c r="C156">
        <f>VLOOKUP($B156,image_data!$A:$P,16,FALSE)</f>
        <v>4000</v>
      </c>
      <c r="D156">
        <f>VLOOKUP($B156,image_data!$A:$P,15,FALSE)</f>
        <v>3000</v>
      </c>
      <c r="E156">
        <f t="shared" si="17"/>
        <v>-78.660000000000082</v>
      </c>
      <c r="F156">
        <f t="shared" si="18"/>
        <v>1211.54</v>
      </c>
      <c r="G156">
        <f>VLOOKUP(_xlfn.CONCAT($A156,"1"),ref_coordinates!$A:$C,2,FALSE)</f>
        <v>1376.19</v>
      </c>
      <c r="H156">
        <f>VLOOKUP(_xlfn.CONCAT($A156,"1"),ref_coordinates!$A:$C,3,FALSE)</f>
        <v>202.51</v>
      </c>
      <c r="I156">
        <f>VLOOKUP(_xlfn.CONCAT($A156,"2"),ref_coordinates!$A:$C,2,FALSE)</f>
        <v>1297.53</v>
      </c>
      <c r="J156">
        <f>VLOOKUP(_xlfn.CONCAT($A156,"2"),ref_coordinates!$A:$C,3,FALSE)</f>
        <v>1414.05</v>
      </c>
      <c r="K156" t="e">
        <f t="shared" si="19"/>
        <v>#REF!</v>
      </c>
      <c r="L156" t="e">
        <f>VLOOKUP($A156,#REF!,4,FALSE)</f>
        <v>#REF!</v>
      </c>
      <c r="M156">
        <f>RADIANS(VLOOKUP($B156, image_data!A:G,7,FALSE))</f>
        <v>5.5885038232067235</v>
      </c>
      <c r="N156" t="e">
        <f>VLOOKUP($A156,#REF!,7,FALSE)</f>
        <v>#REF!</v>
      </c>
      <c r="O156">
        <f>VLOOKUP($B156,image_data!A:F,6,FALSE)</f>
        <v>3.1446764403954002</v>
      </c>
      <c r="P156">
        <f>VLOOKUP($B156,image_data!$A:$Q,12,FALSE)</f>
        <v>0.53105475245964995</v>
      </c>
      <c r="Q156">
        <f>VLOOKUP($B156,image_data!$A:$Q,13,FALSE)</f>
        <v>-0.1787353039605</v>
      </c>
      <c r="R156">
        <f>VLOOKUP($B156,image_data!$A:$Q,14,FALSE)</f>
        <v>2.4854495621950998E-2</v>
      </c>
      <c r="S156">
        <f>VLOOKUP($B156,image_data!$A:$K,9,FALSE)</f>
        <v>1.5395512854778</v>
      </c>
      <c r="T156">
        <f>VLOOKUP($B156,image_data!$A:$K,10,FALSE)</f>
        <v>0.55013302165565003</v>
      </c>
      <c r="U156">
        <f>VLOOKUP($B156,image_data!$A:$K,11,FALSE)</f>
        <v>-0.54243322858233001</v>
      </c>
      <c r="V156">
        <f>VLOOKUP(_xlfn.CONCAT(A156,1),ref_coordinates!A:D,4,FALSE)</f>
        <v>58.1</v>
      </c>
      <c r="W156" t="str">
        <f>VLOOKUP(INT(LEFT(A156,3)),image_data!A:H,8,FALSE)</f>
        <v>perspective</v>
      </c>
    </row>
    <row r="157" spans="1:23" x14ac:dyDescent="0.3">
      <c r="A157" t="s">
        <v>359</v>
      </c>
      <c r="B157">
        <f t="shared" si="16"/>
        <v>23</v>
      </c>
      <c r="C157">
        <f>VLOOKUP($B157,image_data!$A:$P,16,FALSE)</f>
        <v>4000</v>
      </c>
      <c r="D157">
        <f>VLOOKUP($B157,image_data!$A:$P,15,FALSE)</f>
        <v>3000</v>
      </c>
      <c r="E157">
        <f t="shared" si="17"/>
        <v>-64.599999999999909</v>
      </c>
      <c r="F157">
        <f t="shared" si="18"/>
        <v>1146.6799999999998</v>
      </c>
      <c r="G157">
        <f>VLOOKUP(_xlfn.CONCAT($A157,"1"),ref_coordinates!$A:$C,2,FALSE)</f>
        <v>1502.81</v>
      </c>
      <c r="H157">
        <f>VLOOKUP(_xlfn.CONCAT($A157,"1"),ref_coordinates!$A:$C,3,FALSE)</f>
        <v>261.87</v>
      </c>
      <c r="I157">
        <f>VLOOKUP(_xlfn.CONCAT($A157,"2"),ref_coordinates!$A:$C,2,FALSE)</f>
        <v>1438.21</v>
      </c>
      <c r="J157">
        <f>VLOOKUP(_xlfn.CONCAT($A157,"2"),ref_coordinates!$A:$C,3,FALSE)</f>
        <v>1408.55</v>
      </c>
      <c r="K157" t="e">
        <f t="shared" si="19"/>
        <v>#REF!</v>
      </c>
      <c r="L157" t="e">
        <f>VLOOKUP($A157,#REF!,4,FALSE)</f>
        <v>#REF!</v>
      </c>
      <c r="M157">
        <f>RADIANS(VLOOKUP($B157, image_data!A:G,7,FALSE))</f>
        <v>5.5885038232067235</v>
      </c>
      <c r="N157" t="e">
        <f>VLOOKUP($A157,#REF!,7,FALSE)</f>
        <v>#REF!</v>
      </c>
      <c r="O157">
        <f>VLOOKUP($B157,image_data!A:F,6,FALSE)</f>
        <v>3.1446764403954002</v>
      </c>
      <c r="P157">
        <f>VLOOKUP($B157,image_data!$A:$Q,12,FALSE)</f>
        <v>0.53105475245964995</v>
      </c>
      <c r="Q157">
        <f>VLOOKUP($B157,image_data!$A:$Q,13,FALSE)</f>
        <v>-0.1787353039605</v>
      </c>
      <c r="R157">
        <f>VLOOKUP($B157,image_data!$A:$Q,14,FALSE)</f>
        <v>2.4854495621950998E-2</v>
      </c>
      <c r="S157">
        <f>VLOOKUP($B157,image_data!$A:$K,9,FALSE)</f>
        <v>1.5395512854778</v>
      </c>
      <c r="T157">
        <f>VLOOKUP($B157,image_data!$A:$K,10,FALSE)</f>
        <v>0.55013302165565003</v>
      </c>
      <c r="U157">
        <f>VLOOKUP($B157,image_data!$A:$K,11,FALSE)</f>
        <v>-0.54243322858233001</v>
      </c>
      <c r="V157">
        <f>VLOOKUP(_xlfn.CONCAT(A157,1),ref_coordinates!A:D,4,FALSE)</f>
        <v>58.1</v>
      </c>
      <c r="W157" t="str">
        <f>VLOOKUP(INT(LEFT(A157,3)),image_data!A:H,8,FALSE)</f>
        <v>perspective</v>
      </c>
    </row>
    <row r="158" spans="1:23" x14ac:dyDescent="0.3">
      <c r="A158" t="s">
        <v>360</v>
      </c>
      <c r="B158">
        <f t="shared" si="16"/>
        <v>23</v>
      </c>
      <c r="C158">
        <f>VLOOKUP($B158,image_data!$A:$P,16,FALSE)</f>
        <v>4000</v>
      </c>
      <c r="D158">
        <f>VLOOKUP($B158,image_data!$A:$P,15,FALSE)</f>
        <v>3000</v>
      </c>
      <c r="E158">
        <f t="shared" si="17"/>
        <v>-14.460000000000036</v>
      </c>
      <c r="F158">
        <f t="shared" si="18"/>
        <v>660.72</v>
      </c>
      <c r="G158">
        <f>VLOOKUP(_xlfn.CONCAT($A158,"1"),ref_coordinates!$A:$C,2,FALSE)</f>
        <v>1568.8</v>
      </c>
      <c r="H158">
        <f>VLOOKUP(_xlfn.CONCAT($A158,"1"),ref_coordinates!$A:$C,3,FALSE)</f>
        <v>726.47</v>
      </c>
      <c r="I158">
        <f>VLOOKUP(_xlfn.CONCAT($A158,"2"),ref_coordinates!$A:$C,2,FALSE)</f>
        <v>1554.34</v>
      </c>
      <c r="J158">
        <f>VLOOKUP(_xlfn.CONCAT($A158,"2"),ref_coordinates!$A:$C,3,FALSE)</f>
        <v>1387.19</v>
      </c>
      <c r="K158" t="e">
        <f t="shared" si="19"/>
        <v>#REF!</v>
      </c>
      <c r="L158" t="e">
        <f>VLOOKUP($A158,#REF!,4,FALSE)</f>
        <v>#REF!</v>
      </c>
      <c r="M158">
        <f>RADIANS(VLOOKUP($B158, image_data!A:G,7,FALSE))</f>
        <v>5.5885038232067235</v>
      </c>
      <c r="N158" t="e">
        <f>VLOOKUP($A158,#REF!,7,FALSE)</f>
        <v>#REF!</v>
      </c>
      <c r="O158">
        <f>VLOOKUP($B158,image_data!A:F,6,FALSE)</f>
        <v>3.1446764403954002</v>
      </c>
      <c r="P158">
        <f>VLOOKUP($B158,image_data!$A:$Q,12,FALSE)</f>
        <v>0.53105475245964995</v>
      </c>
      <c r="Q158">
        <f>VLOOKUP($B158,image_data!$A:$Q,13,FALSE)</f>
        <v>-0.1787353039605</v>
      </c>
      <c r="R158">
        <f>VLOOKUP($B158,image_data!$A:$Q,14,FALSE)</f>
        <v>2.4854495621950998E-2</v>
      </c>
      <c r="S158">
        <f>VLOOKUP($B158,image_data!$A:$K,9,FALSE)</f>
        <v>1.5395512854778</v>
      </c>
      <c r="T158">
        <f>VLOOKUP($B158,image_data!$A:$K,10,FALSE)</f>
        <v>0.55013302165565003</v>
      </c>
      <c r="U158">
        <f>VLOOKUP($B158,image_data!$A:$K,11,FALSE)</f>
        <v>-0.54243322858233001</v>
      </c>
      <c r="V158">
        <f>VLOOKUP(_xlfn.CONCAT(A158,1),ref_coordinates!A:D,4,FALSE)</f>
        <v>58.1</v>
      </c>
      <c r="W158" t="str">
        <f>VLOOKUP(INT(LEFT(A158,3)),image_data!A:H,8,FALSE)</f>
        <v>perspective</v>
      </c>
    </row>
    <row r="159" spans="1:23" x14ac:dyDescent="0.3">
      <c r="A159" t="s">
        <v>361</v>
      </c>
      <c r="B159">
        <f t="shared" si="16"/>
        <v>23</v>
      </c>
      <c r="C159">
        <f>VLOOKUP($B159,image_data!$A:$P,16,FALSE)</f>
        <v>4000</v>
      </c>
      <c r="D159">
        <f>VLOOKUP($B159,image_data!$A:$P,15,FALSE)</f>
        <v>3000</v>
      </c>
      <c r="E159">
        <f t="shared" si="17"/>
        <v>-7.209999999999809</v>
      </c>
      <c r="F159">
        <f t="shared" si="18"/>
        <v>662.09</v>
      </c>
      <c r="G159">
        <f>VLOOKUP(_xlfn.CONCAT($A159,"1"),ref_coordinates!$A:$C,2,FALSE)</f>
        <v>1609.36</v>
      </c>
      <c r="H159">
        <f>VLOOKUP(_xlfn.CONCAT($A159,"1"),ref_coordinates!$A:$C,3,FALSE)</f>
        <v>723.57</v>
      </c>
      <c r="I159">
        <f>VLOOKUP(_xlfn.CONCAT($A159,"2"),ref_coordinates!$A:$C,2,FALSE)</f>
        <v>1602.15</v>
      </c>
      <c r="J159">
        <f>VLOOKUP(_xlfn.CONCAT($A159,"2"),ref_coordinates!$A:$C,3,FALSE)</f>
        <v>1385.66</v>
      </c>
      <c r="K159" t="e">
        <f t="shared" si="19"/>
        <v>#REF!</v>
      </c>
      <c r="L159" t="e">
        <f>VLOOKUP($A159,#REF!,4,FALSE)</f>
        <v>#REF!</v>
      </c>
      <c r="M159">
        <f>RADIANS(VLOOKUP($B159, image_data!A:G,7,FALSE))</f>
        <v>5.5885038232067235</v>
      </c>
      <c r="N159" t="e">
        <f>VLOOKUP($A159,#REF!,7,FALSE)</f>
        <v>#REF!</v>
      </c>
      <c r="O159">
        <f>VLOOKUP($B159,image_data!A:F,6,FALSE)</f>
        <v>3.1446764403954002</v>
      </c>
      <c r="P159">
        <f>VLOOKUP($B159,image_data!$A:$Q,12,FALSE)</f>
        <v>0.53105475245964995</v>
      </c>
      <c r="Q159">
        <f>VLOOKUP($B159,image_data!$A:$Q,13,FALSE)</f>
        <v>-0.1787353039605</v>
      </c>
      <c r="R159">
        <f>VLOOKUP($B159,image_data!$A:$Q,14,FALSE)</f>
        <v>2.4854495621950998E-2</v>
      </c>
      <c r="S159">
        <f>VLOOKUP($B159,image_data!$A:$K,9,FALSE)</f>
        <v>1.5395512854778</v>
      </c>
      <c r="T159">
        <f>VLOOKUP($B159,image_data!$A:$K,10,FALSE)</f>
        <v>0.55013302165565003</v>
      </c>
      <c r="U159">
        <f>VLOOKUP($B159,image_data!$A:$K,11,FALSE)</f>
        <v>-0.54243322858233001</v>
      </c>
      <c r="V159">
        <f>VLOOKUP(_xlfn.CONCAT(A159,1),ref_coordinates!A:D,4,FALSE)</f>
        <v>58.1</v>
      </c>
      <c r="W159" t="str">
        <f>VLOOKUP(INT(LEFT(A159,3)),image_data!A:H,8,FALSE)</f>
        <v>perspective</v>
      </c>
    </row>
    <row r="160" spans="1:23" x14ac:dyDescent="0.3">
      <c r="A160" t="s">
        <v>362</v>
      </c>
      <c r="B160">
        <f t="shared" si="16"/>
        <v>23</v>
      </c>
      <c r="C160">
        <f>VLOOKUP($B160,image_data!$A:$P,16,FALSE)</f>
        <v>4000</v>
      </c>
      <c r="D160">
        <f>VLOOKUP($B160,image_data!$A:$P,15,FALSE)</f>
        <v>3000</v>
      </c>
      <c r="E160">
        <f t="shared" si="17"/>
        <v>-8.9400000000000546</v>
      </c>
      <c r="F160">
        <f t="shared" si="18"/>
        <v>651.09</v>
      </c>
      <c r="G160">
        <f>VLOOKUP(_xlfn.CONCAT($A160,"1"),ref_coordinates!$A:$C,2,FALSE)</f>
        <v>1626.5</v>
      </c>
      <c r="H160">
        <f>VLOOKUP(_xlfn.CONCAT($A160,"1"),ref_coordinates!$A:$C,3,FALSE)</f>
        <v>734.57</v>
      </c>
      <c r="I160">
        <f>VLOOKUP(_xlfn.CONCAT($A160,"2"),ref_coordinates!$A:$C,2,FALSE)</f>
        <v>1617.56</v>
      </c>
      <c r="J160">
        <f>VLOOKUP(_xlfn.CONCAT($A160,"2"),ref_coordinates!$A:$C,3,FALSE)</f>
        <v>1385.66</v>
      </c>
      <c r="K160" t="e">
        <f t="shared" si="19"/>
        <v>#REF!</v>
      </c>
      <c r="L160" t="e">
        <f>VLOOKUP($A160,#REF!,4,FALSE)</f>
        <v>#REF!</v>
      </c>
      <c r="M160">
        <f>RADIANS(VLOOKUP($B160, image_data!A:G,7,FALSE))</f>
        <v>5.5885038232067235</v>
      </c>
      <c r="N160" t="e">
        <f>VLOOKUP($A160,#REF!,7,FALSE)</f>
        <v>#REF!</v>
      </c>
      <c r="O160">
        <f>VLOOKUP($B160,image_data!A:F,6,FALSE)</f>
        <v>3.1446764403954002</v>
      </c>
      <c r="P160">
        <f>VLOOKUP($B160,image_data!$A:$Q,12,FALSE)</f>
        <v>0.53105475245964995</v>
      </c>
      <c r="Q160">
        <f>VLOOKUP($B160,image_data!$A:$Q,13,FALSE)</f>
        <v>-0.1787353039605</v>
      </c>
      <c r="R160">
        <f>VLOOKUP($B160,image_data!$A:$Q,14,FALSE)</f>
        <v>2.4854495621950998E-2</v>
      </c>
      <c r="S160">
        <f>VLOOKUP($B160,image_data!$A:$K,9,FALSE)</f>
        <v>1.5395512854778</v>
      </c>
      <c r="T160">
        <f>VLOOKUP($B160,image_data!$A:$K,10,FALSE)</f>
        <v>0.55013302165565003</v>
      </c>
      <c r="U160">
        <f>VLOOKUP($B160,image_data!$A:$K,11,FALSE)</f>
        <v>-0.54243322858233001</v>
      </c>
      <c r="V160">
        <f>VLOOKUP(_xlfn.CONCAT(A160,1),ref_coordinates!A:D,4,FALSE)</f>
        <v>58.1</v>
      </c>
      <c r="W160" t="str">
        <f>VLOOKUP(INT(LEFT(A160,3)),image_data!A:H,8,FALSE)</f>
        <v>perspective</v>
      </c>
    </row>
    <row r="161" spans="1:23" x14ac:dyDescent="0.3">
      <c r="A161" t="s">
        <v>363</v>
      </c>
      <c r="B161">
        <f t="shared" si="16"/>
        <v>23</v>
      </c>
      <c r="C161">
        <f>VLOOKUP($B161,image_data!$A:$P,16,FALSE)</f>
        <v>4000</v>
      </c>
      <c r="D161">
        <f>VLOOKUP($B161,image_data!$A:$P,15,FALSE)</f>
        <v>3000</v>
      </c>
      <c r="E161">
        <f t="shared" si="17"/>
        <v>-5.1900000000000546</v>
      </c>
      <c r="F161">
        <f t="shared" si="18"/>
        <v>660.72</v>
      </c>
      <c r="G161">
        <f>VLOOKUP(_xlfn.CONCAT($A161,"1"),ref_coordinates!$A:$C,2,FALSE)</f>
        <v>1701.19</v>
      </c>
      <c r="H161">
        <f>VLOOKUP(_xlfn.CONCAT($A161,"1"),ref_coordinates!$A:$C,3,FALSE)</f>
        <v>731.97</v>
      </c>
      <c r="I161">
        <f>VLOOKUP(_xlfn.CONCAT($A161,"2"),ref_coordinates!$A:$C,2,FALSE)</f>
        <v>1696</v>
      </c>
      <c r="J161">
        <f>VLOOKUP(_xlfn.CONCAT($A161,"2"),ref_coordinates!$A:$C,3,FALSE)</f>
        <v>1392.69</v>
      </c>
      <c r="K161" t="e">
        <f t="shared" si="19"/>
        <v>#REF!</v>
      </c>
      <c r="L161" t="e">
        <f>VLOOKUP($A161,#REF!,4,FALSE)</f>
        <v>#REF!</v>
      </c>
      <c r="M161">
        <f>RADIANS(VLOOKUP($B161, image_data!A:G,7,FALSE))</f>
        <v>5.5885038232067235</v>
      </c>
      <c r="N161" t="e">
        <f>VLOOKUP($A161,#REF!,7,FALSE)</f>
        <v>#REF!</v>
      </c>
      <c r="O161">
        <f>VLOOKUP($B161,image_data!A:F,6,FALSE)</f>
        <v>3.1446764403954002</v>
      </c>
      <c r="P161">
        <f>VLOOKUP($B161,image_data!$A:$Q,12,FALSE)</f>
        <v>0.53105475245964995</v>
      </c>
      <c r="Q161">
        <f>VLOOKUP($B161,image_data!$A:$Q,13,FALSE)</f>
        <v>-0.1787353039605</v>
      </c>
      <c r="R161">
        <f>VLOOKUP($B161,image_data!$A:$Q,14,FALSE)</f>
        <v>2.4854495621950998E-2</v>
      </c>
      <c r="S161">
        <f>VLOOKUP($B161,image_data!$A:$K,9,FALSE)</f>
        <v>1.5395512854778</v>
      </c>
      <c r="T161">
        <f>VLOOKUP($B161,image_data!$A:$K,10,FALSE)</f>
        <v>0.55013302165565003</v>
      </c>
      <c r="U161">
        <f>VLOOKUP($B161,image_data!$A:$K,11,FALSE)</f>
        <v>-0.54243322858233001</v>
      </c>
      <c r="V161">
        <f>VLOOKUP(_xlfn.CONCAT(A161,1),ref_coordinates!A:D,4,FALSE)</f>
        <v>58.1</v>
      </c>
      <c r="W161" t="str">
        <f>VLOOKUP(INT(LEFT(A161,3)),image_data!A:H,8,FALSE)</f>
        <v>perspective</v>
      </c>
    </row>
    <row r="162" spans="1:23" x14ac:dyDescent="0.3">
      <c r="A162" t="s">
        <v>368</v>
      </c>
      <c r="B162">
        <f t="shared" ref="B162:B171" si="20">INT(LEFT(A162,3))</f>
        <v>24</v>
      </c>
      <c r="C162">
        <f>VLOOKUP($B162,image_data!$A:$P,16,FALSE)</f>
        <v>4000</v>
      </c>
      <c r="D162">
        <f>VLOOKUP($B162,image_data!$A:$P,15,FALSE)</f>
        <v>3000</v>
      </c>
      <c r="E162">
        <f t="shared" ref="E162:E171" si="21">I162-G162</f>
        <v>-100.41999999999996</v>
      </c>
      <c r="F162">
        <f t="shared" ref="F162:F171" si="22">J162-H162</f>
        <v>1171.56</v>
      </c>
      <c r="G162">
        <f>VLOOKUP(_xlfn.CONCAT($A162,"1"),ref_coordinates!$A:$C,2,FALSE)</f>
        <v>817.02</v>
      </c>
      <c r="H162">
        <f>VLOOKUP(_xlfn.CONCAT($A162,"1"),ref_coordinates!$A:$C,3,FALSE)</f>
        <v>232.13</v>
      </c>
      <c r="I162">
        <f>VLOOKUP(_xlfn.CONCAT($A162,"2"),ref_coordinates!$A:$C,2,FALSE)</f>
        <v>716.6</v>
      </c>
      <c r="J162">
        <f>VLOOKUP(_xlfn.CONCAT($A162,"2"),ref_coordinates!$A:$C,3,FALSE)</f>
        <v>1403.69</v>
      </c>
      <c r="K162" t="e">
        <f t="shared" ref="K162:K171" si="23">J162/L162</f>
        <v>#REF!</v>
      </c>
      <c r="L162" t="e">
        <f>VLOOKUP($A162,#REF!,4,FALSE)</f>
        <v>#REF!</v>
      </c>
      <c r="M162">
        <f>RADIANS(VLOOKUP($B162, image_data!A:G,7,FALSE))</f>
        <v>5.7202760515614504</v>
      </c>
      <c r="N162" t="e">
        <f>VLOOKUP($A162,#REF!,7,FALSE)</f>
        <v>#REF!</v>
      </c>
      <c r="O162">
        <f>VLOOKUP($B162,image_data!A:F,6,FALSE)</f>
        <v>4.5212379880249998</v>
      </c>
      <c r="P162">
        <f>VLOOKUP($B162,image_data!$A:$Q,12,FALSE)</f>
        <v>0.53105475245964995</v>
      </c>
      <c r="Q162">
        <f>VLOOKUP($B162,image_data!$A:$Q,13,FALSE)</f>
        <v>-0.1787353039605</v>
      </c>
      <c r="R162">
        <f>VLOOKUP($B162,image_data!$A:$Q,14,FALSE)</f>
        <v>2.4854495621950998E-2</v>
      </c>
      <c r="S162">
        <f>VLOOKUP($B162,image_data!$A:$K,9,FALSE)</f>
        <v>1.5599673897069</v>
      </c>
      <c r="T162">
        <f>VLOOKUP($B162,image_data!$A:$K,10,FALSE)</f>
        <v>0.43092477319027001</v>
      </c>
      <c r="U162">
        <f>VLOOKUP($B162,image_data!$A:$K,11,FALSE)</f>
        <v>-0.45473908890031001</v>
      </c>
      <c r="V162">
        <f>VLOOKUP(_xlfn.CONCAT(A162,1),ref_coordinates!A:D,4,FALSE)</f>
        <v>58.1</v>
      </c>
      <c r="W162" t="str">
        <f>VLOOKUP(INT(LEFT(A162,3)),image_data!A:H,8,FALSE)</f>
        <v>perspective</v>
      </c>
    </row>
    <row r="163" spans="1:23" x14ac:dyDescent="0.3">
      <c r="A163" t="s">
        <v>369</v>
      </c>
      <c r="B163">
        <f t="shared" si="20"/>
        <v>24</v>
      </c>
      <c r="C163">
        <f>VLOOKUP($B163,image_data!$A:$P,16,FALSE)</f>
        <v>4000</v>
      </c>
      <c r="D163">
        <f>VLOOKUP($B163,image_data!$A:$P,15,FALSE)</f>
        <v>3000</v>
      </c>
      <c r="E163">
        <f t="shared" si="21"/>
        <v>-107.02999999999997</v>
      </c>
      <c r="F163">
        <f t="shared" si="22"/>
        <v>1191.07</v>
      </c>
      <c r="G163">
        <f>VLOOKUP(_xlfn.CONCAT($A163,"1"),ref_coordinates!$A:$C,2,FALSE)</f>
        <v>888.65</v>
      </c>
      <c r="H163">
        <f>VLOOKUP(_xlfn.CONCAT($A163,"1"),ref_coordinates!$A:$C,3,FALSE)</f>
        <v>215.4</v>
      </c>
      <c r="I163">
        <f>VLOOKUP(_xlfn.CONCAT($A163,"2"),ref_coordinates!$A:$C,2,FALSE)</f>
        <v>781.62</v>
      </c>
      <c r="J163">
        <f>VLOOKUP(_xlfn.CONCAT($A163,"2"),ref_coordinates!$A:$C,3,FALSE)</f>
        <v>1406.47</v>
      </c>
      <c r="K163" t="e">
        <f t="shared" si="23"/>
        <v>#REF!</v>
      </c>
      <c r="L163" t="e">
        <f>VLOOKUP($A163,#REF!,4,FALSE)</f>
        <v>#REF!</v>
      </c>
      <c r="M163">
        <f>RADIANS(VLOOKUP($B163, image_data!A:G,7,FALSE))</f>
        <v>5.7202760515614504</v>
      </c>
      <c r="N163" t="e">
        <f>VLOOKUP($A163,#REF!,7,FALSE)</f>
        <v>#REF!</v>
      </c>
      <c r="O163">
        <f>VLOOKUP($B163,image_data!A:F,6,FALSE)</f>
        <v>4.5212379880249998</v>
      </c>
      <c r="P163">
        <f>VLOOKUP($B163,image_data!$A:$Q,12,FALSE)</f>
        <v>0.53105475245964995</v>
      </c>
      <c r="Q163">
        <f>VLOOKUP($B163,image_data!$A:$Q,13,FALSE)</f>
        <v>-0.1787353039605</v>
      </c>
      <c r="R163">
        <f>VLOOKUP($B163,image_data!$A:$Q,14,FALSE)</f>
        <v>2.4854495621950998E-2</v>
      </c>
      <c r="S163">
        <f>VLOOKUP($B163,image_data!$A:$K,9,FALSE)</f>
        <v>1.5599673897069</v>
      </c>
      <c r="T163">
        <f>VLOOKUP($B163,image_data!$A:$K,10,FALSE)</f>
        <v>0.43092477319027001</v>
      </c>
      <c r="U163">
        <f>VLOOKUP($B163,image_data!$A:$K,11,FALSE)</f>
        <v>-0.45473908890031001</v>
      </c>
      <c r="V163">
        <f>VLOOKUP(_xlfn.CONCAT(A163,1),ref_coordinates!A:D,4,FALSE)</f>
        <v>58.1</v>
      </c>
      <c r="W163" t="str">
        <f>VLOOKUP(INT(LEFT(A163,3)),image_data!A:H,8,FALSE)</f>
        <v>perspective</v>
      </c>
    </row>
    <row r="164" spans="1:23" x14ac:dyDescent="0.3">
      <c r="A164" t="s">
        <v>370</v>
      </c>
      <c r="B164">
        <f t="shared" si="20"/>
        <v>24</v>
      </c>
      <c r="C164">
        <f>VLOOKUP($B164,image_data!$A:$P,16,FALSE)</f>
        <v>4000</v>
      </c>
      <c r="D164">
        <f>VLOOKUP($B164,image_data!$A:$P,15,FALSE)</f>
        <v>3000</v>
      </c>
      <c r="E164">
        <f t="shared" si="21"/>
        <v>-72.340000000000032</v>
      </c>
      <c r="F164">
        <f t="shared" si="22"/>
        <v>1196.4699999999998</v>
      </c>
      <c r="G164">
        <f>VLOOKUP(_xlfn.CONCAT($A164,"1"),ref_coordinates!$A:$C,2,FALSE)</f>
        <v>1052.43</v>
      </c>
      <c r="H164">
        <f>VLOOKUP(_xlfn.CONCAT($A164,"1"),ref_coordinates!$A:$C,3,FALSE)</f>
        <v>225.4</v>
      </c>
      <c r="I164">
        <f>VLOOKUP(_xlfn.CONCAT($A164,"2"),ref_coordinates!$A:$C,2,FALSE)</f>
        <v>980.09</v>
      </c>
      <c r="J164">
        <f>VLOOKUP(_xlfn.CONCAT($A164,"2"),ref_coordinates!$A:$C,3,FALSE)</f>
        <v>1421.87</v>
      </c>
      <c r="K164" t="e">
        <f t="shared" si="23"/>
        <v>#REF!</v>
      </c>
      <c r="L164" t="e">
        <f>VLOOKUP($A164,#REF!,4,FALSE)</f>
        <v>#REF!</v>
      </c>
      <c r="M164">
        <f>RADIANS(VLOOKUP($B164, image_data!A:G,7,FALSE))</f>
        <v>5.7202760515614504</v>
      </c>
      <c r="N164" t="e">
        <f>VLOOKUP($A164,#REF!,7,FALSE)</f>
        <v>#REF!</v>
      </c>
      <c r="O164">
        <f>VLOOKUP($B164,image_data!A:F,6,FALSE)</f>
        <v>4.5212379880249998</v>
      </c>
      <c r="P164">
        <f>VLOOKUP($B164,image_data!$A:$Q,12,FALSE)</f>
        <v>0.53105475245964995</v>
      </c>
      <c r="Q164">
        <f>VLOOKUP($B164,image_data!$A:$Q,13,FALSE)</f>
        <v>-0.1787353039605</v>
      </c>
      <c r="R164">
        <f>VLOOKUP($B164,image_data!$A:$Q,14,FALSE)</f>
        <v>2.4854495621950998E-2</v>
      </c>
      <c r="S164">
        <f>VLOOKUP($B164,image_data!$A:$K,9,FALSE)</f>
        <v>1.5599673897069</v>
      </c>
      <c r="T164">
        <f>VLOOKUP($B164,image_data!$A:$K,10,FALSE)</f>
        <v>0.43092477319027001</v>
      </c>
      <c r="U164">
        <f>VLOOKUP($B164,image_data!$A:$K,11,FALSE)</f>
        <v>-0.45473908890031001</v>
      </c>
      <c r="V164">
        <f>VLOOKUP(_xlfn.CONCAT(A164,1),ref_coordinates!A:D,4,FALSE)</f>
        <v>58.1</v>
      </c>
      <c r="W164" t="str">
        <f>VLOOKUP(INT(LEFT(A164,3)),image_data!A:H,8,FALSE)</f>
        <v>perspective</v>
      </c>
    </row>
    <row r="165" spans="1:23" x14ac:dyDescent="0.3">
      <c r="A165" t="s">
        <v>371</v>
      </c>
      <c r="B165">
        <f t="shared" si="20"/>
        <v>24</v>
      </c>
      <c r="C165">
        <f>VLOOKUP($B165,image_data!$A:$P,16,FALSE)</f>
        <v>4000</v>
      </c>
      <c r="D165">
        <f>VLOOKUP($B165,image_data!$A:$P,15,FALSE)</f>
        <v>3000</v>
      </c>
      <c r="E165">
        <f t="shared" si="21"/>
        <v>-65.740000000000009</v>
      </c>
      <c r="F165">
        <f t="shared" si="22"/>
        <v>1177.54</v>
      </c>
      <c r="G165">
        <f>VLOOKUP(_xlfn.CONCAT($A165,"1"),ref_coordinates!$A:$C,2,FALSE)</f>
        <v>1214.3</v>
      </c>
      <c r="H165">
        <f>VLOOKUP(_xlfn.CONCAT($A165,"1"),ref_coordinates!$A:$C,3,FALSE)</f>
        <v>240.55</v>
      </c>
      <c r="I165">
        <f>VLOOKUP(_xlfn.CONCAT($A165,"2"),ref_coordinates!$A:$C,2,FALSE)</f>
        <v>1148.56</v>
      </c>
      <c r="J165">
        <f>VLOOKUP(_xlfn.CONCAT($A165,"2"),ref_coordinates!$A:$C,3,FALSE)</f>
        <v>1418.09</v>
      </c>
      <c r="K165" t="e">
        <f t="shared" si="23"/>
        <v>#REF!</v>
      </c>
      <c r="L165" t="e">
        <f>VLOOKUP($A165,#REF!,4,FALSE)</f>
        <v>#REF!</v>
      </c>
      <c r="M165">
        <f>RADIANS(VLOOKUP($B165, image_data!A:G,7,FALSE))</f>
        <v>5.7202760515614504</v>
      </c>
      <c r="N165" t="e">
        <f>VLOOKUP($A165,#REF!,7,FALSE)</f>
        <v>#REF!</v>
      </c>
      <c r="O165">
        <f>VLOOKUP($B165,image_data!A:F,6,FALSE)</f>
        <v>4.5212379880249998</v>
      </c>
      <c r="P165">
        <f>VLOOKUP($B165,image_data!$A:$Q,12,FALSE)</f>
        <v>0.53105475245964995</v>
      </c>
      <c r="Q165">
        <f>VLOOKUP($B165,image_data!$A:$Q,13,FALSE)</f>
        <v>-0.1787353039605</v>
      </c>
      <c r="R165">
        <f>VLOOKUP($B165,image_data!$A:$Q,14,FALSE)</f>
        <v>2.4854495621950998E-2</v>
      </c>
      <c r="S165">
        <f>VLOOKUP($B165,image_data!$A:$K,9,FALSE)</f>
        <v>1.5599673897069</v>
      </c>
      <c r="T165">
        <f>VLOOKUP($B165,image_data!$A:$K,10,FALSE)</f>
        <v>0.43092477319027001</v>
      </c>
      <c r="U165">
        <f>VLOOKUP($B165,image_data!$A:$K,11,FALSE)</f>
        <v>-0.45473908890031001</v>
      </c>
      <c r="V165">
        <f>VLOOKUP(_xlfn.CONCAT(A165,1),ref_coordinates!A:D,4,FALSE)</f>
        <v>58.1</v>
      </c>
      <c r="W165" t="str">
        <f>VLOOKUP(INT(LEFT(A165,3)),image_data!A:H,8,FALSE)</f>
        <v>perspective</v>
      </c>
    </row>
    <row r="166" spans="1:23" x14ac:dyDescent="0.3">
      <c r="A166" t="s">
        <v>372</v>
      </c>
      <c r="B166">
        <f t="shared" si="20"/>
        <v>24</v>
      </c>
      <c r="C166">
        <f>VLOOKUP($B166,image_data!$A:$P,16,FALSE)</f>
        <v>4000</v>
      </c>
      <c r="D166">
        <f>VLOOKUP($B166,image_data!$A:$P,15,FALSE)</f>
        <v>3000</v>
      </c>
      <c r="E166">
        <f t="shared" si="21"/>
        <v>-27.660000000000082</v>
      </c>
      <c r="F166">
        <f t="shared" si="22"/>
        <v>1109.23</v>
      </c>
      <c r="G166">
        <f>VLOOKUP(_xlfn.CONCAT($A166,"1"),ref_coordinates!$A:$C,2,FALSE)</f>
        <v>1328.43</v>
      </c>
      <c r="H166">
        <f>VLOOKUP(_xlfn.CONCAT($A166,"1"),ref_coordinates!$A:$C,3,FALSE)</f>
        <v>303.36</v>
      </c>
      <c r="I166">
        <f>VLOOKUP(_xlfn.CONCAT($A166,"2"),ref_coordinates!$A:$C,2,FALSE)</f>
        <v>1300.77</v>
      </c>
      <c r="J166">
        <f>VLOOKUP(_xlfn.CONCAT($A166,"2"),ref_coordinates!$A:$C,3,FALSE)</f>
        <v>1412.59</v>
      </c>
      <c r="K166" t="e">
        <f t="shared" si="23"/>
        <v>#REF!</v>
      </c>
      <c r="L166" t="e">
        <f>VLOOKUP($A166,#REF!,4,FALSE)</f>
        <v>#REF!</v>
      </c>
      <c r="M166">
        <f>RADIANS(VLOOKUP($B166, image_data!A:G,7,FALSE))</f>
        <v>5.7202760515614504</v>
      </c>
      <c r="N166" t="e">
        <f>VLOOKUP($A166,#REF!,7,FALSE)</f>
        <v>#REF!</v>
      </c>
      <c r="O166">
        <f>VLOOKUP($B166,image_data!A:F,6,FALSE)</f>
        <v>4.5212379880249998</v>
      </c>
      <c r="P166">
        <f>VLOOKUP($B166,image_data!$A:$Q,12,FALSE)</f>
        <v>0.53105475245964995</v>
      </c>
      <c r="Q166">
        <f>VLOOKUP($B166,image_data!$A:$Q,13,FALSE)</f>
        <v>-0.1787353039605</v>
      </c>
      <c r="R166">
        <f>VLOOKUP($B166,image_data!$A:$Q,14,FALSE)</f>
        <v>2.4854495621950998E-2</v>
      </c>
      <c r="S166">
        <f>VLOOKUP($B166,image_data!$A:$K,9,FALSE)</f>
        <v>1.5599673897069</v>
      </c>
      <c r="T166">
        <f>VLOOKUP($B166,image_data!$A:$K,10,FALSE)</f>
        <v>0.43092477319027001</v>
      </c>
      <c r="U166">
        <f>VLOOKUP($B166,image_data!$A:$K,11,FALSE)</f>
        <v>-0.45473908890031001</v>
      </c>
      <c r="V166">
        <f>VLOOKUP(_xlfn.CONCAT(A166,1),ref_coordinates!A:D,4,FALSE)</f>
        <v>58.1</v>
      </c>
      <c r="W166" t="str">
        <f>VLOOKUP(INT(LEFT(A166,3)),image_data!A:H,8,FALSE)</f>
        <v>perspective</v>
      </c>
    </row>
    <row r="167" spans="1:23" x14ac:dyDescent="0.3">
      <c r="A167" t="s">
        <v>404</v>
      </c>
      <c r="B167">
        <f t="shared" si="20"/>
        <v>30</v>
      </c>
      <c r="C167">
        <f>VLOOKUP($B167,image_data!$A:$P,16,FALSE)</f>
        <v>4032</v>
      </c>
      <c r="D167">
        <f>VLOOKUP($B167,image_data!$A:$P,15,FALSE)</f>
        <v>3024</v>
      </c>
      <c r="E167">
        <f t="shared" si="21"/>
        <v>63.490000000000009</v>
      </c>
      <c r="F167">
        <f t="shared" si="22"/>
        <v>1183.69</v>
      </c>
      <c r="G167">
        <f>VLOOKUP(_xlfn.CONCAT($A167,"1"),ref_coordinates!$A:$C,2,FALSE)</f>
        <v>797.62</v>
      </c>
      <c r="H167">
        <f>VLOOKUP(_xlfn.CONCAT($A167,"1"),ref_coordinates!$A:$C,3,FALSE)</f>
        <v>554.54999999999995</v>
      </c>
      <c r="I167">
        <f>VLOOKUP(_xlfn.CONCAT($A167,"2"),ref_coordinates!$A:$C,2,FALSE)</f>
        <v>861.11</v>
      </c>
      <c r="J167">
        <f>VLOOKUP(_xlfn.CONCAT($A167,"2"),ref_coordinates!$A:$C,3,FALSE)</f>
        <v>1738.24</v>
      </c>
      <c r="K167" t="e">
        <f t="shared" si="23"/>
        <v>#REF!</v>
      </c>
      <c r="L167" t="e">
        <f>VLOOKUP($A167,#REF!,4,FALSE)</f>
        <v>#REF!</v>
      </c>
      <c r="M167">
        <f>RADIANS(VLOOKUP($B167, image_data!A:G,7,FALSE))</f>
        <v>6.1154859623896947</v>
      </c>
      <c r="N167" t="e">
        <f>VLOOKUP($A167,#REF!,7,FALSE)</f>
        <v>#REF!</v>
      </c>
      <c r="O167">
        <f>VLOOKUP($B167,image_data!A:F,6,FALSE)</f>
        <v>1.9868436716497</v>
      </c>
      <c r="P167">
        <f>VLOOKUP($B167,image_data!$A:$Q,12,FALSE)</f>
        <v>0.81580534069983002</v>
      </c>
      <c r="Q167">
        <f>VLOOKUP($B167,image_data!$A:$Q,13,FALSE)</f>
        <v>3.8248873310554002E-2</v>
      </c>
      <c r="R167">
        <f>VLOOKUP($B167,image_data!$A:$Q,14,FALSE)</f>
        <v>2.3434594284090999E-3</v>
      </c>
      <c r="S167">
        <f>VLOOKUP($B167,image_data!$A:$K,9,FALSE)</f>
        <v>1.5105952363627</v>
      </c>
      <c r="T167">
        <f>VLOOKUP($B167,image_data!$A:$K,10,FALSE)</f>
        <v>0.11033960474932999</v>
      </c>
      <c r="U167">
        <f>VLOOKUP($B167,image_data!$A:$K,11,FALSE)</f>
        <v>-0.15192362324684999</v>
      </c>
      <c r="V167">
        <f>VLOOKUP(_xlfn.CONCAT(A167,1),ref_coordinates!A:D,4,FALSE)</f>
        <v>58.3</v>
      </c>
      <c r="W167" t="str">
        <f>VLOOKUP(INT(LEFT(A167,3)),image_data!A:H,8,FALSE)</f>
        <v>perspective</v>
      </c>
    </row>
    <row r="168" spans="1:23" x14ac:dyDescent="0.3">
      <c r="A168" t="s">
        <v>405</v>
      </c>
      <c r="B168">
        <f t="shared" si="20"/>
        <v>30</v>
      </c>
      <c r="C168">
        <f>VLOOKUP($B168,image_data!$A:$P,16,FALSE)</f>
        <v>4032</v>
      </c>
      <c r="D168">
        <f>VLOOKUP($B168,image_data!$A:$P,15,FALSE)</f>
        <v>3024</v>
      </c>
      <c r="E168">
        <f t="shared" si="21"/>
        <v>85.269999999999982</v>
      </c>
      <c r="F168">
        <f t="shared" si="22"/>
        <v>1230.0999999999999</v>
      </c>
      <c r="G168">
        <f>VLOOKUP(_xlfn.CONCAT($A168,"1"),ref_coordinates!$A:$C,2,FALSE)</f>
        <v>836.09</v>
      </c>
      <c r="H168">
        <f>VLOOKUP(_xlfn.CONCAT($A168,"1"),ref_coordinates!$A:$C,3,FALSE)</f>
        <v>513.64</v>
      </c>
      <c r="I168">
        <f>VLOOKUP(_xlfn.CONCAT($A168,"2"),ref_coordinates!$A:$C,2,FALSE)</f>
        <v>921.36</v>
      </c>
      <c r="J168">
        <f>VLOOKUP(_xlfn.CONCAT($A168,"2"),ref_coordinates!$A:$C,3,FALSE)</f>
        <v>1743.74</v>
      </c>
      <c r="K168" t="e">
        <f t="shared" si="23"/>
        <v>#REF!</v>
      </c>
      <c r="L168" t="e">
        <f>VLOOKUP($A168,#REF!,4,FALSE)</f>
        <v>#REF!</v>
      </c>
      <c r="M168">
        <f>RADIANS(VLOOKUP($B168, image_data!A:G,7,FALSE))</f>
        <v>6.1154859623896947</v>
      </c>
      <c r="N168" t="e">
        <f>VLOOKUP($A168,#REF!,7,FALSE)</f>
        <v>#REF!</v>
      </c>
      <c r="O168">
        <f>VLOOKUP($B168,image_data!A:F,6,FALSE)</f>
        <v>1.9868436716497</v>
      </c>
      <c r="P168">
        <f>VLOOKUP($B168,image_data!$A:$Q,12,FALSE)</f>
        <v>0.81580534069983002</v>
      </c>
      <c r="Q168">
        <f>VLOOKUP($B168,image_data!$A:$Q,13,FALSE)</f>
        <v>3.8248873310554002E-2</v>
      </c>
      <c r="R168">
        <f>VLOOKUP($B168,image_data!$A:$Q,14,FALSE)</f>
        <v>2.3434594284090999E-3</v>
      </c>
      <c r="S168">
        <f>VLOOKUP($B168,image_data!$A:$K,9,FALSE)</f>
        <v>1.5105952363627</v>
      </c>
      <c r="T168">
        <f>VLOOKUP($B168,image_data!$A:$K,10,FALSE)</f>
        <v>0.11033960474932999</v>
      </c>
      <c r="U168">
        <f>VLOOKUP($B168,image_data!$A:$K,11,FALSE)</f>
        <v>-0.15192362324684999</v>
      </c>
      <c r="V168">
        <f>VLOOKUP(_xlfn.CONCAT(A168,1),ref_coordinates!A:D,4,FALSE)</f>
        <v>58.3</v>
      </c>
      <c r="W168" t="str">
        <f>VLOOKUP(INT(LEFT(A168,3)),image_data!A:H,8,FALSE)</f>
        <v>perspective</v>
      </c>
    </row>
    <row r="169" spans="1:23" x14ac:dyDescent="0.3">
      <c r="A169" t="s">
        <v>407</v>
      </c>
      <c r="B169">
        <f t="shared" si="20"/>
        <v>30</v>
      </c>
      <c r="C169">
        <f>VLOOKUP($B169,image_data!$A:$P,16,FALSE)</f>
        <v>4032</v>
      </c>
      <c r="D169">
        <f>VLOOKUP($B169,image_data!$A:$P,15,FALSE)</f>
        <v>3024</v>
      </c>
      <c r="E169">
        <f t="shared" si="21"/>
        <v>72.259999999999991</v>
      </c>
      <c r="F169">
        <f t="shared" si="22"/>
        <v>1249.92</v>
      </c>
      <c r="G169">
        <f>VLOOKUP(_xlfn.CONCAT($A169,"1"),ref_coordinates!$A:$C,2,FALSE)</f>
        <v>1294.3800000000001</v>
      </c>
      <c r="H169">
        <f>VLOOKUP(_xlfn.CONCAT($A169,"1"),ref_coordinates!$A:$C,3,FALSE)</f>
        <v>465.23</v>
      </c>
      <c r="I169">
        <f>VLOOKUP(_xlfn.CONCAT($A169,"2"),ref_coordinates!$A:$C,2,FALSE)</f>
        <v>1366.64</v>
      </c>
      <c r="J169">
        <f>VLOOKUP(_xlfn.CONCAT($A169,"2"),ref_coordinates!$A:$C,3,FALSE)</f>
        <v>1715.15</v>
      </c>
      <c r="K169" t="e">
        <f t="shared" si="23"/>
        <v>#REF!</v>
      </c>
      <c r="L169" t="e">
        <f>VLOOKUP($A169,#REF!,4,FALSE)</f>
        <v>#REF!</v>
      </c>
      <c r="M169">
        <f>RADIANS(VLOOKUP($B169, image_data!A:G,7,FALSE))</f>
        <v>6.1154859623896947</v>
      </c>
      <c r="N169" t="e">
        <f>VLOOKUP($A169,#REF!,7,FALSE)</f>
        <v>#REF!</v>
      </c>
      <c r="O169">
        <f>VLOOKUP($B169,image_data!A:F,6,FALSE)</f>
        <v>1.9868436716497</v>
      </c>
      <c r="P169">
        <f>VLOOKUP($B169,image_data!$A:$Q,12,FALSE)</f>
        <v>0.81580534069983002</v>
      </c>
      <c r="Q169">
        <f>VLOOKUP($B169,image_data!$A:$Q,13,FALSE)</f>
        <v>3.8248873310554002E-2</v>
      </c>
      <c r="R169">
        <f>VLOOKUP($B169,image_data!$A:$Q,14,FALSE)</f>
        <v>2.3434594284090999E-3</v>
      </c>
      <c r="S169">
        <f>VLOOKUP($B169,image_data!$A:$K,9,FALSE)</f>
        <v>1.5105952363627</v>
      </c>
      <c r="T169">
        <f>VLOOKUP($B169,image_data!$A:$K,10,FALSE)</f>
        <v>0.11033960474932999</v>
      </c>
      <c r="U169">
        <f>VLOOKUP($B169,image_data!$A:$K,11,FALSE)</f>
        <v>-0.15192362324684999</v>
      </c>
      <c r="V169">
        <f>VLOOKUP(_xlfn.CONCAT(A169,1),ref_coordinates!A:D,4,FALSE)</f>
        <v>58.3</v>
      </c>
      <c r="W169" t="str">
        <f>VLOOKUP(INT(LEFT(A169,3)),image_data!A:H,8,FALSE)</f>
        <v>perspective</v>
      </c>
    </row>
    <row r="170" spans="1:23" x14ac:dyDescent="0.3">
      <c r="A170" t="s">
        <v>408</v>
      </c>
      <c r="B170">
        <f t="shared" si="20"/>
        <v>30</v>
      </c>
      <c r="C170">
        <f>VLOOKUP($B170,image_data!$A:$P,16,FALSE)</f>
        <v>4032</v>
      </c>
      <c r="D170">
        <f>VLOOKUP($B170,image_data!$A:$P,15,FALSE)</f>
        <v>3024</v>
      </c>
      <c r="E170">
        <f t="shared" si="21"/>
        <v>65.269999999999982</v>
      </c>
      <c r="F170">
        <f t="shared" si="22"/>
        <v>1188.7600000000002</v>
      </c>
      <c r="G170">
        <f>VLOOKUP(_xlfn.CONCAT($A170,"1"),ref_coordinates!$A:$C,2,FALSE)</f>
        <v>1426.13</v>
      </c>
      <c r="H170">
        <f>VLOOKUP(_xlfn.CONCAT($A170,"1"),ref_coordinates!$A:$C,3,FALSE)</f>
        <v>520.89</v>
      </c>
      <c r="I170">
        <f>VLOOKUP(_xlfn.CONCAT($A170,"2"),ref_coordinates!$A:$C,2,FALSE)</f>
        <v>1491.4</v>
      </c>
      <c r="J170">
        <f>VLOOKUP(_xlfn.CONCAT($A170,"2"),ref_coordinates!$A:$C,3,FALSE)</f>
        <v>1709.65</v>
      </c>
      <c r="K170" t="e">
        <f t="shared" si="23"/>
        <v>#REF!</v>
      </c>
      <c r="L170" t="e">
        <f>VLOOKUP($A170,#REF!,4,FALSE)</f>
        <v>#REF!</v>
      </c>
      <c r="M170">
        <f>RADIANS(VLOOKUP($B170, image_data!A:G,7,FALSE))</f>
        <v>6.1154859623896947</v>
      </c>
      <c r="N170" t="e">
        <f>VLOOKUP($A170,#REF!,7,FALSE)</f>
        <v>#REF!</v>
      </c>
      <c r="O170">
        <f>VLOOKUP($B170,image_data!A:F,6,FALSE)</f>
        <v>1.9868436716497</v>
      </c>
      <c r="P170">
        <f>VLOOKUP($B170,image_data!$A:$Q,12,FALSE)</f>
        <v>0.81580534069983002</v>
      </c>
      <c r="Q170">
        <f>VLOOKUP($B170,image_data!$A:$Q,13,FALSE)</f>
        <v>3.8248873310554002E-2</v>
      </c>
      <c r="R170">
        <f>VLOOKUP($B170,image_data!$A:$Q,14,FALSE)</f>
        <v>2.3434594284090999E-3</v>
      </c>
      <c r="S170">
        <f>VLOOKUP($B170,image_data!$A:$K,9,FALSE)</f>
        <v>1.5105952363627</v>
      </c>
      <c r="T170">
        <f>VLOOKUP($B170,image_data!$A:$K,10,FALSE)</f>
        <v>0.11033960474932999</v>
      </c>
      <c r="U170">
        <f>VLOOKUP($B170,image_data!$A:$K,11,FALSE)</f>
        <v>-0.15192362324684999</v>
      </c>
      <c r="V170">
        <f>VLOOKUP(_xlfn.CONCAT(A170,1),ref_coordinates!A:D,4,FALSE)</f>
        <v>58.3</v>
      </c>
      <c r="W170" t="str">
        <f>VLOOKUP(INT(LEFT(A170,3)),image_data!A:H,8,FALSE)</f>
        <v>perspective</v>
      </c>
    </row>
    <row r="171" spans="1:23" x14ac:dyDescent="0.3">
      <c r="A171" t="s">
        <v>406</v>
      </c>
      <c r="B171">
        <f t="shared" si="20"/>
        <v>30</v>
      </c>
      <c r="C171">
        <f>VLOOKUP($B171,image_data!$A:$P,16,FALSE)</f>
        <v>4032</v>
      </c>
      <c r="D171">
        <f>VLOOKUP($B171,image_data!$A:$P,15,FALSE)</f>
        <v>3024</v>
      </c>
      <c r="E171">
        <f t="shared" si="21"/>
        <v>73.019999999999982</v>
      </c>
      <c r="F171">
        <f t="shared" si="22"/>
        <v>1329.3</v>
      </c>
      <c r="G171">
        <f>VLOOKUP(_xlfn.CONCAT($A171,"1"),ref_coordinates!$A:$C,2,FALSE)</f>
        <v>1068.43</v>
      </c>
      <c r="H171">
        <f>VLOOKUP(_xlfn.CONCAT($A171,"1"),ref_coordinates!$A:$C,3,FALSE)</f>
        <v>408.94</v>
      </c>
      <c r="I171">
        <f>VLOOKUP(_xlfn.CONCAT($A171,"2"),ref_coordinates!$A:$C,2,FALSE)</f>
        <v>1141.45</v>
      </c>
      <c r="J171">
        <f>VLOOKUP(_xlfn.CONCAT($A171,"2"),ref_coordinates!$A:$C,3,FALSE)</f>
        <v>1738.24</v>
      </c>
      <c r="K171" t="e">
        <f t="shared" si="23"/>
        <v>#REF!</v>
      </c>
      <c r="L171" t="e">
        <f>VLOOKUP($A171,#REF!,4,FALSE)</f>
        <v>#REF!</v>
      </c>
      <c r="M171">
        <f>RADIANS(VLOOKUP($B171, image_data!A:G,7,FALSE))</f>
        <v>6.1154859623896947</v>
      </c>
      <c r="N171" t="e">
        <f>VLOOKUP($A171,#REF!,7,FALSE)</f>
        <v>#REF!</v>
      </c>
      <c r="O171">
        <f>VLOOKUP($B171,image_data!A:F,6,FALSE)</f>
        <v>1.9868436716497</v>
      </c>
      <c r="P171">
        <f>VLOOKUP($B171,image_data!$A:$Q,12,FALSE)</f>
        <v>0.81580534069983002</v>
      </c>
      <c r="Q171">
        <f>VLOOKUP($B171,image_data!$A:$Q,13,FALSE)</f>
        <v>3.8248873310554002E-2</v>
      </c>
      <c r="R171">
        <f>VLOOKUP($B171,image_data!$A:$Q,14,FALSE)</f>
        <v>2.3434594284090999E-3</v>
      </c>
      <c r="S171">
        <f>VLOOKUP($B171,image_data!$A:$K,9,FALSE)</f>
        <v>1.5105952363627</v>
      </c>
      <c r="T171">
        <f>VLOOKUP($B171,image_data!$A:$K,10,FALSE)</f>
        <v>0.11033960474932999</v>
      </c>
      <c r="U171">
        <f>VLOOKUP($B171,image_data!$A:$K,11,FALSE)</f>
        <v>-0.15192362324684999</v>
      </c>
      <c r="V171">
        <f>VLOOKUP(_xlfn.CONCAT(A171,1),ref_coordinates!A:D,4,FALSE)</f>
        <v>58.4</v>
      </c>
      <c r="W171" t="str">
        <f>VLOOKUP(INT(LEFT(A171,3)),image_data!A:H,8,FALSE)</f>
        <v>perspective</v>
      </c>
    </row>
  </sheetData>
  <sortState xmlns:xlrd2="http://schemas.microsoft.com/office/spreadsheetml/2017/richdata2" ref="A2:W172">
    <sortCondition ref="V1:V17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C340-A374-4623-9653-8327C2E2E9AA}">
  <dimension ref="A1:AA1048562"/>
  <sheetViews>
    <sheetView topLeftCell="Q1" zoomScale="117" zoomScaleNormal="117" workbookViewId="0">
      <pane ySplit="1" topLeftCell="A2" activePane="bottomLeft" state="frozen"/>
      <selection pane="bottomLeft" activeCell="U15" sqref="U15"/>
    </sheetView>
  </sheetViews>
  <sheetFormatPr defaultRowHeight="14.4" x14ac:dyDescent="0.3"/>
  <cols>
    <col min="3" max="3" width="14.44140625" bestFit="1" customWidth="1"/>
    <col min="4" max="4" width="14.88671875" bestFit="1" customWidth="1"/>
    <col min="5" max="6" width="13.88671875" bestFit="1" customWidth="1"/>
    <col min="7" max="11" width="13.88671875" customWidth="1"/>
    <col min="12" max="12" width="13.6640625" bestFit="1" customWidth="1"/>
    <col min="13" max="16" width="13.44140625" customWidth="1"/>
    <col min="17" max="17" width="20" bestFit="1" customWidth="1"/>
    <col min="18" max="18" width="15" bestFit="1" customWidth="1"/>
    <col min="19" max="19" width="12.6640625" bestFit="1" customWidth="1"/>
    <col min="20" max="23" width="12.6640625" customWidth="1"/>
    <col min="24" max="24" width="13.21875" bestFit="1" customWidth="1"/>
    <col min="25" max="25" width="11.6640625" bestFit="1" customWidth="1"/>
    <col min="26" max="26" width="35" bestFit="1" customWidth="1"/>
  </cols>
  <sheetData>
    <row r="1" spans="1:27" x14ac:dyDescent="0.3">
      <c r="A1" t="s">
        <v>230</v>
      </c>
      <c r="B1" t="s">
        <v>782</v>
      </c>
      <c r="C1" t="s">
        <v>779</v>
      </c>
      <c r="D1" t="s">
        <v>780</v>
      </c>
      <c r="E1" t="s">
        <v>752</v>
      </c>
      <c r="F1" t="s">
        <v>753</v>
      </c>
      <c r="G1" t="s">
        <v>772</v>
      </c>
      <c r="H1" t="s">
        <v>776</v>
      </c>
      <c r="I1" t="s">
        <v>777</v>
      </c>
      <c r="J1" t="s">
        <v>774</v>
      </c>
      <c r="K1" t="s">
        <v>775</v>
      </c>
      <c r="L1" t="s">
        <v>756</v>
      </c>
      <c r="M1" t="s">
        <v>781</v>
      </c>
      <c r="N1" t="s">
        <v>758</v>
      </c>
      <c r="O1" t="s">
        <v>790</v>
      </c>
      <c r="P1" t="s">
        <v>773</v>
      </c>
      <c r="Q1" t="s">
        <v>754</v>
      </c>
      <c r="R1" t="s">
        <v>195</v>
      </c>
      <c r="S1" t="s">
        <v>196</v>
      </c>
      <c r="T1" t="s">
        <v>340</v>
      </c>
      <c r="U1" t="s">
        <v>341</v>
      </c>
      <c r="V1" t="s">
        <v>342</v>
      </c>
      <c r="W1" t="s">
        <v>792</v>
      </c>
      <c r="X1" t="s">
        <v>755</v>
      </c>
      <c r="Y1" t="s">
        <v>757</v>
      </c>
      <c r="Z1" t="s">
        <v>881</v>
      </c>
    </row>
    <row r="2" spans="1:27" x14ac:dyDescent="0.3">
      <c r="A2" t="s">
        <v>244</v>
      </c>
      <c r="B2">
        <f t="shared" ref="B2:B33" si="0">INT(LEFT(A2,3))</f>
        <v>4</v>
      </c>
      <c r="C2">
        <f>VLOOKUP($B2,image_data!$A:$P,16,FALSE)</f>
        <v>5184</v>
      </c>
      <c r="D2">
        <f>VLOOKUP($B2,image_data!$A:$P,15,FALSE)</f>
        <v>3888</v>
      </c>
      <c r="E2">
        <f t="shared" ref="E2:E33" si="1">J2-H2</f>
        <v>-32.300000000000182</v>
      </c>
      <c r="F2">
        <f t="shared" ref="F2:F33" si="2">K2-I2</f>
        <v>666.7</v>
      </c>
      <c r="G2">
        <f t="shared" ref="G2:G33" si="3">SQRT(POWER(E2,2)+POWER(F2,2))</f>
        <v>667.4819697939414</v>
      </c>
      <c r="H2">
        <f>VLOOKUP(_xlfn.CONCAT($A2,"1"),ref_coordinates!$A:$C,2,FALSE)</f>
        <v>2208.3000000000002</v>
      </c>
      <c r="I2">
        <f>VLOOKUP(_xlfn.CONCAT($A2,"1"),ref_coordinates!$A:$C,3,FALSE)</f>
        <v>1221.5</v>
      </c>
      <c r="J2">
        <f>VLOOKUP(_xlfn.CONCAT($A2,"2"),ref_coordinates!$A:$C,2,FALSE)</f>
        <v>2176</v>
      </c>
      <c r="K2">
        <f>VLOOKUP(_xlfn.CONCAT($A2,"2"),ref_coordinates!$A:$C,3,FALSE)</f>
        <v>1888.2</v>
      </c>
      <c r="L2">
        <f>VLOOKUP($A2,lines!W:AC,7)</f>
        <v>130.08887473198789</v>
      </c>
      <c r="M2">
        <f>RADIANS(VLOOKUP($B2, image_data!A:G,7,FALSE))</f>
        <v>0.47895875830086421</v>
      </c>
      <c r="N2">
        <f>VLOOKUP($A2,lines!W:AD,8,FALSE)</f>
        <v>0.2115745108283647</v>
      </c>
      <c r="O2">
        <f t="shared" ref="O2:O33" si="4">N2-M2</f>
        <v>-0.2673842474724995</v>
      </c>
      <c r="P2">
        <f>VLOOKUP($B2,image_data!A:F,6,FALSE)</f>
        <v>1.2183205373585</v>
      </c>
      <c r="Q2">
        <f>VLOOKUP($B2,image_data!$A:$Q,12,FALSE)</f>
        <v>0.50162611110335997</v>
      </c>
      <c r="R2">
        <f>VLOOKUP($B2,image_data!$A:$Q,13,FALSE)</f>
        <v>-0.20314164822358</v>
      </c>
      <c r="S2">
        <f>VLOOKUP($B2,image_data!$A:$Q,14,FALSE)</f>
        <v>3.5280145810493997E-2</v>
      </c>
      <c r="T2">
        <f>VLOOKUP($B2,image_data!$A:$K,9,FALSE)</f>
        <v>-0.47414393478820999</v>
      </c>
      <c r="U2">
        <f>VLOOKUP($B2,image_data!$A:$K,10,FALSE)</f>
        <v>-1.9808095578105001</v>
      </c>
      <c r="V2">
        <f>VLOOKUP($B2,image_data!$A:$K,11,FALSE)</f>
        <v>-1.9254278782070999</v>
      </c>
      <c r="W2">
        <f>VLOOKUP(B2,image_data!A:R,18,FALSE)</f>
        <v>1.0261428058602</v>
      </c>
      <c r="X2">
        <f>VLOOKUP(_xlfn.CONCAT(A2,1),ref_coordinates!A:D,4,FALSE)</f>
        <v>33.799999999999997</v>
      </c>
      <c r="Y2" t="str">
        <f>VLOOKUP(INT(LEFT(A2,3)),image_data!A:H,8,FALSE)</f>
        <v>perspective</v>
      </c>
      <c r="Z2" t="str">
        <f>VLOOKUP(B2,image_data!A:V,22,TRUE)</f>
        <v>stefanhrt: GoPro HERO9 Black</v>
      </c>
      <c r="AA2">
        <f>MEDIAN(X2:X184)</f>
        <v>19.2</v>
      </c>
    </row>
    <row r="3" spans="1:27" x14ac:dyDescent="0.3">
      <c r="A3" t="s">
        <v>245</v>
      </c>
      <c r="B3">
        <f t="shared" si="0"/>
        <v>4</v>
      </c>
      <c r="C3">
        <f>VLOOKUP($B3,image_data!$A:$P,16,FALSE)</f>
        <v>5184</v>
      </c>
      <c r="D3">
        <f>VLOOKUP($B3,image_data!$A:$P,15,FALSE)</f>
        <v>3888</v>
      </c>
      <c r="E3">
        <f t="shared" si="1"/>
        <v>-28.299999999999727</v>
      </c>
      <c r="F3">
        <f t="shared" si="2"/>
        <v>672.09999999999991</v>
      </c>
      <c r="G3">
        <f t="shared" si="3"/>
        <v>672.69554777774454</v>
      </c>
      <c r="H3">
        <f>VLOOKUP(_xlfn.CONCAT($A3,"1"),ref_coordinates!$A:$C,2,FALSE)</f>
        <v>2314.6</v>
      </c>
      <c r="I3">
        <f>VLOOKUP(_xlfn.CONCAT($A3,"1"),ref_coordinates!$A:$C,3,FALSE)</f>
        <v>1219.7</v>
      </c>
      <c r="J3">
        <f>VLOOKUP(_xlfn.CONCAT($A3,"2"),ref_coordinates!$A:$C,2,FALSE)</f>
        <v>2286.3000000000002</v>
      </c>
      <c r="K3">
        <f>VLOOKUP(_xlfn.CONCAT($A3,"2"),ref_coordinates!$A:$C,3,FALSE)</f>
        <v>1891.8</v>
      </c>
      <c r="L3">
        <f>VLOOKUP($A3,lines!W:AC,7)</f>
        <v>128.32352722726949</v>
      </c>
      <c r="M3">
        <f>RADIANS(VLOOKUP($B3, image_data!A:G,7,FALSE))</f>
        <v>0.47895875830086421</v>
      </c>
      <c r="N3">
        <f>VLOOKUP($A3,lines!W:AD,8,FALSE)</f>
        <v>0.25524043342202818</v>
      </c>
      <c r="O3">
        <f t="shared" si="4"/>
        <v>-0.22371832487883603</v>
      </c>
      <c r="P3">
        <f>VLOOKUP($B3,image_data!A:F,6,FALSE)</f>
        <v>1.2183205373585</v>
      </c>
      <c r="Q3">
        <f>VLOOKUP($B3,image_data!$A:$Q,12,FALSE)</f>
        <v>0.50162611110335997</v>
      </c>
      <c r="R3">
        <f>VLOOKUP($B3,image_data!$A:$Q,13,FALSE)</f>
        <v>-0.20314164822358</v>
      </c>
      <c r="S3">
        <f>VLOOKUP($B3,image_data!$A:$Q,14,FALSE)</f>
        <v>3.5280145810493997E-2</v>
      </c>
      <c r="T3">
        <f>VLOOKUP($B3,image_data!$A:$K,9,FALSE)</f>
        <v>-0.47414393478820999</v>
      </c>
      <c r="U3">
        <f>VLOOKUP($B3,image_data!$A:$K,10,FALSE)</f>
        <v>-1.9808095578105001</v>
      </c>
      <c r="V3">
        <f>VLOOKUP($B3,image_data!$A:$K,11,FALSE)</f>
        <v>-1.9254278782070999</v>
      </c>
      <c r="W3">
        <f>VLOOKUP(B3,image_data!A:R,18,FALSE)</f>
        <v>1.0261428058602</v>
      </c>
      <c r="X3">
        <f>VLOOKUP(_xlfn.CONCAT(A3,1),ref_coordinates!A:D,4,FALSE)</f>
        <v>33.799999999999997</v>
      </c>
      <c r="Y3" t="str">
        <f>VLOOKUP(INT(LEFT(A3,3)),image_data!A:H,8,FALSE)</f>
        <v>perspective</v>
      </c>
      <c r="Z3" t="str">
        <f>VLOOKUP(B3,image_data!A:V,22,TRUE)</f>
        <v>stefanhrt: GoPro HERO9 Black</v>
      </c>
      <c r="AA3">
        <f>_xlfn.STDEV.P(X2:X184)</f>
        <v>14.135631570850842</v>
      </c>
    </row>
    <row r="4" spans="1:27" x14ac:dyDescent="0.3">
      <c r="A4" t="s">
        <v>246</v>
      </c>
      <c r="B4">
        <f t="shared" si="0"/>
        <v>4</v>
      </c>
      <c r="C4">
        <f>VLOOKUP($B4,image_data!$A:$P,16,FALSE)</f>
        <v>5184</v>
      </c>
      <c r="D4">
        <f>VLOOKUP($B4,image_data!$A:$P,15,FALSE)</f>
        <v>3888</v>
      </c>
      <c r="E4">
        <f t="shared" si="1"/>
        <v>-16.599999999999909</v>
      </c>
      <c r="F4">
        <f t="shared" si="2"/>
        <v>676.59999999999991</v>
      </c>
      <c r="G4">
        <f t="shared" si="3"/>
        <v>676.80360519134342</v>
      </c>
      <c r="H4">
        <f>VLOOKUP(_xlfn.CONCAT($A4,"1"),ref_coordinates!$A:$C,2,FALSE)</f>
        <v>2430</v>
      </c>
      <c r="I4">
        <f>VLOOKUP(_xlfn.CONCAT($A4,"1"),ref_coordinates!$A:$C,3,FALSE)</f>
        <v>1220.7</v>
      </c>
      <c r="J4">
        <f>VLOOKUP(_xlfn.CONCAT($A4,"2"),ref_coordinates!$A:$C,2,FALSE)</f>
        <v>2413.4</v>
      </c>
      <c r="K4">
        <f>VLOOKUP(_xlfn.CONCAT($A4,"2"),ref_coordinates!$A:$C,3,FALSE)</f>
        <v>1897.3</v>
      </c>
      <c r="L4">
        <f>VLOOKUP($A4,lines!W:AC,7)</f>
        <v>127.3168994480357</v>
      </c>
      <c r="M4">
        <f>RADIANS(VLOOKUP($B4, image_data!A:G,7,FALSE))</f>
        <v>0.47895875830086421</v>
      </c>
      <c r="N4">
        <f>VLOOKUP($A4,lines!W:AD,8,FALSE)</f>
        <v>0.29829444655386328</v>
      </c>
      <c r="O4">
        <f t="shared" si="4"/>
        <v>-0.18066431174700093</v>
      </c>
      <c r="P4">
        <f>VLOOKUP($B4,image_data!A:F,6,FALSE)</f>
        <v>1.2183205373585</v>
      </c>
      <c r="Q4">
        <f>VLOOKUP($B4,image_data!$A:$Q,12,FALSE)</f>
        <v>0.50162611110335997</v>
      </c>
      <c r="R4">
        <f>VLOOKUP($B4,image_data!$A:$Q,13,FALSE)</f>
        <v>-0.20314164822358</v>
      </c>
      <c r="S4">
        <f>VLOOKUP($B4,image_data!$A:$Q,14,FALSE)</f>
        <v>3.5280145810493997E-2</v>
      </c>
      <c r="T4">
        <f>VLOOKUP($B4,image_data!$A:$K,9,FALSE)</f>
        <v>-0.47414393478820999</v>
      </c>
      <c r="U4">
        <f>VLOOKUP($B4,image_data!$A:$K,10,FALSE)</f>
        <v>-1.9808095578105001</v>
      </c>
      <c r="V4">
        <f>VLOOKUP($B4,image_data!$A:$K,11,FALSE)</f>
        <v>-1.9254278782070999</v>
      </c>
      <c r="W4">
        <f>VLOOKUP(B4,image_data!A:R,18,FALSE)</f>
        <v>1.0261428058602</v>
      </c>
      <c r="X4">
        <f>VLOOKUP(_xlfn.CONCAT(A4,1),ref_coordinates!A:D,4,FALSE)</f>
        <v>33.799999999999997</v>
      </c>
      <c r="Y4" t="str">
        <f>VLOOKUP(INT(LEFT(A4,3)),image_data!A:H,8,FALSE)</f>
        <v>perspective</v>
      </c>
      <c r="Z4" t="str">
        <f>VLOOKUP(B4,image_data!A:V,22,TRUE)</f>
        <v>stefanhrt: GoPro HERO9 Black</v>
      </c>
      <c r="AA4">
        <f>_xlfn.STDEV.P(L2:L184)</f>
        <v>41.642734602438125</v>
      </c>
    </row>
    <row r="5" spans="1:27" x14ac:dyDescent="0.3">
      <c r="A5" t="s">
        <v>247</v>
      </c>
      <c r="B5">
        <f t="shared" si="0"/>
        <v>4</v>
      </c>
      <c r="C5">
        <f>VLOOKUP($B5,image_data!$A:$P,16,FALSE)</f>
        <v>5184</v>
      </c>
      <c r="D5">
        <f>VLOOKUP($B5,image_data!$A:$P,15,FALSE)</f>
        <v>3888</v>
      </c>
      <c r="E5">
        <f t="shared" si="1"/>
        <v>-12.5</v>
      </c>
      <c r="F5">
        <f t="shared" si="2"/>
        <v>676.2</v>
      </c>
      <c r="G5">
        <f t="shared" si="3"/>
        <v>676.31552547609022</v>
      </c>
      <c r="H5">
        <f>VLOOKUP(_xlfn.CONCAT($A5,"1"),ref_coordinates!$A:$C,2,FALSE)</f>
        <v>2679.7</v>
      </c>
      <c r="I5">
        <f>VLOOKUP(_xlfn.CONCAT($A5,"1"),ref_coordinates!$A:$C,3,FALSE)</f>
        <v>1221.0999999999999</v>
      </c>
      <c r="J5">
        <f>VLOOKUP(_xlfn.CONCAT($A5,"2"),ref_coordinates!$A:$C,2,FALSE)</f>
        <v>2667.2</v>
      </c>
      <c r="K5">
        <f>VLOOKUP(_xlfn.CONCAT($A5,"2"),ref_coordinates!$A:$C,3,FALSE)</f>
        <v>1897.3</v>
      </c>
      <c r="L5">
        <f>VLOOKUP($A5,lines!W:AC,7)</f>
        <v>126.0452956802398</v>
      </c>
      <c r="M5">
        <f>RADIANS(VLOOKUP($B5, image_data!A:G,7,FALSE))</f>
        <v>0.47895875830086421</v>
      </c>
      <c r="N5">
        <f>VLOOKUP($A5,lines!W:AD,8,FALSE)</f>
        <v>0.39615999492775711</v>
      </c>
      <c r="O5">
        <f t="shared" si="4"/>
        <v>-8.2798763373107098E-2</v>
      </c>
      <c r="P5">
        <f>VLOOKUP($B5,image_data!A:F,6,FALSE)</f>
        <v>1.2183205373585</v>
      </c>
      <c r="Q5">
        <f>VLOOKUP($B5,image_data!$A:$Q,12,FALSE)</f>
        <v>0.50162611110335997</v>
      </c>
      <c r="R5">
        <f>VLOOKUP($B5,image_data!$A:$Q,13,FALSE)</f>
        <v>-0.20314164822358</v>
      </c>
      <c r="S5">
        <f>VLOOKUP($B5,image_data!$A:$Q,14,FALSE)</f>
        <v>3.5280145810493997E-2</v>
      </c>
      <c r="T5">
        <f>VLOOKUP($B5,image_data!$A:$K,9,FALSE)</f>
        <v>-0.47414393478820999</v>
      </c>
      <c r="U5">
        <f>VLOOKUP($B5,image_data!$A:$K,10,FALSE)</f>
        <v>-1.9808095578105001</v>
      </c>
      <c r="V5">
        <f>VLOOKUP($B5,image_data!$A:$K,11,FALSE)</f>
        <v>-1.9254278782070999</v>
      </c>
      <c r="W5">
        <f>VLOOKUP(B5,image_data!A:R,18,FALSE)</f>
        <v>1.0261428058602</v>
      </c>
      <c r="X5">
        <f>VLOOKUP(_xlfn.CONCAT(A5,1),ref_coordinates!A:D,4,FALSE)</f>
        <v>33.799999999999997</v>
      </c>
      <c r="Y5" t="str">
        <f>VLOOKUP(INT(LEFT(A5,3)),image_data!A:H,8,FALSE)</f>
        <v>perspective</v>
      </c>
      <c r="Z5" t="str">
        <f>VLOOKUP(B5,image_data!A:V,22,TRUE)</f>
        <v>stefanhrt: GoPro HERO9 Black</v>
      </c>
      <c r="AA5">
        <f>MAX(X2:X184)-MIN(X2:X184)</f>
        <v>56.6</v>
      </c>
    </row>
    <row r="6" spans="1:27" x14ac:dyDescent="0.3">
      <c r="A6" t="s">
        <v>248</v>
      </c>
      <c r="B6">
        <f t="shared" si="0"/>
        <v>4</v>
      </c>
      <c r="C6">
        <f>VLOOKUP($B6,image_data!$A:$P,16,FALSE)</f>
        <v>5184</v>
      </c>
      <c r="D6">
        <f>VLOOKUP($B6,image_data!$A:$P,15,FALSE)</f>
        <v>3888</v>
      </c>
      <c r="E6">
        <f t="shared" si="1"/>
        <v>-20.699999999999818</v>
      </c>
      <c r="F6">
        <f t="shared" si="2"/>
        <v>674.7</v>
      </c>
      <c r="G6">
        <f t="shared" si="3"/>
        <v>675.01746644068407</v>
      </c>
      <c r="H6">
        <f>VLOOKUP(_xlfn.CONCAT($A6,"1"),ref_coordinates!$A:$C,2,FALSE)</f>
        <v>2789.6</v>
      </c>
      <c r="I6">
        <f>VLOOKUP(_xlfn.CONCAT($A6,"1"),ref_coordinates!$A:$C,3,FALSE)</f>
        <v>1222.5999999999999</v>
      </c>
      <c r="J6">
        <f>VLOOKUP(_xlfn.CONCAT($A6,"2"),ref_coordinates!$A:$C,2,FALSE)</f>
        <v>2768.9</v>
      </c>
      <c r="K6">
        <f>VLOOKUP(_xlfn.CONCAT($A6,"2"),ref_coordinates!$A:$C,3,FALSE)</f>
        <v>1897.3</v>
      </c>
      <c r="L6">
        <f>VLOOKUP($A6,lines!W:AC,7)</f>
        <v>125.1660597928075</v>
      </c>
      <c r="M6">
        <f>RADIANS(VLOOKUP($B6, image_data!A:G,7,FALSE))</f>
        <v>0.47895875830086421</v>
      </c>
      <c r="N6">
        <f>VLOOKUP($A6,lines!W:AD,8,FALSE)</f>
        <v>0.44149933255899071</v>
      </c>
      <c r="O6">
        <f t="shared" si="4"/>
        <v>-3.7459425741873498E-2</v>
      </c>
      <c r="P6">
        <f>VLOOKUP($B6,image_data!A:F,6,FALSE)</f>
        <v>1.2183205373585</v>
      </c>
      <c r="Q6">
        <f>VLOOKUP($B6,image_data!$A:$Q,12,FALSE)</f>
        <v>0.50162611110335997</v>
      </c>
      <c r="R6">
        <f>VLOOKUP($B6,image_data!$A:$Q,13,FALSE)</f>
        <v>-0.20314164822358</v>
      </c>
      <c r="S6">
        <f>VLOOKUP($B6,image_data!$A:$Q,14,FALSE)</f>
        <v>3.5280145810493997E-2</v>
      </c>
      <c r="T6">
        <f>VLOOKUP($B6,image_data!$A:$K,9,FALSE)</f>
        <v>-0.47414393478820999</v>
      </c>
      <c r="U6">
        <f>VLOOKUP($B6,image_data!$A:$K,10,FALSE)</f>
        <v>-1.9808095578105001</v>
      </c>
      <c r="V6">
        <f>VLOOKUP($B6,image_data!$A:$K,11,FALSE)</f>
        <v>-1.9254278782070999</v>
      </c>
      <c r="W6">
        <f>VLOOKUP(B6,image_data!A:R,18,FALSE)</f>
        <v>1.0261428058602</v>
      </c>
      <c r="X6">
        <f>VLOOKUP(_xlfn.CONCAT(A6,1),ref_coordinates!A:D,4,FALSE)</f>
        <v>33.799999999999997</v>
      </c>
      <c r="Y6" t="str">
        <f>VLOOKUP(INT(LEFT(A6,3)),image_data!A:H,8,FALSE)</f>
        <v>perspective</v>
      </c>
      <c r="Z6" t="str">
        <f>VLOOKUP(B6,image_data!A:V,22,TRUE)</f>
        <v>stefanhrt: GoPro HERO9 Black</v>
      </c>
    </row>
    <row r="7" spans="1:27" x14ac:dyDescent="0.3">
      <c r="A7" t="s">
        <v>249</v>
      </c>
      <c r="B7">
        <f t="shared" si="0"/>
        <v>4</v>
      </c>
      <c r="C7">
        <f>VLOOKUP($B7,image_data!$A:$P,16,FALSE)</f>
        <v>5184</v>
      </c>
      <c r="D7">
        <f>VLOOKUP($B7,image_data!$A:$P,15,FALSE)</f>
        <v>3888</v>
      </c>
      <c r="E7">
        <f t="shared" si="1"/>
        <v>-7.3999999999996362</v>
      </c>
      <c r="F7">
        <f t="shared" si="2"/>
        <v>676.89999999999986</v>
      </c>
      <c r="G7">
        <f t="shared" si="3"/>
        <v>676.94044789774512</v>
      </c>
      <c r="H7">
        <f>VLOOKUP(_xlfn.CONCAT($A7,"1"),ref_coordinates!$A:$C,2,FALSE)</f>
        <v>2912.7</v>
      </c>
      <c r="I7">
        <f>VLOOKUP(_xlfn.CONCAT($A7,"1"),ref_coordinates!$A:$C,3,FALSE)</f>
        <v>1228.4000000000001</v>
      </c>
      <c r="J7">
        <f>VLOOKUP(_xlfn.CONCAT($A7,"2"),ref_coordinates!$A:$C,2,FALSE)</f>
        <v>2905.3</v>
      </c>
      <c r="K7">
        <f>VLOOKUP(_xlfn.CONCAT($A7,"2"),ref_coordinates!$A:$C,3,FALSE)</f>
        <v>1905.3</v>
      </c>
      <c r="L7">
        <f>VLOOKUP($A7,lines!W:AC,7)</f>
        <v>125.3091105821261</v>
      </c>
      <c r="M7">
        <f>RADIANS(VLOOKUP($B7, image_data!A:G,7,FALSE))</f>
        <v>0.47895875830086421</v>
      </c>
      <c r="N7">
        <f>VLOOKUP($A7,lines!W:AD,8,FALSE)</f>
        <v>0.48577255451718948</v>
      </c>
      <c r="O7">
        <f t="shared" si="4"/>
        <v>6.8137962163252741E-3</v>
      </c>
      <c r="P7">
        <f>VLOOKUP($B7,image_data!A:F,6,FALSE)</f>
        <v>1.2183205373585</v>
      </c>
      <c r="Q7">
        <f>VLOOKUP($B7,image_data!$A:$Q,12,FALSE)</f>
        <v>0.50162611110335997</v>
      </c>
      <c r="R7">
        <f>VLOOKUP($B7,image_data!$A:$Q,13,FALSE)</f>
        <v>-0.20314164822358</v>
      </c>
      <c r="S7">
        <f>VLOOKUP($B7,image_data!$A:$Q,14,FALSE)</f>
        <v>3.5280145810493997E-2</v>
      </c>
      <c r="T7">
        <f>VLOOKUP($B7,image_data!$A:$K,9,FALSE)</f>
        <v>-0.47414393478820999</v>
      </c>
      <c r="U7">
        <f>VLOOKUP($B7,image_data!$A:$K,10,FALSE)</f>
        <v>-1.9808095578105001</v>
      </c>
      <c r="V7">
        <f>VLOOKUP($B7,image_data!$A:$K,11,FALSE)</f>
        <v>-1.9254278782070999</v>
      </c>
      <c r="W7">
        <f>VLOOKUP(B7,image_data!A:R,18,FALSE)</f>
        <v>1.0261428058602</v>
      </c>
      <c r="X7">
        <f>VLOOKUP(_xlfn.CONCAT(A7,1),ref_coordinates!A:D,4,FALSE)</f>
        <v>33.799999999999997</v>
      </c>
      <c r="Y7" t="str">
        <f>VLOOKUP(INT(LEFT(A7,3)),image_data!A:H,8,FALSE)</f>
        <v>perspective</v>
      </c>
      <c r="Z7" t="str">
        <f>VLOOKUP(B7,image_data!A:V,22,TRUE)</f>
        <v>stefanhrt: GoPro HERO9 Black</v>
      </c>
    </row>
    <row r="8" spans="1:27" x14ac:dyDescent="0.3">
      <c r="A8" t="s">
        <v>250</v>
      </c>
      <c r="B8">
        <f t="shared" si="0"/>
        <v>4</v>
      </c>
      <c r="C8">
        <f>VLOOKUP($B8,image_data!$A:$P,16,FALSE)</f>
        <v>5184</v>
      </c>
      <c r="D8">
        <f>VLOOKUP($B8,image_data!$A:$P,15,FALSE)</f>
        <v>3888</v>
      </c>
      <c r="E8">
        <f t="shared" si="1"/>
        <v>4.4000000000000909</v>
      </c>
      <c r="F8">
        <f t="shared" si="2"/>
        <v>974.9</v>
      </c>
      <c r="G8">
        <f t="shared" si="3"/>
        <v>974.9099291729467</v>
      </c>
      <c r="H8">
        <f>VLOOKUP(_xlfn.CONCAT($A8,"1"),ref_coordinates!$A:$C,2,FALSE)</f>
        <v>3321.2</v>
      </c>
      <c r="I8">
        <f>VLOOKUP(_xlfn.CONCAT($A8,"1"),ref_coordinates!$A:$C,3,FALSE)</f>
        <v>951.9</v>
      </c>
      <c r="J8">
        <f>VLOOKUP(_xlfn.CONCAT($A8,"2"),ref_coordinates!$A:$C,2,FALSE)</f>
        <v>3325.6</v>
      </c>
      <c r="K8">
        <f>VLOOKUP(_xlfn.CONCAT($A8,"2"),ref_coordinates!$A:$C,3,FALSE)</f>
        <v>1926.8</v>
      </c>
      <c r="L8">
        <f>VLOOKUP($A8,lines!W:AC,7)</f>
        <v>50.208951955935348</v>
      </c>
      <c r="M8">
        <f>RADIANS(VLOOKUP($B8, image_data!A:G,7,FALSE))</f>
        <v>0.47895875830086421</v>
      </c>
      <c r="N8">
        <f>VLOOKUP($A8,lines!W:AD,8,FALSE)</f>
        <v>0.5143511796256065</v>
      </c>
      <c r="O8">
        <f t="shared" si="4"/>
        <v>3.5392421324742296E-2</v>
      </c>
      <c r="P8">
        <f>VLOOKUP($B8,image_data!A:F,6,FALSE)</f>
        <v>1.2183205373585</v>
      </c>
      <c r="Q8">
        <f>VLOOKUP($B8,image_data!$A:$Q,12,FALSE)</f>
        <v>0.50162611110335997</v>
      </c>
      <c r="R8">
        <f>VLOOKUP($B8,image_data!$A:$Q,13,FALSE)</f>
        <v>-0.20314164822358</v>
      </c>
      <c r="S8">
        <f>VLOOKUP($B8,image_data!$A:$Q,14,FALSE)</f>
        <v>3.5280145810493997E-2</v>
      </c>
      <c r="T8">
        <f>VLOOKUP($B8,image_data!$A:$K,9,FALSE)</f>
        <v>-0.47414393478820999</v>
      </c>
      <c r="U8">
        <f>VLOOKUP($B8,image_data!$A:$K,10,FALSE)</f>
        <v>-1.9808095578105001</v>
      </c>
      <c r="V8">
        <f>VLOOKUP($B8,image_data!$A:$K,11,FALSE)</f>
        <v>-1.9254278782070999</v>
      </c>
      <c r="W8">
        <f>VLOOKUP(B8,image_data!A:R,18,FALSE)</f>
        <v>1.0261428058602</v>
      </c>
      <c r="X8">
        <f>VLOOKUP(_xlfn.CONCAT(A8,1),ref_coordinates!A:D,4,FALSE)</f>
        <v>16.8</v>
      </c>
      <c r="Y8" t="str">
        <f>VLOOKUP(INT(LEFT(A8,3)),image_data!A:H,8,FALSE)</f>
        <v>perspective</v>
      </c>
      <c r="Z8" t="str">
        <f>VLOOKUP(B8,image_data!A:V,22,TRUE)</f>
        <v>stefanhrt: GoPro HERO9 Black</v>
      </c>
    </row>
    <row r="9" spans="1:27" x14ac:dyDescent="0.3">
      <c r="A9" t="s">
        <v>252</v>
      </c>
      <c r="B9">
        <f t="shared" si="0"/>
        <v>5</v>
      </c>
      <c r="C9">
        <f>VLOOKUP($B9,image_data!$A:$P,16,FALSE)</f>
        <v>5184</v>
      </c>
      <c r="D9">
        <f>VLOOKUP($B9,image_data!$A:$P,15,FALSE)</f>
        <v>3888</v>
      </c>
      <c r="E9">
        <f t="shared" si="1"/>
        <v>91.150000000000091</v>
      </c>
      <c r="F9">
        <f t="shared" si="2"/>
        <v>1634.5100000000002</v>
      </c>
      <c r="G9">
        <f t="shared" si="3"/>
        <v>1637.0495602149622</v>
      </c>
      <c r="H9">
        <f>VLOOKUP(_xlfn.CONCAT($A9,"1"),ref_coordinates!$A:$C,2,FALSE)</f>
        <v>953</v>
      </c>
      <c r="I9">
        <f>VLOOKUP(_xlfn.CONCAT($A9,"1"),ref_coordinates!$A:$C,3,FALSE)</f>
        <v>549.02</v>
      </c>
      <c r="J9">
        <f>VLOOKUP(_xlfn.CONCAT($A9,"2"),ref_coordinates!$A:$C,2,FALSE)</f>
        <v>1044.1500000000001</v>
      </c>
      <c r="K9">
        <f>VLOOKUP(_xlfn.CONCAT($A9,"2"),ref_coordinates!$A:$C,3,FALSE)</f>
        <v>2183.5300000000002</v>
      </c>
      <c r="L9">
        <f>VLOOKUP($A9,lines!W:AC,7)</f>
        <v>65.210336169611182</v>
      </c>
      <c r="M9">
        <f>RADIANS(VLOOKUP($B9, image_data!A:G,7,FALSE))</f>
        <v>0.62347152043713006</v>
      </c>
      <c r="N9">
        <f>VLOOKUP($A9,lines!W:AD,8,FALSE)</f>
        <v>6.1477187234900379</v>
      </c>
      <c r="O9">
        <f t="shared" si="4"/>
        <v>5.5242472030529077</v>
      </c>
      <c r="P9">
        <f>VLOOKUP($B9,image_data!A:F,6,FALSE)</f>
        <v>1.5272774212061999</v>
      </c>
      <c r="Q9">
        <f>VLOOKUP($B9,image_data!$A:$Q,12,FALSE)</f>
        <v>0.50162611110335997</v>
      </c>
      <c r="R9">
        <f>VLOOKUP($B9,image_data!$A:$Q,13,FALSE)</f>
        <v>-0.20314164822358</v>
      </c>
      <c r="S9">
        <f>VLOOKUP($B9,image_data!$A:$Q,14,FALSE)</f>
        <v>3.5280145810493997E-2</v>
      </c>
      <c r="T9">
        <f>VLOOKUP($B9,image_data!$A:$K,9,FALSE)</f>
        <v>-0.79460174793041005</v>
      </c>
      <c r="U9">
        <f>VLOOKUP($B9,image_data!$A:$K,10,FALSE)</f>
        <v>-1.8926301392878999</v>
      </c>
      <c r="V9">
        <f>VLOOKUP($B9,image_data!$A:$K,11,FALSE)</f>
        <v>-1.9451583926961999</v>
      </c>
      <c r="W9">
        <f>VLOOKUP(B9,image_data!A:R,18,FALSE)</f>
        <v>1.0292269024831999</v>
      </c>
      <c r="X9">
        <f>VLOOKUP(_xlfn.CONCAT(A9,1),ref_coordinates!A:D,4,FALSE)</f>
        <v>33.799999999999997</v>
      </c>
      <c r="Y9" t="str">
        <f>VLOOKUP(INT(LEFT(A9,3)),image_data!A:H,8,FALSE)</f>
        <v>perspective</v>
      </c>
      <c r="Z9" t="str">
        <f>VLOOKUP(B9,image_data!A:V,22,TRUE)</f>
        <v>stefanhrt: GoPro HERO9 Black</v>
      </c>
    </row>
    <row r="10" spans="1:27" x14ac:dyDescent="0.3">
      <c r="A10" t="s">
        <v>253</v>
      </c>
      <c r="B10">
        <f t="shared" si="0"/>
        <v>5</v>
      </c>
      <c r="C10">
        <f>VLOOKUP($B10,image_data!$A:$P,16,FALSE)</f>
        <v>5184</v>
      </c>
      <c r="D10">
        <f>VLOOKUP($B10,image_data!$A:$P,15,FALSE)</f>
        <v>3888</v>
      </c>
      <c r="E10">
        <f t="shared" si="1"/>
        <v>99.659999999999854</v>
      </c>
      <c r="F10">
        <f t="shared" si="2"/>
        <v>1662.0800000000002</v>
      </c>
      <c r="G10">
        <f t="shared" si="3"/>
        <v>1665.0651765021094</v>
      </c>
      <c r="H10">
        <f>VLOOKUP(_xlfn.CONCAT($A10,"1"),ref_coordinates!$A:$C,2,FALSE)</f>
        <v>1261.6400000000001</v>
      </c>
      <c r="I10">
        <f>VLOOKUP(_xlfn.CONCAT($A10,"1"),ref_coordinates!$A:$C,3,FALSE)</f>
        <v>468.3</v>
      </c>
      <c r="J10">
        <f>VLOOKUP(_xlfn.CONCAT($A10,"2"),ref_coordinates!$A:$C,2,FALSE)</f>
        <v>1361.3</v>
      </c>
      <c r="K10">
        <f>VLOOKUP(_xlfn.CONCAT($A10,"2"),ref_coordinates!$A:$C,3,FALSE)</f>
        <v>2130.38</v>
      </c>
      <c r="L10">
        <f>VLOOKUP($A10,lines!W:AC,7)</f>
        <v>61.822072172349863</v>
      </c>
      <c r="M10">
        <f>RADIANS(VLOOKUP($B10, image_data!A:G,7,FALSE))</f>
        <v>0.62347152043713006</v>
      </c>
      <c r="N10">
        <f>VLOOKUP($A10,lines!W:AD,8,FALSE)</f>
        <v>6.2319143431585919</v>
      </c>
      <c r="O10">
        <f t="shared" si="4"/>
        <v>5.6084428227214618</v>
      </c>
      <c r="P10">
        <f>VLOOKUP($B10,image_data!A:F,6,FALSE)</f>
        <v>1.5272774212061999</v>
      </c>
      <c r="Q10">
        <f>VLOOKUP($B10,image_data!$A:$Q,12,FALSE)</f>
        <v>0.50162611110335997</v>
      </c>
      <c r="R10">
        <f>VLOOKUP($B10,image_data!$A:$Q,13,FALSE)</f>
        <v>-0.20314164822358</v>
      </c>
      <c r="S10">
        <f>VLOOKUP($B10,image_data!$A:$Q,14,FALSE)</f>
        <v>3.5280145810493997E-2</v>
      </c>
      <c r="T10">
        <f>VLOOKUP($B10,image_data!$A:$K,9,FALSE)</f>
        <v>-0.79460174793041005</v>
      </c>
      <c r="U10">
        <f>VLOOKUP($B10,image_data!$A:$K,10,FALSE)</f>
        <v>-1.8926301392878999</v>
      </c>
      <c r="V10">
        <f>VLOOKUP($B10,image_data!$A:$K,11,FALSE)</f>
        <v>-1.9451583926961999</v>
      </c>
      <c r="W10">
        <f>VLOOKUP(B10,image_data!A:R,18,FALSE)</f>
        <v>1.0292269024831999</v>
      </c>
      <c r="X10">
        <f>VLOOKUP(_xlfn.CONCAT(A10,1),ref_coordinates!A:D,4,FALSE)</f>
        <v>33.799999999999997</v>
      </c>
      <c r="Y10" t="str">
        <f>VLOOKUP(INT(LEFT(A10,3)),image_data!A:H,8,FALSE)</f>
        <v>perspective</v>
      </c>
      <c r="Z10" t="str">
        <f>VLOOKUP(B10,image_data!A:V,22,TRUE)</f>
        <v>stefanhrt: GoPro HERO9 Black</v>
      </c>
    </row>
    <row r="11" spans="1:27" x14ac:dyDescent="0.3">
      <c r="A11" t="s">
        <v>254</v>
      </c>
      <c r="B11">
        <f t="shared" si="0"/>
        <v>5</v>
      </c>
      <c r="C11">
        <f>VLOOKUP($B11,image_data!$A:$P,16,FALSE)</f>
        <v>5184</v>
      </c>
      <c r="D11">
        <f>VLOOKUP($B11,image_data!$A:$P,15,FALSE)</f>
        <v>3888</v>
      </c>
      <c r="E11">
        <f t="shared" si="1"/>
        <v>152.43000000000006</v>
      </c>
      <c r="F11">
        <f t="shared" si="2"/>
        <v>1677.0700000000002</v>
      </c>
      <c r="G11">
        <f t="shared" si="3"/>
        <v>1683.9829838213925</v>
      </c>
      <c r="H11">
        <f>VLOOKUP(_xlfn.CONCAT($A11,"1"),ref_coordinates!$A:$C,2,FALSE)</f>
        <v>1520.57</v>
      </c>
      <c r="I11">
        <f>VLOOKUP(_xlfn.CONCAT($A11,"1"),ref_coordinates!$A:$C,3,FALSE)</f>
        <v>396.04</v>
      </c>
      <c r="J11">
        <f>VLOOKUP(_xlfn.CONCAT($A11,"2"),ref_coordinates!$A:$C,2,FALSE)</f>
        <v>1673</v>
      </c>
      <c r="K11">
        <f>VLOOKUP(_xlfn.CONCAT($A11,"2"),ref_coordinates!$A:$C,3,FALSE)</f>
        <v>2073.11</v>
      </c>
      <c r="L11">
        <f>VLOOKUP($A11,lines!W:AC,7)</f>
        <v>58.745872213596691</v>
      </c>
      <c r="M11">
        <f>RADIANS(VLOOKUP($B11, image_data!A:G,7,FALSE))</f>
        <v>0.62347152043713006</v>
      </c>
      <c r="N11">
        <f>VLOOKUP($A11,lines!W:AD,8,FALSE)</f>
        <v>3.2539091668770503E-2</v>
      </c>
      <c r="O11">
        <f t="shared" si="4"/>
        <v>-0.5909324287683595</v>
      </c>
      <c r="P11">
        <f>VLOOKUP($B11,image_data!A:F,6,FALSE)</f>
        <v>1.5272774212061999</v>
      </c>
      <c r="Q11">
        <f>VLOOKUP($B11,image_data!$A:$Q,12,FALSE)</f>
        <v>0.50162611110335997</v>
      </c>
      <c r="R11">
        <f>VLOOKUP($B11,image_data!$A:$Q,13,FALSE)</f>
        <v>-0.20314164822358</v>
      </c>
      <c r="S11">
        <f>VLOOKUP($B11,image_data!$A:$Q,14,FALSE)</f>
        <v>3.5280145810493997E-2</v>
      </c>
      <c r="T11">
        <f>VLOOKUP($B11,image_data!$A:$K,9,FALSE)</f>
        <v>-0.79460174793041005</v>
      </c>
      <c r="U11">
        <f>VLOOKUP($B11,image_data!$A:$K,10,FALSE)</f>
        <v>-1.8926301392878999</v>
      </c>
      <c r="V11">
        <f>VLOOKUP($B11,image_data!$A:$K,11,FALSE)</f>
        <v>-1.9451583926961999</v>
      </c>
      <c r="W11">
        <f>VLOOKUP(B11,image_data!A:R,18,FALSE)</f>
        <v>1.0292269024831999</v>
      </c>
      <c r="X11">
        <f>VLOOKUP(_xlfn.CONCAT(A11,1),ref_coordinates!A:D,4,FALSE)</f>
        <v>33.799999999999997</v>
      </c>
      <c r="Y11" t="str">
        <f>VLOOKUP(INT(LEFT(A11,3)),image_data!A:H,8,FALSE)</f>
        <v>perspective</v>
      </c>
      <c r="Z11" t="str">
        <f>VLOOKUP(B11,image_data!A:V,22,TRUE)</f>
        <v>stefanhrt: GoPro HERO9 Black</v>
      </c>
    </row>
    <row r="12" spans="1:27" x14ac:dyDescent="0.3">
      <c r="A12" t="s">
        <v>255</v>
      </c>
      <c r="B12">
        <f t="shared" si="0"/>
        <v>5</v>
      </c>
      <c r="C12">
        <f>VLOOKUP($B12,image_data!$A:$P,16,FALSE)</f>
        <v>5184</v>
      </c>
      <c r="D12">
        <f>VLOOKUP($B12,image_data!$A:$P,15,FALSE)</f>
        <v>3888</v>
      </c>
      <c r="E12">
        <f t="shared" si="1"/>
        <v>200.33999999999992</v>
      </c>
      <c r="F12">
        <f t="shared" si="2"/>
        <v>1682.1200000000001</v>
      </c>
      <c r="G12">
        <f t="shared" si="3"/>
        <v>1694.0082083626396</v>
      </c>
      <c r="H12">
        <f>VLOOKUP(_xlfn.CONCAT($A12,"1"),ref_coordinates!$A:$C,2,FALSE)</f>
        <v>1806.96</v>
      </c>
      <c r="I12">
        <f>VLOOKUP(_xlfn.CONCAT($A12,"1"),ref_coordinates!$A:$C,3,FALSE)</f>
        <v>341.79</v>
      </c>
      <c r="J12">
        <f>VLOOKUP(_xlfn.CONCAT($A12,"2"),ref_coordinates!$A:$C,2,FALSE)</f>
        <v>2007.3</v>
      </c>
      <c r="K12">
        <f>VLOOKUP(_xlfn.CONCAT($A12,"2"),ref_coordinates!$A:$C,3,FALSE)</f>
        <v>2023.91</v>
      </c>
      <c r="L12">
        <f>VLOOKUP($A12,lines!W:AC,7)</f>
        <v>56.669404950557997</v>
      </c>
      <c r="M12">
        <f>RADIANS(VLOOKUP($B12, image_data!A:G,7,FALSE))</f>
        <v>0.62347152043713006</v>
      </c>
      <c r="N12">
        <f>VLOOKUP($A12,lines!W:AD,8,FALSE)</f>
        <v>0.1225963248356641</v>
      </c>
      <c r="O12">
        <f t="shared" si="4"/>
        <v>-0.50087519560146598</v>
      </c>
      <c r="P12">
        <f>VLOOKUP($B12,image_data!A:F,6,FALSE)</f>
        <v>1.5272774212061999</v>
      </c>
      <c r="Q12">
        <f>VLOOKUP($B12,image_data!$A:$Q,12,FALSE)</f>
        <v>0.50162611110335997</v>
      </c>
      <c r="R12">
        <f>VLOOKUP($B12,image_data!$A:$Q,13,FALSE)</f>
        <v>-0.20314164822358</v>
      </c>
      <c r="S12">
        <f>VLOOKUP($B12,image_data!$A:$Q,14,FALSE)</f>
        <v>3.5280145810493997E-2</v>
      </c>
      <c r="T12">
        <f>VLOOKUP($B12,image_data!$A:$K,9,FALSE)</f>
        <v>-0.79460174793041005</v>
      </c>
      <c r="U12">
        <f>VLOOKUP($B12,image_data!$A:$K,10,FALSE)</f>
        <v>-1.8926301392878999</v>
      </c>
      <c r="V12">
        <f>VLOOKUP($B12,image_data!$A:$K,11,FALSE)</f>
        <v>-1.9451583926961999</v>
      </c>
      <c r="W12">
        <f>VLOOKUP(B12,image_data!A:R,18,FALSE)</f>
        <v>1.0292269024831999</v>
      </c>
      <c r="X12">
        <f>VLOOKUP(_xlfn.CONCAT(A12,1),ref_coordinates!A:D,4,FALSE)</f>
        <v>33.799999999999997</v>
      </c>
      <c r="Y12" t="str">
        <f>VLOOKUP(INT(LEFT(A12,3)),image_data!A:H,8,FALSE)</f>
        <v>perspective</v>
      </c>
      <c r="Z12" t="str">
        <f>VLOOKUP(B12,image_data!A:V,22,TRUE)</f>
        <v>stefanhrt: GoPro HERO9 Black</v>
      </c>
    </row>
    <row r="13" spans="1:27" x14ac:dyDescent="0.3">
      <c r="A13" t="s">
        <v>256</v>
      </c>
      <c r="B13">
        <f t="shared" si="0"/>
        <v>5</v>
      </c>
      <c r="C13">
        <f>VLOOKUP($B13,image_data!$A:$P,16,FALSE)</f>
        <v>5184</v>
      </c>
      <c r="D13">
        <f>VLOOKUP($B13,image_data!$A:$P,15,FALSE)</f>
        <v>3888</v>
      </c>
      <c r="E13">
        <f t="shared" si="1"/>
        <v>245.36000000000013</v>
      </c>
      <c r="F13">
        <f t="shared" si="2"/>
        <v>1674.39</v>
      </c>
      <c r="G13">
        <f t="shared" si="3"/>
        <v>1692.2716689999866</v>
      </c>
      <c r="H13">
        <f>VLOOKUP(_xlfn.CONCAT($A13,"1"),ref_coordinates!$A:$C,2,FALSE)</f>
        <v>2113.6799999999998</v>
      </c>
      <c r="I13">
        <f>VLOOKUP(_xlfn.CONCAT($A13,"1"),ref_coordinates!$A:$C,3,FALSE)</f>
        <v>297.74</v>
      </c>
      <c r="J13">
        <f>VLOOKUP(_xlfn.CONCAT($A13,"2"),ref_coordinates!$A:$C,2,FALSE)</f>
        <v>2359.04</v>
      </c>
      <c r="K13">
        <f>VLOOKUP(_xlfn.CONCAT($A13,"2"),ref_coordinates!$A:$C,3,FALSE)</f>
        <v>1972.13</v>
      </c>
      <c r="L13">
        <f>VLOOKUP($A13,lines!W:AC,7)</f>
        <v>54.867815727767947</v>
      </c>
      <c r="M13">
        <f>RADIANS(VLOOKUP($B13, image_data!A:G,7,FALSE))</f>
        <v>0.62347152043713006</v>
      </c>
      <c r="N13">
        <f>VLOOKUP($A13,lines!W:AD,8,FALSE)</f>
        <v>0.2287336005652473</v>
      </c>
      <c r="O13">
        <f t="shared" si="4"/>
        <v>-0.39473791987188278</v>
      </c>
      <c r="P13">
        <f>VLOOKUP($B13,image_data!A:F,6,FALSE)</f>
        <v>1.5272774212061999</v>
      </c>
      <c r="Q13">
        <f>VLOOKUP($B13,image_data!$A:$Q,12,FALSE)</f>
        <v>0.50162611110335997</v>
      </c>
      <c r="R13">
        <f>VLOOKUP($B13,image_data!$A:$Q,13,FALSE)</f>
        <v>-0.20314164822358</v>
      </c>
      <c r="S13">
        <f>VLOOKUP($B13,image_data!$A:$Q,14,FALSE)</f>
        <v>3.5280145810493997E-2</v>
      </c>
      <c r="T13">
        <f>VLOOKUP($B13,image_data!$A:$K,9,FALSE)</f>
        <v>-0.79460174793041005</v>
      </c>
      <c r="U13">
        <f>VLOOKUP($B13,image_data!$A:$K,10,FALSE)</f>
        <v>-1.8926301392878999</v>
      </c>
      <c r="V13">
        <f>VLOOKUP($B13,image_data!$A:$K,11,FALSE)</f>
        <v>-1.9451583926961999</v>
      </c>
      <c r="W13">
        <f>VLOOKUP(B13,image_data!A:R,18,FALSE)</f>
        <v>1.0292269024831999</v>
      </c>
      <c r="X13">
        <f>VLOOKUP(_xlfn.CONCAT(A13,1),ref_coordinates!A:D,4,FALSE)</f>
        <v>33.799999999999997</v>
      </c>
      <c r="Y13" t="str">
        <f>VLOOKUP(INT(LEFT(A13,3)),image_data!A:H,8,FALSE)</f>
        <v>perspective</v>
      </c>
      <c r="Z13" t="str">
        <f>VLOOKUP(B13,image_data!A:V,22,TRUE)</f>
        <v>stefanhrt: GoPro HERO9 Black</v>
      </c>
    </row>
    <row r="14" spans="1:27" x14ac:dyDescent="0.3">
      <c r="A14" t="s">
        <v>257</v>
      </c>
      <c r="B14">
        <f t="shared" si="0"/>
        <v>5</v>
      </c>
      <c r="C14">
        <f>VLOOKUP($B14,image_data!$A:$P,16,FALSE)</f>
        <v>5184</v>
      </c>
      <c r="D14">
        <f>VLOOKUP($B14,image_data!$A:$P,15,FALSE)</f>
        <v>3888</v>
      </c>
      <c r="E14">
        <f t="shared" si="1"/>
        <v>298.38999999999987</v>
      </c>
      <c r="F14">
        <f t="shared" si="2"/>
        <v>1660.94</v>
      </c>
      <c r="G14">
        <f t="shared" si="3"/>
        <v>1687.5302295662736</v>
      </c>
      <c r="H14">
        <f>VLOOKUP(_xlfn.CONCAT($A14,"1"),ref_coordinates!$A:$C,2,FALSE)</f>
        <v>2419.5500000000002</v>
      </c>
      <c r="I14">
        <f>VLOOKUP(_xlfn.CONCAT($A14,"1"),ref_coordinates!$A:$C,3,FALSE)</f>
        <v>266.85000000000002</v>
      </c>
      <c r="J14">
        <f>VLOOKUP(_xlfn.CONCAT($A14,"2"),ref_coordinates!$A:$C,2,FALSE)</f>
        <v>2717.94</v>
      </c>
      <c r="K14">
        <f>VLOOKUP(_xlfn.CONCAT($A14,"2"),ref_coordinates!$A:$C,3,FALSE)</f>
        <v>1927.79</v>
      </c>
      <c r="L14">
        <f>VLOOKUP($A14,lines!W:AC,7)</f>
        <v>53.965145337507437</v>
      </c>
      <c r="M14">
        <f>RADIANS(VLOOKUP($B14, image_data!A:G,7,FALSE))</f>
        <v>0.62347152043713006</v>
      </c>
      <c r="N14">
        <f>VLOOKUP($A14,lines!W:AD,8,FALSE)</f>
        <v>0.34286013292163792</v>
      </c>
      <c r="O14">
        <f t="shared" si="4"/>
        <v>-0.28061138751549214</v>
      </c>
      <c r="P14">
        <f>VLOOKUP($B14,image_data!A:F,6,FALSE)</f>
        <v>1.5272774212061999</v>
      </c>
      <c r="Q14">
        <f>VLOOKUP($B14,image_data!$A:$Q,12,FALSE)</f>
        <v>0.50162611110335997</v>
      </c>
      <c r="R14">
        <f>VLOOKUP($B14,image_data!$A:$Q,13,FALSE)</f>
        <v>-0.20314164822358</v>
      </c>
      <c r="S14">
        <f>VLOOKUP($B14,image_data!$A:$Q,14,FALSE)</f>
        <v>3.5280145810493997E-2</v>
      </c>
      <c r="T14">
        <f>VLOOKUP($B14,image_data!$A:$K,9,FALSE)</f>
        <v>-0.79460174793041005</v>
      </c>
      <c r="U14">
        <f>VLOOKUP($B14,image_data!$A:$K,10,FALSE)</f>
        <v>-1.8926301392878999</v>
      </c>
      <c r="V14">
        <f>VLOOKUP($B14,image_data!$A:$K,11,FALSE)</f>
        <v>-1.9451583926961999</v>
      </c>
      <c r="W14">
        <f>VLOOKUP(B14,image_data!A:R,18,FALSE)</f>
        <v>1.0292269024831999</v>
      </c>
      <c r="X14">
        <f>VLOOKUP(_xlfn.CONCAT(A14,1),ref_coordinates!A:D,4,FALSE)</f>
        <v>33.799999999999997</v>
      </c>
      <c r="Y14" t="str">
        <f>VLOOKUP(INT(LEFT(A14,3)),image_data!A:H,8,FALSE)</f>
        <v>perspective</v>
      </c>
      <c r="Z14" t="str">
        <f>VLOOKUP(B14,image_data!A:V,22,TRUE)</f>
        <v>stefanhrt: GoPro HERO9 Black</v>
      </c>
    </row>
    <row r="15" spans="1:27" x14ac:dyDescent="0.3">
      <c r="A15" t="s">
        <v>258</v>
      </c>
      <c r="B15">
        <f t="shared" si="0"/>
        <v>5</v>
      </c>
      <c r="C15">
        <f>VLOOKUP($B15,image_data!$A:$P,16,FALSE)</f>
        <v>5184</v>
      </c>
      <c r="D15">
        <f>VLOOKUP($B15,image_data!$A:$P,15,FALSE)</f>
        <v>3888</v>
      </c>
      <c r="E15">
        <f t="shared" si="1"/>
        <v>342.13000000000011</v>
      </c>
      <c r="F15">
        <f t="shared" si="2"/>
        <v>1622.38</v>
      </c>
      <c r="G15">
        <f t="shared" si="3"/>
        <v>1658.0620619566689</v>
      </c>
      <c r="H15">
        <f>VLOOKUP(_xlfn.CONCAT($A15,"1"),ref_coordinates!$A:$C,2,FALSE)</f>
        <v>2680.49</v>
      </c>
      <c r="I15">
        <f>VLOOKUP(_xlfn.CONCAT($A15,"1"),ref_coordinates!$A:$C,3,FALSE)</f>
        <v>256.77</v>
      </c>
      <c r="J15">
        <f>VLOOKUP(_xlfn.CONCAT($A15,"2"),ref_coordinates!$A:$C,2,FALSE)</f>
        <v>3022.62</v>
      </c>
      <c r="K15">
        <f>VLOOKUP(_xlfn.CONCAT($A15,"2"),ref_coordinates!$A:$C,3,FALSE)</f>
        <v>1879.15</v>
      </c>
      <c r="L15">
        <f>VLOOKUP($A15,lines!W:AC,7)</f>
        <v>52.954163889790891</v>
      </c>
      <c r="M15">
        <f>RADIANS(VLOOKUP($B15, image_data!A:G,7,FALSE))</f>
        <v>0.62347152043713006</v>
      </c>
      <c r="N15">
        <f>VLOOKUP($A15,lines!W:AD,8,FALSE)</f>
        <v>0.44893608585273792</v>
      </c>
      <c r="O15">
        <f t="shared" si="4"/>
        <v>-0.17453543458439214</v>
      </c>
      <c r="P15">
        <f>VLOOKUP($B15,image_data!A:F,6,FALSE)</f>
        <v>1.5272774212061999</v>
      </c>
      <c r="Q15">
        <f>VLOOKUP($B15,image_data!$A:$Q,12,FALSE)</f>
        <v>0.50162611110335997</v>
      </c>
      <c r="R15">
        <f>VLOOKUP($B15,image_data!$A:$Q,13,FALSE)</f>
        <v>-0.20314164822358</v>
      </c>
      <c r="S15">
        <f>VLOOKUP($B15,image_data!$A:$Q,14,FALSE)</f>
        <v>3.5280145810493997E-2</v>
      </c>
      <c r="T15">
        <f>VLOOKUP($B15,image_data!$A:$K,9,FALSE)</f>
        <v>-0.79460174793041005</v>
      </c>
      <c r="U15">
        <f>VLOOKUP($B15,image_data!$A:$K,10,FALSE)</f>
        <v>-1.8926301392878999</v>
      </c>
      <c r="V15">
        <f>VLOOKUP($B15,image_data!$A:$K,11,FALSE)</f>
        <v>-1.9451583926961999</v>
      </c>
      <c r="W15">
        <f>VLOOKUP(B15,image_data!A:R,18,FALSE)</f>
        <v>1.0292269024831999</v>
      </c>
      <c r="X15">
        <f>VLOOKUP(_xlfn.CONCAT(A15,1),ref_coordinates!A:D,4,FALSE)</f>
        <v>33.799999999999997</v>
      </c>
      <c r="Y15" t="str">
        <f>VLOOKUP(INT(LEFT(A15,3)),image_data!A:H,8,FALSE)</f>
        <v>perspective</v>
      </c>
      <c r="Z15" t="str">
        <f>VLOOKUP(B15,image_data!A:V,22,TRUE)</f>
        <v>stefanhrt: GoPro HERO9 Black</v>
      </c>
    </row>
    <row r="16" spans="1:27" x14ac:dyDescent="0.3">
      <c r="A16" t="s">
        <v>259</v>
      </c>
      <c r="B16">
        <f t="shared" si="0"/>
        <v>5</v>
      </c>
      <c r="C16">
        <f>VLOOKUP($B16,image_data!$A:$P,16,FALSE)</f>
        <v>5184</v>
      </c>
      <c r="D16">
        <f>VLOOKUP($B16,image_data!$A:$P,15,FALSE)</f>
        <v>3888</v>
      </c>
      <c r="E16">
        <f t="shared" si="1"/>
        <v>378.45999999999958</v>
      </c>
      <c r="F16">
        <f t="shared" si="2"/>
        <v>1584.04</v>
      </c>
      <c r="G16">
        <f t="shared" si="3"/>
        <v>1628.6235578549145</v>
      </c>
      <c r="H16">
        <f>VLOOKUP(_xlfn.CONCAT($A16,"1"),ref_coordinates!$A:$C,2,FALSE)</f>
        <v>2962.28</v>
      </c>
      <c r="I16">
        <f>VLOOKUP(_xlfn.CONCAT($A16,"1"),ref_coordinates!$A:$C,3,FALSE)</f>
        <v>253.66</v>
      </c>
      <c r="J16">
        <f>VLOOKUP(_xlfn.CONCAT($A16,"2"),ref_coordinates!$A:$C,2,FALSE)</f>
        <v>3340.74</v>
      </c>
      <c r="K16">
        <f>VLOOKUP(_xlfn.CONCAT($A16,"2"),ref_coordinates!$A:$C,3,FALSE)</f>
        <v>1837.7</v>
      </c>
      <c r="L16">
        <f>VLOOKUP($A16,lines!W:AC,7)</f>
        <v>53.303156326246437</v>
      </c>
      <c r="M16">
        <f>RADIANS(VLOOKUP($B16, image_data!A:G,7,FALSE))</f>
        <v>0.62347152043713006</v>
      </c>
      <c r="N16">
        <f>VLOOKUP($A16,lines!W:AD,8,FALSE)</f>
        <v>0.55336773774487058</v>
      </c>
      <c r="O16">
        <f t="shared" si="4"/>
        <v>-7.0103782692259475E-2</v>
      </c>
      <c r="P16">
        <f>VLOOKUP($B16,image_data!A:F,6,FALSE)</f>
        <v>1.5272774212061999</v>
      </c>
      <c r="Q16">
        <f>VLOOKUP($B16,image_data!$A:$Q,12,FALSE)</f>
        <v>0.50162611110335997</v>
      </c>
      <c r="R16">
        <f>VLOOKUP($B16,image_data!$A:$Q,13,FALSE)</f>
        <v>-0.20314164822358</v>
      </c>
      <c r="S16">
        <f>VLOOKUP($B16,image_data!$A:$Q,14,FALSE)</f>
        <v>3.5280145810493997E-2</v>
      </c>
      <c r="T16">
        <f>VLOOKUP($B16,image_data!$A:$K,9,FALSE)</f>
        <v>-0.79460174793041005</v>
      </c>
      <c r="U16">
        <f>VLOOKUP($B16,image_data!$A:$K,10,FALSE)</f>
        <v>-1.8926301392878999</v>
      </c>
      <c r="V16">
        <f>VLOOKUP($B16,image_data!$A:$K,11,FALSE)</f>
        <v>-1.9451583926961999</v>
      </c>
      <c r="W16">
        <f>VLOOKUP(B16,image_data!A:R,18,FALSE)</f>
        <v>1.0292269024831999</v>
      </c>
      <c r="X16">
        <f>VLOOKUP(_xlfn.CONCAT(A16,1),ref_coordinates!A:D,4,FALSE)</f>
        <v>33.799999999999997</v>
      </c>
      <c r="Y16" t="str">
        <f>VLOOKUP(INT(LEFT(A16,3)),image_data!A:H,8,FALSE)</f>
        <v>perspective</v>
      </c>
      <c r="Z16" t="str">
        <f>VLOOKUP(B16,image_data!A:V,22,TRUE)</f>
        <v>stefanhrt: GoPro HERO9 Black</v>
      </c>
    </row>
    <row r="17" spans="1:26" x14ac:dyDescent="0.3">
      <c r="A17" t="s">
        <v>260</v>
      </c>
      <c r="B17">
        <f t="shared" si="0"/>
        <v>5</v>
      </c>
      <c r="C17">
        <f>VLOOKUP($B17,image_data!$A:$P,16,FALSE)</f>
        <v>5184</v>
      </c>
      <c r="D17">
        <f>VLOOKUP($B17,image_data!$A:$P,15,FALSE)</f>
        <v>3888</v>
      </c>
      <c r="E17">
        <f t="shared" si="1"/>
        <v>329.70000000000027</v>
      </c>
      <c r="F17">
        <f t="shared" si="2"/>
        <v>1545.4</v>
      </c>
      <c r="G17">
        <f t="shared" si="3"/>
        <v>1580.1782336179676</v>
      </c>
      <c r="H17">
        <f>VLOOKUP(_xlfn.CONCAT($A17,"1"),ref_coordinates!$A:$C,2,FALSE)</f>
        <v>3264.66</v>
      </c>
      <c r="I17">
        <f>VLOOKUP(_xlfn.CONCAT($A17,"1"),ref_coordinates!$A:$C,3,FALSE)</f>
        <v>267.14999999999998</v>
      </c>
      <c r="J17">
        <f>VLOOKUP(_xlfn.CONCAT($A17,"2"),ref_coordinates!$A:$C,2,FALSE)</f>
        <v>3594.36</v>
      </c>
      <c r="K17">
        <f>VLOOKUP(_xlfn.CONCAT($A17,"2"),ref_coordinates!$A:$C,3,FALSE)</f>
        <v>1812.55</v>
      </c>
      <c r="L17">
        <f>VLOOKUP($A17,lines!W:AC,7)</f>
        <v>54.012066567408112</v>
      </c>
      <c r="M17">
        <f>RADIANS(VLOOKUP($B17, image_data!A:G,7,FALSE))</f>
        <v>0.62347152043713006</v>
      </c>
      <c r="N17">
        <f>VLOOKUP($A17,lines!W:AD,8,FALSE)</f>
        <v>0.67356819688213898</v>
      </c>
      <c r="O17">
        <f t="shared" si="4"/>
        <v>5.0096676445008925E-2</v>
      </c>
      <c r="P17">
        <f>VLOOKUP($B17,image_data!A:F,6,FALSE)</f>
        <v>1.5272774212061999</v>
      </c>
      <c r="Q17">
        <f>VLOOKUP($B17,image_data!$A:$Q,12,FALSE)</f>
        <v>0.50162611110335997</v>
      </c>
      <c r="R17">
        <f>VLOOKUP($B17,image_data!$A:$Q,13,FALSE)</f>
        <v>-0.20314164822358</v>
      </c>
      <c r="S17">
        <f>VLOOKUP($B17,image_data!$A:$Q,14,FALSE)</f>
        <v>3.5280145810493997E-2</v>
      </c>
      <c r="T17">
        <f>VLOOKUP($B17,image_data!$A:$K,9,FALSE)</f>
        <v>-0.79460174793041005</v>
      </c>
      <c r="U17">
        <f>VLOOKUP($B17,image_data!$A:$K,10,FALSE)</f>
        <v>-1.8926301392878999</v>
      </c>
      <c r="V17">
        <f>VLOOKUP($B17,image_data!$A:$K,11,FALSE)</f>
        <v>-1.9451583926961999</v>
      </c>
      <c r="W17">
        <f>VLOOKUP(B17,image_data!A:R,18,FALSE)</f>
        <v>1.0292269024831999</v>
      </c>
      <c r="X17">
        <f>VLOOKUP(_xlfn.CONCAT(A17,1),ref_coordinates!A:D,4,FALSE)</f>
        <v>33.799999999999997</v>
      </c>
      <c r="Y17" t="str">
        <f>VLOOKUP(INT(LEFT(A17,3)),image_data!A:H,8,FALSE)</f>
        <v>perspective</v>
      </c>
      <c r="Z17" t="str">
        <f>VLOOKUP(B17,image_data!A:V,22,TRUE)</f>
        <v>stefanhrt: GoPro HERO9 Black</v>
      </c>
    </row>
    <row r="18" spans="1:26" x14ac:dyDescent="0.3">
      <c r="A18" t="s">
        <v>261</v>
      </c>
      <c r="B18">
        <f t="shared" si="0"/>
        <v>5</v>
      </c>
      <c r="C18">
        <f>VLOOKUP($B18,image_data!$A:$P,16,FALSE)</f>
        <v>5184</v>
      </c>
      <c r="D18">
        <f>VLOOKUP($B18,image_data!$A:$P,15,FALSE)</f>
        <v>3888</v>
      </c>
      <c r="E18">
        <f t="shared" si="1"/>
        <v>351.57000000000016</v>
      </c>
      <c r="F18">
        <f t="shared" si="2"/>
        <v>1474.85</v>
      </c>
      <c r="G18">
        <f t="shared" si="3"/>
        <v>1516.1741283243161</v>
      </c>
      <c r="H18">
        <f>VLOOKUP(_xlfn.CONCAT($A18,"1"),ref_coordinates!$A:$C,2,FALSE)</f>
        <v>3493.94</v>
      </c>
      <c r="I18">
        <f>VLOOKUP(_xlfn.CONCAT($A18,"1"),ref_coordinates!$A:$C,3,FALSE)</f>
        <v>286.38</v>
      </c>
      <c r="J18">
        <f>VLOOKUP(_xlfn.CONCAT($A18,"2"),ref_coordinates!$A:$C,2,FALSE)</f>
        <v>3845.51</v>
      </c>
      <c r="K18">
        <f>VLOOKUP(_xlfn.CONCAT($A18,"2"),ref_coordinates!$A:$C,3,FALSE)</f>
        <v>1761.23</v>
      </c>
      <c r="L18">
        <f>VLOOKUP($A18,lines!W:AC,7)</f>
        <v>55.502623527709403</v>
      </c>
      <c r="M18">
        <f>RADIANS(VLOOKUP($B18, image_data!A:G,7,FALSE))</f>
        <v>0.62347152043713006</v>
      </c>
      <c r="N18">
        <f>VLOOKUP($A18,lines!W:AD,8,FALSE)</f>
        <v>0.78324603573748619</v>
      </c>
      <c r="O18">
        <f t="shared" si="4"/>
        <v>0.15977451530035613</v>
      </c>
      <c r="P18">
        <f>VLOOKUP($B18,image_data!A:F,6,FALSE)</f>
        <v>1.5272774212061999</v>
      </c>
      <c r="Q18">
        <f>VLOOKUP($B18,image_data!$A:$Q,12,FALSE)</f>
        <v>0.50162611110335997</v>
      </c>
      <c r="R18">
        <f>VLOOKUP($B18,image_data!$A:$Q,13,FALSE)</f>
        <v>-0.20314164822358</v>
      </c>
      <c r="S18">
        <f>VLOOKUP($B18,image_data!$A:$Q,14,FALSE)</f>
        <v>3.5280145810493997E-2</v>
      </c>
      <c r="T18">
        <f>VLOOKUP($B18,image_data!$A:$K,9,FALSE)</f>
        <v>-0.79460174793041005</v>
      </c>
      <c r="U18">
        <f>VLOOKUP($B18,image_data!$A:$K,10,FALSE)</f>
        <v>-1.8926301392878999</v>
      </c>
      <c r="V18">
        <f>VLOOKUP($B18,image_data!$A:$K,11,FALSE)</f>
        <v>-1.9451583926961999</v>
      </c>
      <c r="W18">
        <f>VLOOKUP(B18,image_data!A:R,18,FALSE)</f>
        <v>1.0292269024831999</v>
      </c>
      <c r="X18">
        <f>VLOOKUP(_xlfn.CONCAT(A18,1),ref_coordinates!A:D,4,FALSE)</f>
        <v>33.799999999999997</v>
      </c>
      <c r="Y18" t="str">
        <f>VLOOKUP(INT(LEFT(A18,3)),image_data!A:H,8,FALSE)</f>
        <v>perspective</v>
      </c>
      <c r="Z18" t="str">
        <f>VLOOKUP(B18,image_data!A:V,22,TRUE)</f>
        <v>stefanhrt: GoPro HERO9 Black</v>
      </c>
    </row>
    <row r="19" spans="1:26" x14ac:dyDescent="0.3">
      <c r="A19" t="s">
        <v>262</v>
      </c>
      <c r="B19">
        <f t="shared" si="0"/>
        <v>5</v>
      </c>
      <c r="C19">
        <f>VLOOKUP($B19,image_data!$A:$P,16,FALSE)</f>
        <v>5184</v>
      </c>
      <c r="D19">
        <f>VLOOKUP($B19,image_data!$A:$P,15,FALSE)</f>
        <v>3888</v>
      </c>
      <c r="E19">
        <f t="shared" si="1"/>
        <v>383.75</v>
      </c>
      <c r="F19">
        <f t="shared" si="2"/>
        <v>1319.15</v>
      </c>
      <c r="G19">
        <f t="shared" si="3"/>
        <v>1373.8343368106653</v>
      </c>
      <c r="H19">
        <f>VLOOKUP(_xlfn.CONCAT($A19,"1"),ref_coordinates!$A:$C,2,FALSE)</f>
        <v>4008.91</v>
      </c>
      <c r="I19">
        <f>VLOOKUP(_xlfn.CONCAT($A19,"1"),ref_coordinates!$A:$C,3,FALSE)</f>
        <v>329.36</v>
      </c>
      <c r="J19">
        <f>VLOOKUP(_xlfn.CONCAT($A19,"2"),ref_coordinates!$A:$C,2,FALSE)</f>
        <v>4392.66</v>
      </c>
      <c r="K19">
        <f>VLOOKUP(_xlfn.CONCAT($A19,"2"),ref_coordinates!$A:$C,3,FALSE)</f>
        <v>1648.51</v>
      </c>
      <c r="L19">
        <f>VLOOKUP($A19,lines!W:AC,7)</f>
        <v>59.987489662075014</v>
      </c>
      <c r="M19">
        <f>RADIANS(VLOOKUP($B19, image_data!A:G,7,FALSE))</f>
        <v>0.62347152043713006</v>
      </c>
      <c r="N19">
        <f>VLOOKUP($A19,lines!W:AD,8,FALSE)</f>
        <v>1.0330544083701489</v>
      </c>
      <c r="O19">
        <f t="shared" si="4"/>
        <v>0.40958288793301889</v>
      </c>
      <c r="P19">
        <f>VLOOKUP($B19,image_data!A:F,6,FALSE)</f>
        <v>1.5272774212061999</v>
      </c>
      <c r="Q19">
        <f>VLOOKUP($B19,image_data!$A:$Q,12,FALSE)</f>
        <v>0.50162611110335997</v>
      </c>
      <c r="R19">
        <f>VLOOKUP($B19,image_data!$A:$Q,13,FALSE)</f>
        <v>-0.20314164822358</v>
      </c>
      <c r="S19">
        <f>VLOOKUP($B19,image_data!$A:$Q,14,FALSE)</f>
        <v>3.5280145810493997E-2</v>
      </c>
      <c r="T19">
        <f>VLOOKUP($B19,image_data!$A:$K,9,FALSE)</f>
        <v>-0.79460174793041005</v>
      </c>
      <c r="U19">
        <f>VLOOKUP($B19,image_data!$A:$K,10,FALSE)</f>
        <v>-1.8926301392878999</v>
      </c>
      <c r="V19">
        <f>VLOOKUP($B19,image_data!$A:$K,11,FALSE)</f>
        <v>-1.9451583926961999</v>
      </c>
      <c r="W19">
        <f>VLOOKUP(B19,image_data!A:R,18,FALSE)</f>
        <v>1.0292269024831999</v>
      </c>
      <c r="X19">
        <f>VLOOKUP(_xlfn.CONCAT(A19,1),ref_coordinates!A:D,4,FALSE)</f>
        <v>34</v>
      </c>
      <c r="Y19" t="str">
        <f>VLOOKUP(INT(LEFT(A19,3)),image_data!A:H,8,FALSE)</f>
        <v>perspective</v>
      </c>
      <c r="Z19" t="str">
        <f>VLOOKUP(B19,image_data!A:V,22,TRUE)</f>
        <v>stefanhrt: GoPro HERO9 Black</v>
      </c>
    </row>
    <row r="20" spans="1:26" x14ac:dyDescent="0.3">
      <c r="A20" t="s">
        <v>263</v>
      </c>
      <c r="B20">
        <f t="shared" si="0"/>
        <v>5</v>
      </c>
      <c r="C20">
        <f>VLOOKUP($B20,image_data!$A:$P,16,FALSE)</f>
        <v>5184</v>
      </c>
      <c r="D20">
        <f>VLOOKUP($B20,image_data!$A:$P,15,FALSE)</f>
        <v>3888</v>
      </c>
      <c r="E20">
        <f t="shared" si="1"/>
        <v>318.17000000000007</v>
      </c>
      <c r="F20">
        <f t="shared" si="2"/>
        <v>1146.04</v>
      </c>
      <c r="G20">
        <f t="shared" si="3"/>
        <v>1189.3863251694129</v>
      </c>
      <c r="H20">
        <f>VLOOKUP(_xlfn.CONCAT($A20,"1"),ref_coordinates!$A:$C,2,FALSE)</f>
        <v>4496.45</v>
      </c>
      <c r="I20">
        <f>VLOOKUP(_xlfn.CONCAT($A20,"1"),ref_coordinates!$A:$C,3,FALSE)</f>
        <v>438.3</v>
      </c>
      <c r="J20">
        <f>VLOOKUP(_xlfn.CONCAT($A20,"2"),ref_coordinates!$A:$C,2,FALSE)</f>
        <v>4814.62</v>
      </c>
      <c r="K20">
        <f>VLOOKUP(_xlfn.CONCAT($A20,"2"),ref_coordinates!$A:$C,3,FALSE)</f>
        <v>1584.34</v>
      </c>
      <c r="L20">
        <f>VLOOKUP($A20,lines!W:AC,7)</f>
        <v>71.305320084321508</v>
      </c>
      <c r="M20">
        <f>RADIANS(VLOOKUP($B20, image_data!A:G,7,FALSE))</f>
        <v>0.62347152043713006</v>
      </c>
      <c r="N20">
        <f>VLOOKUP($A20,lines!W:AD,8,FALSE)</f>
        <v>1.259913706979451</v>
      </c>
      <c r="O20">
        <f t="shared" si="4"/>
        <v>0.63644218654232099</v>
      </c>
      <c r="P20">
        <f>VLOOKUP($B20,image_data!A:F,6,FALSE)</f>
        <v>1.5272774212061999</v>
      </c>
      <c r="Q20">
        <f>VLOOKUP($B20,image_data!$A:$Q,12,FALSE)</f>
        <v>0.50162611110335997</v>
      </c>
      <c r="R20">
        <f>VLOOKUP($B20,image_data!$A:$Q,13,FALSE)</f>
        <v>-0.20314164822358</v>
      </c>
      <c r="S20">
        <f>VLOOKUP($B20,image_data!$A:$Q,14,FALSE)</f>
        <v>3.5280145810493997E-2</v>
      </c>
      <c r="T20">
        <f>VLOOKUP($B20,image_data!$A:$K,9,FALSE)</f>
        <v>-0.79460174793041005</v>
      </c>
      <c r="U20">
        <f>VLOOKUP($B20,image_data!$A:$K,10,FALSE)</f>
        <v>-1.8926301392878999</v>
      </c>
      <c r="V20">
        <f>VLOOKUP($B20,image_data!$A:$K,11,FALSE)</f>
        <v>-1.9451583926961999</v>
      </c>
      <c r="W20">
        <f>VLOOKUP(B20,image_data!A:R,18,FALSE)</f>
        <v>1.0292269024831999</v>
      </c>
      <c r="X20">
        <f>VLOOKUP(_xlfn.CONCAT(A20,1),ref_coordinates!A:D,4,FALSE)</f>
        <v>34</v>
      </c>
      <c r="Y20" t="str">
        <f>VLOOKUP(INT(LEFT(A20,3)),image_data!A:H,8,FALSE)</f>
        <v>perspective</v>
      </c>
      <c r="Z20" t="str">
        <f>VLOOKUP(B20,image_data!A:V,22,TRUE)</f>
        <v>stefanhrt: GoPro HERO9 Black</v>
      </c>
    </row>
    <row r="21" spans="1:26" x14ac:dyDescent="0.3">
      <c r="A21" t="s">
        <v>433</v>
      </c>
      <c r="B21">
        <f t="shared" si="0"/>
        <v>36</v>
      </c>
      <c r="C21">
        <f>VLOOKUP($B21,image_data!$A:$P,16,FALSE)</f>
        <v>5184</v>
      </c>
      <c r="D21">
        <f>VLOOKUP($B21,image_data!$A:$P,15,FALSE)</f>
        <v>3888</v>
      </c>
      <c r="E21">
        <f t="shared" si="1"/>
        <v>-164.15000000000003</v>
      </c>
      <c r="F21">
        <f t="shared" si="2"/>
        <v>1507.79</v>
      </c>
      <c r="G21">
        <f t="shared" si="3"/>
        <v>1516.6990164828353</v>
      </c>
      <c r="H21">
        <f>VLOOKUP(_xlfn.CONCAT($A21,"1"),ref_coordinates!$A:$C,2,FALSE)</f>
        <v>237.11</v>
      </c>
      <c r="I21">
        <f>VLOOKUP(_xlfn.CONCAT($A21,"1"),ref_coordinates!$A:$C,3,FALSE)</f>
        <v>834.18</v>
      </c>
      <c r="J21">
        <f>VLOOKUP(_xlfn.CONCAT($A21,"2"),ref_coordinates!$A:$C,2,FALSE)</f>
        <v>72.959999999999994</v>
      </c>
      <c r="K21">
        <f>VLOOKUP(_xlfn.CONCAT($A21,"2"),ref_coordinates!$A:$C,3,FALSE)</f>
        <v>2341.9699999999998</v>
      </c>
      <c r="L21">
        <f>VLOOKUP($A21,lines!W:AC,7)</f>
        <v>58.961963686597031</v>
      </c>
      <c r="M21">
        <f>RADIANS(VLOOKUP($B21, image_data!A:G,7,FALSE))</f>
        <v>4.6971902969900219</v>
      </c>
      <c r="N21">
        <f>VLOOKUP($A21,lines!W:AD,8,FALSE)</f>
        <v>3.6468132369772519</v>
      </c>
      <c r="O21">
        <f t="shared" si="4"/>
        <v>-1.05037706001277</v>
      </c>
      <c r="P21">
        <f>VLOOKUP($B21,image_data!A:F,6,FALSE)</f>
        <v>1.4879907295107999</v>
      </c>
      <c r="Q21">
        <f>VLOOKUP($B21,image_data!$A:$Q,12,FALSE)</f>
        <v>0.48881708132885998</v>
      </c>
      <c r="R21">
        <f>VLOOKUP($B21,image_data!$A:$Q,13,FALSE)</f>
        <v>-0.20471067050954</v>
      </c>
      <c r="S21">
        <f>VLOOKUP($B21,image_data!$A:$Q,14,FALSE)</f>
        <v>3.1433766562045003E-2</v>
      </c>
      <c r="T21">
        <f>VLOOKUP($B21,image_data!$A:$K,9,FALSE)</f>
        <v>1.1776226426145</v>
      </c>
      <c r="U21">
        <f>VLOOKUP($B21,image_data!$A:$K,10,FALSE)</f>
        <v>1.2033137035943999</v>
      </c>
      <c r="V21">
        <f>VLOOKUP($B21,image_data!$A:$K,11,FALSE)</f>
        <v>-1.2283572862976</v>
      </c>
      <c r="W21">
        <f>VLOOKUP(B21,image_data!A:R,18,FALSE)</f>
        <v>0.99903615568181003</v>
      </c>
      <c r="X21">
        <f>VLOOKUP(_xlfn.CONCAT(A21,1),ref_coordinates!A:D,4,FALSE)</f>
        <v>34.700000000000003</v>
      </c>
      <c r="Y21" t="str">
        <f>VLOOKUP(INT(LEFT(A21,3)),image_data!A:H,8,FALSE)</f>
        <v>perspective</v>
      </c>
      <c r="Z21" t="str">
        <f>VLOOKUP(B21,image_data!A:V,22,TRUE)</f>
        <v>stefanhrt: GoPro HERO9 Black</v>
      </c>
    </row>
    <row r="22" spans="1:26" x14ac:dyDescent="0.3">
      <c r="A22" t="s">
        <v>432</v>
      </c>
      <c r="B22">
        <f t="shared" si="0"/>
        <v>36</v>
      </c>
      <c r="C22">
        <f>VLOOKUP($B22,image_data!$A:$P,16,FALSE)</f>
        <v>5184</v>
      </c>
      <c r="D22">
        <f>VLOOKUP($B22,image_data!$A:$P,15,FALSE)</f>
        <v>3888</v>
      </c>
      <c r="E22">
        <f t="shared" si="1"/>
        <v>-216.76</v>
      </c>
      <c r="F22">
        <f t="shared" si="2"/>
        <v>1612.3399999999997</v>
      </c>
      <c r="G22">
        <f t="shared" si="3"/>
        <v>1626.8451595649781</v>
      </c>
      <c r="H22">
        <f>VLOOKUP(_xlfn.CONCAT($A22,"1"),ref_coordinates!$A:$C,2,FALSE)</f>
        <v>385.19</v>
      </c>
      <c r="I22">
        <f>VLOOKUP(_xlfn.CONCAT($A22,"1"),ref_coordinates!$A:$C,3,FALSE)</f>
        <v>724.13</v>
      </c>
      <c r="J22">
        <f>VLOOKUP(_xlfn.CONCAT($A22,"2"),ref_coordinates!$A:$C,2,FALSE)</f>
        <v>168.43</v>
      </c>
      <c r="K22">
        <f>VLOOKUP(_xlfn.CONCAT($A22,"2"),ref_coordinates!$A:$C,3,FALSE)</f>
        <v>2336.4699999999998</v>
      </c>
      <c r="L22">
        <f>VLOOKUP($A22,lines!W:AC,7)</f>
        <v>53.646968927382602</v>
      </c>
      <c r="M22">
        <f>RADIANS(VLOOKUP($B22, image_data!A:G,7,FALSE))</f>
        <v>4.6971902969900219</v>
      </c>
      <c r="N22">
        <f>VLOOKUP($A22,lines!W:AD,8,FALSE)</f>
        <v>3.667844662424482</v>
      </c>
      <c r="O22">
        <f t="shared" si="4"/>
        <v>-1.0293456345655398</v>
      </c>
      <c r="P22">
        <f>VLOOKUP($B22,image_data!A:F,6,FALSE)</f>
        <v>1.4879907295107999</v>
      </c>
      <c r="Q22">
        <f>VLOOKUP($B22,image_data!$A:$Q,12,FALSE)</f>
        <v>0.48881708132885998</v>
      </c>
      <c r="R22">
        <f>VLOOKUP($B22,image_data!$A:$Q,13,FALSE)</f>
        <v>-0.20471067050954</v>
      </c>
      <c r="S22">
        <f>VLOOKUP($B22,image_data!$A:$Q,14,FALSE)</f>
        <v>3.1433766562045003E-2</v>
      </c>
      <c r="T22">
        <f>VLOOKUP($B22,image_data!$A:$K,9,FALSE)</f>
        <v>1.1776226426145</v>
      </c>
      <c r="U22">
        <f>VLOOKUP($B22,image_data!$A:$K,10,FALSE)</f>
        <v>1.2033137035943999</v>
      </c>
      <c r="V22">
        <f>VLOOKUP($B22,image_data!$A:$K,11,FALSE)</f>
        <v>-1.2283572862976</v>
      </c>
      <c r="W22">
        <f>VLOOKUP(B22,image_data!A:R,18,FALSE)</f>
        <v>0.99903615568181003</v>
      </c>
      <c r="X22">
        <f>VLOOKUP(_xlfn.CONCAT(A22,1),ref_coordinates!A:D,4,FALSE)</f>
        <v>34.700000000000003</v>
      </c>
      <c r="Y22" t="str">
        <f>VLOOKUP(INT(LEFT(A22,3)),image_data!A:H,8,FALSE)</f>
        <v>perspective</v>
      </c>
      <c r="Z22" t="str">
        <f>VLOOKUP(B22,image_data!A:V,22,TRUE)</f>
        <v>stefanhrt: GoPro HERO9 Black</v>
      </c>
    </row>
    <row r="23" spans="1:26" x14ac:dyDescent="0.3">
      <c r="A23" t="s">
        <v>431</v>
      </c>
      <c r="B23">
        <f t="shared" si="0"/>
        <v>36</v>
      </c>
      <c r="C23">
        <f>VLOOKUP($B23,image_data!$A:$P,16,FALSE)</f>
        <v>5184</v>
      </c>
      <c r="D23">
        <f>VLOOKUP($B23,image_data!$A:$P,15,FALSE)</f>
        <v>3888</v>
      </c>
      <c r="E23">
        <f t="shared" si="1"/>
        <v>-184.58999999999992</v>
      </c>
      <c r="F23">
        <f t="shared" si="2"/>
        <v>1806.2699999999998</v>
      </c>
      <c r="G23">
        <f t="shared" si="3"/>
        <v>1815.6774991721409</v>
      </c>
      <c r="H23">
        <f>VLOOKUP(_xlfn.CONCAT($A23,"1"),ref_coordinates!$A:$C,2,FALSE)</f>
        <v>858.55</v>
      </c>
      <c r="I23">
        <f>VLOOKUP(_xlfn.CONCAT($A23,"1"),ref_coordinates!$A:$C,3,FALSE)</f>
        <v>535.70000000000005</v>
      </c>
      <c r="J23">
        <f>VLOOKUP(_xlfn.CONCAT($A23,"2"),ref_coordinates!$A:$C,2,FALSE)</f>
        <v>673.96</v>
      </c>
      <c r="K23">
        <f>VLOOKUP(_xlfn.CONCAT($A23,"2"),ref_coordinates!$A:$C,3,FALSE)</f>
        <v>2341.9699999999998</v>
      </c>
      <c r="L23">
        <f>VLOOKUP($A23,lines!W:AC,7)</f>
        <v>43.044763204515348</v>
      </c>
      <c r="M23">
        <f>RADIANS(VLOOKUP($B23, image_data!A:G,7,FALSE))</f>
        <v>4.6971902969900219</v>
      </c>
      <c r="N23">
        <f>VLOOKUP($A23,lines!W:AD,8,FALSE)</f>
        <v>3.823310919667795</v>
      </c>
      <c r="O23">
        <f t="shared" si="4"/>
        <v>-0.87387937732222687</v>
      </c>
      <c r="P23">
        <f>VLOOKUP($B23,image_data!A:F,6,FALSE)</f>
        <v>1.4879907295107999</v>
      </c>
      <c r="Q23">
        <f>VLOOKUP($B23,image_data!$A:$Q,12,FALSE)</f>
        <v>0.48881708132885998</v>
      </c>
      <c r="R23">
        <f>VLOOKUP($B23,image_data!$A:$Q,13,FALSE)</f>
        <v>-0.20471067050954</v>
      </c>
      <c r="S23">
        <f>VLOOKUP($B23,image_data!$A:$Q,14,FALSE)</f>
        <v>3.1433766562045003E-2</v>
      </c>
      <c r="T23">
        <f>VLOOKUP($B23,image_data!$A:$K,9,FALSE)</f>
        <v>1.1776226426145</v>
      </c>
      <c r="U23">
        <f>VLOOKUP($B23,image_data!$A:$K,10,FALSE)</f>
        <v>1.2033137035943999</v>
      </c>
      <c r="V23">
        <f>VLOOKUP($B23,image_data!$A:$K,11,FALSE)</f>
        <v>-1.2283572862976</v>
      </c>
      <c r="W23">
        <f>VLOOKUP(B23,image_data!A:R,18,FALSE)</f>
        <v>0.99903615568181003</v>
      </c>
      <c r="X23">
        <f>VLOOKUP(_xlfn.CONCAT(A23,1),ref_coordinates!A:D,4,FALSE)</f>
        <v>34.700000000000003</v>
      </c>
      <c r="Y23" t="str">
        <f>VLOOKUP(INT(LEFT(A23,3)),image_data!A:H,8,FALSE)</f>
        <v>perspective</v>
      </c>
      <c r="Z23" t="str">
        <f>VLOOKUP(B23,image_data!A:V,22,TRUE)</f>
        <v>stefanhrt: GoPro HERO9 Black</v>
      </c>
    </row>
    <row r="24" spans="1:26" x14ac:dyDescent="0.3">
      <c r="A24" t="s">
        <v>430</v>
      </c>
      <c r="B24">
        <f t="shared" si="0"/>
        <v>36</v>
      </c>
      <c r="C24">
        <f>VLOOKUP($B24,image_data!$A:$P,16,FALSE)</f>
        <v>5184</v>
      </c>
      <c r="D24">
        <f>VLOOKUP($B24,image_data!$A:$P,15,FALSE)</f>
        <v>3888</v>
      </c>
      <c r="E24">
        <f t="shared" si="1"/>
        <v>-125.6099999999999</v>
      </c>
      <c r="F24">
        <f t="shared" si="2"/>
        <v>1852.0899999999997</v>
      </c>
      <c r="G24">
        <f t="shared" si="3"/>
        <v>1856.34459090978</v>
      </c>
      <c r="H24">
        <f>VLOOKUP(_xlfn.CONCAT($A24,"1"),ref_coordinates!$A:$C,2,FALSE)</f>
        <v>1087.57</v>
      </c>
      <c r="I24">
        <f>VLOOKUP(_xlfn.CONCAT($A24,"1"),ref_coordinates!$A:$C,3,FALSE)</f>
        <v>461.4</v>
      </c>
      <c r="J24">
        <f>VLOOKUP(_xlfn.CONCAT($A24,"2"),ref_coordinates!$A:$C,2,FALSE)</f>
        <v>961.96</v>
      </c>
      <c r="K24">
        <f>VLOOKUP(_xlfn.CONCAT($A24,"2"),ref_coordinates!$A:$C,3,FALSE)</f>
        <v>2313.4899999999998</v>
      </c>
      <c r="L24">
        <f>VLOOKUP($A24,lines!W:AC,7)</f>
        <v>38.966787267100152</v>
      </c>
      <c r="M24">
        <f>RADIANS(VLOOKUP($B24, image_data!A:G,7,FALSE))</f>
        <v>4.6971902969900219</v>
      </c>
      <c r="N24">
        <f>VLOOKUP($A24,lines!W:AD,8,FALSE)</f>
        <v>3.9158951805586861</v>
      </c>
      <c r="O24">
        <f t="shared" si="4"/>
        <v>-0.78129511643133576</v>
      </c>
      <c r="P24">
        <f>VLOOKUP($B24,image_data!A:F,6,FALSE)</f>
        <v>1.4879907295107999</v>
      </c>
      <c r="Q24">
        <f>VLOOKUP($B24,image_data!$A:$Q,12,FALSE)</f>
        <v>0.48881708132885998</v>
      </c>
      <c r="R24">
        <f>VLOOKUP($B24,image_data!$A:$Q,13,FALSE)</f>
        <v>-0.20471067050954</v>
      </c>
      <c r="S24">
        <f>VLOOKUP($B24,image_data!$A:$Q,14,FALSE)</f>
        <v>3.1433766562045003E-2</v>
      </c>
      <c r="T24">
        <f>VLOOKUP($B24,image_data!$A:$K,9,FALSE)</f>
        <v>1.1776226426145</v>
      </c>
      <c r="U24">
        <f>VLOOKUP($B24,image_data!$A:$K,10,FALSE)</f>
        <v>1.2033137035943999</v>
      </c>
      <c r="V24">
        <f>VLOOKUP($B24,image_data!$A:$K,11,FALSE)</f>
        <v>-1.2283572862976</v>
      </c>
      <c r="W24">
        <f>VLOOKUP(B24,image_data!A:R,18,FALSE)</f>
        <v>0.99903615568181003</v>
      </c>
      <c r="X24">
        <f>VLOOKUP(_xlfn.CONCAT(A24,1),ref_coordinates!A:D,4,FALSE)</f>
        <v>34.700000000000003</v>
      </c>
      <c r="Y24" t="str">
        <f>VLOOKUP(INT(LEFT(A24,3)),image_data!A:H,8,FALSE)</f>
        <v>perspective</v>
      </c>
      <c r="Z24" t="str">
        <f>VLOOKUP(B24,image_data!A:V,22,TRUE)</f>
        <v>stefanhrt: GoPro HERO9 Black</v>
      </c>
    </row>
    <row r="25" spans="1:26" x14ac:dyDescent="0.3">
      <c r="A25" t="s">
        <v>429</v>
      </c>
      <c r="B25">
        <f t="shared" si="0"/>
        <v>36</v>
      </c>
      <c r="C25">
        <f>VLOOKUP($B25,image_data!$A:$P,16,FALSE)</f>
        <v>5184</v>
      </c>
      <c r="D25">
        <f>VLOOKUP($B25,image_data!$A:$P,15,FALSE)</f>
        <v>3888</v>
      </c>
      <c r="E25">
        <f t="shared" si="1"/>
        <v>-115.66000000000008</v>
      </c>
      <c r="F25">
        <f t="shared" si="2"/>
        <v>1938.4999999999998</v>
      </c>
      <c r="G25">
        <f t="shared" si="3"/>
        <v>1941.9473436733549</v>
      </c>
      <c r="H25">
        <f>VLOOKUP(_xlfn.CONCAT($A25,"1"),ref_coordinates!$A:$C,2,FALSE)</f>
        <v>1334.98</v>
      </c>
      <c r="I25">
        <f>VLOOKUP(_xlfn.CONCAT($A25,"1"),ref_coordinates!$A:$C,3,FALSE)</f>
        <v>392.47</v>
      </c>
      <c r="J25">
        <f>VLOOKUP(_xlfn.CONCAT($A25,"2"),ref_coordinates!$A:$C,2,FALSE)</f>
        <v>1219.32</v>
      </c>
      <c r="K25">
        <f>VLOOKUP(_xlfn.CONCAT($A25,"2"),ref_coordinates!$A:$C,3,FALSE)</f>
        <v>2330.9699999999998</v>
      </c>
      <c r="L25">
        <f>VLOOKUP($A25,lines!W:AC,7)</f>
        <v>35.150424592674767</v>
      </c>
      <c r="M25">
        <f>RADIANS(VLOOKUP($B25, image_data!A:G,7,FALSE))</f>
        <v>4.6971902969900219</v>
      </c>
      <c r="N25">
        <f>VLOOKUP($A25,lines!W:AD,8,FALSE)</f>
        <v>4.0426352379436139</v>
      </c>
      <c r="O25">
        <f t="shared" si="4"/>
        <v>-0.65455505904640798</v>
      </c>
      <c r="P25">
        <f>VLOOKUP($B25,image_data!A:F,6,FALSE)</f>
        <v>1.4879907295107999</v>
      </c>
      <c r="Q25">
        <f>VLOOKUP($B25,image_data!$A:$Q,12,FALSE)</f>
        <v>0.48881708132885998</v>
      </c>
      <c r="R25">
        <f>VLOOKUP($B25,image_data!$A:$Q,13,FALSE)</f>
        <v>-0.20471067050954</v>
      </c>
      <c r="S25">
        <f>VLOOKUP($B25,image_data!$A:$Q,14,FALSE)</f>
        <v>3.1433766562045003E-2</v>
      </c>
      <c r="T25">
        <f>VLOOKUP($B25,image_data!$A:$K,9,FALSE)</f>
        <v>1.1776226426145</v>
      </c>
      <c r="U25">
        <f>VLOOKUP($B25,image_data!$A:$K,10,FALSE)</f>
        <v>1.2033137035943999</v>
      </c>
      <c r="V25">
        <f>VLOOKUP($B25,image_data!$A:$K,11,FALSE)</f>
        <v>-1.2283572862976</v>
      </c>
      <c r="W25">
        <f>VLOOKUP(B25,image_data!A:R,18,FALSE)</f>
        <v>0.99903615568181003</v>
      </c>
      <c r="X25">
        <f>VLOOKUP(_xlfn.CONCAT(A25,1),ref_coordinates!A:D,4,FALSE)</f>
        <v>34.700000000000003</v>
      </c>
      <c r="Y25" t="str">
        <f>VLOOKUP(INT(LEFT(A25,3)),image_data!A:H,8,FALSE)</f>
        <v>perspective</v>
      </c>
      <c r="Z25" t="str">
        <f>VLOOKUP(B25,image_data!A:V,22,TRUE)</f>
        <v>stefanhrt: GoPro HERO9 Black</v>
      </c>
    </row>
    <row r="26" spans="1:26" x14ac:dyDescent="0.3">
      <c r="A26" t="s">
        <v>428</v>
      </c>
      <c r="B26">
        <f t="shared" si="0"/>
        <v>36</v>
      </c>
      <c r="C26">
        <f>VLOOKUP($B26,image_data!$A:$P,16,FALSE)</f>
        <v>5184</v>
      </c>
      <c r="D26">
        <f>VLOOKUP($B26,image_data!$A:$P,15,FALSE)</f>
        <v>3888</v>
      </c>
      <c r="E26">
        <f t="shared" si="1"/>
        <v>-55.909999999999854</v>
      </c>
      <c r="F26">
        <f t="shared" si="2"/>
        <v>1985.9899999999998</v>
      </c>
      <c r="G26">
        <f t="shared" si="3"/>
        <v>1986.7768390536464</v>
      </c>
      <c r="H26">
        <f>VLOOKUP(_xlfn.CONCAT($A26,"1"),ref_coordinates!$A:$C,2,FALSE)</f>
        <v>1652.85</v>
      </c>
      <c r="I26">
        <f>VLOOKUP(_xlfn.CONCAT($A26,"1"),ref_coordinates!$A:$C,3,FALSE)</f>
        <v>322</v>
      </c>
      <c r="J26">
        <f>VLOOKUP(_xlfn.CONCAT($A26,"2"),ref_coordinates!$A:$C,2,FALSE)</f>
        <v>1596.94</v>
      </c>
      <c r="K26">
        <f>VLOOKUP(_xlfn.CONCAT($A26,"2"),ref_coordinates!$A:$C,3,FALSE)</f>
        <v>2307.9899999999998</v>
      </c>
      <c r="L26">
        <f>VLOOKUP($A26,lines!W:AC,7)</f>
        <v>31.40167141305438</v>
      </c>
      <c r="M26">
        <f>RADIANS(VLOOKUP($B26, image_data!A:G,7,FALSE))</f>
        <v>4.6971902969900219</v>
      </c>
      <c r="N26">
        <f>VLOOKUP($A26,lines!W:AD,8,FALSE)</f>
        <v>4.1932373359246977</v>
      </c>
      <c r="O26">
        <f t="shared" si="4"/>
        <v>-0.50395296106532417</v>
      </c>
      <c r="P26">
        <f>VLOOKUP($B26,image_data!A:F,6,FALSE)</f>
        <v>1.4879907295107999</v>
      </c>
      <c r="Q26">
        <f>VLOOKUP($B26,image_data!$A:$Q,12,FALSE)</f>
        <v>0.48881708132885998</v>
      </c>
      <c r="R26">
        <f>VLOOKUP($B26,image_data!$A:$Q,13,FALSE)</f>
        <v>-0.20471067050954</v>
      </c>
      <c r="S26">
        <f>VLOOKUP($B26,image_data!$A:$Q,14,FALSE)</f>
        <v>3.1433766562045003E-2</v>
      </c>
      <c r="T26">
        <f>VLOOKUP($B26,image_data!$A:$K,9,FALSE)</f>
        <v>1.1776226426145</v>
      </c>
      <c r="U26">
        <f>VLOOKUP($B26,image_data!$A:$K,10,FALSE)</f>
        <v>1.2033137035943999</v>
      </c>
      <c r="V26">
        <f>VLOOKUP($B26,image_data!$A:$K,11,FALSE)</f>
        <v>-1.2283572862976</v>
      </c>
      <c r="W26">
        <f>VLOOKUP(B26,image_data!A:R,18,FALSE)</f>
        <v>0.99903615568181003</v>
      </c>
      <c r="X26">
        <f>VLOOKUP(_xlfn.CONCAT(A26,1),ref_coordinates!A:D,4,FALSE)</f>
        <v>34.700000000000003</v>
      </c>
      <c r="Y26" t="str">
        <f>VLOOKUP(INT(LEFT(A26,3)),image_data!A:H,8,FALSE)</f>
        <v>perspective</v>
      </c>
      <c r="Z26" t="str">
        <f>VLOOKUP(B26,image_data!A:V,22,TRUE)</f>
        <v>stefanhrt: GoPro HERO9 Black</v>
      </c>
    </row>
    <row r="27" spans="1:26" x14ac:dyDescent="0.3">
      <c r="A27" t="s">
        <v>427</v>
      </c>
      <c r="B27">
        <f t="shared" si="0"/>
        <v>36</v>
      </c>
      <c r="C27">
        <f>VLOOKUP($B27,image_data!$A:$P,16,FALSE)</f>
        <v>5184</v>
      </c>
      <c r="D27">
        <f>VLOOKUP($B27,image_data!$A:$P,15,FALSE)</f>
        <v>3888</v>
      </c>
      <c r="E27">
        <f t="shared" si="1"/>
        <v>19.909999999999854</v>
      </c>
      <c r="F27">
        <f t="shared" si="2"/>
        <v>2002.21</v>
      </c>
      <c r="G27">
        <f t="shared" si="3"/>
        <v>2002.3089901910746</v>
      </c>
      <c r="H27">
        <f>VLOOKUP(_xlfn.CONCAT($A27,"1"),ref_coordinates!$A:$C,2,FALSE)</f>
        <v>2004.43</v>
      </c>
      <c r="I27">
        <f>VLOOKUP(_xlfn.CONCAT($A27,"1"),ref_coordinates!$A:$C,3,FALSE)</f>
        <v>263.02</v>
      </c>
      <c r="J27">
        <f>VLOOKUP(_xlfn.CONCAT($A27,"2"),ref_coordinates!$A:$C,2,FALSE)</f>
        <v>2024.34</v>
      </c>
      <c r="K27">
        <f>VLOOKUP(_xlfn.CONCAT($A27,"2"),ref_coordinates!$A:$C,3,FALSE)</f>
        <v>2265.23</v>
      </c>
      <c r="L27">
        <f>VLOOKUP($A27,lines!W:AC,7)</f>
        <v>28.8594364620585</v>
      </c>
      <c r="M27">
        <f>RADIANS(VLOOKUP($B27, image_data!A:G,7,FALSE))</f>
        <v>4.6971902969900219</v>
      </c>
      <c r="N27">
        <f>VLOOKUP($A27,lines!W:AD,8,FALSE)</f>
        <v>4.379341671716908</v>
      </c>
      <c r="O27">
        <f t="shared" si="4"/>
        <v>-0.31784862527311386</v>
      </c>
      <c r="P27">
        <f>VLOOKUP($B27,image_data!A:F,6,FALSE)</f>
        <v>1.4879907295107999</v>
      </c>
      <c r="Q27">
        <f>VLOOKUP($B27,image_data!$A:$Q,12,FALSE)</f>
        <v>0.48881708132885998</v>
      </c>
      <c r="R27">
        <f>VLOOKUP($B27,image_data!$A:$Q,13,FALSE)</f>
        <v>-0.20471067050954</v>
      </c>
      <c r="S27">
        <f>VLOOKUP($B27,image_data!$A:$Q,14,FALSE)</f>
        <v>3.1433766562045003E-2</v>
      </c>
      <c r="T27">
        <f>VLOOKUP($B27,image_data!$A:$K,9,FALSE)</f>
        <v>1.1776226426145</v>
      </c>
      <c r="U27">
        <f>VLOOKUP($B27,image_data!$A:$K,10,FALSE)</f>
        <v>1.2033137035943999</v>
      </c>
      <c r="V27">
        <f>VLOOKUP($B27,image_data!$A:$K,11,FALSE)</f>
        <v>-1.2283572862976</v>
      </c>
      <c r="W27">
        <f>VLOOKUP(B27,image_data!A:R,18,FALSE)</f>
        <v>0.99903615568181003</v>
      </c>
      <c r="X27">
        <f>VLOOKUP(_xlfn.CONCAT(A27,1),ref_coordinates!A:D,4,FALSE)</f>
        <v>34.700000000000003</v>
      </c>
      <c r="Y27" t="str">
        <f>VLOOKUP(INT(LEFT(A27,3)),image_data!A:H,8,FALSE)</f>
        <v>perspective</v>
      </c>
      <c r="Z27" t="str">
        <f>VLOOKUP(B27,image_data!A:V,22,TRUE)</f>
        <v>stefanhrt: GoPro HERO9 Black</v>
      </c>
    </row>
    <row r="28" spans="1:26" x14ac:dyDescent="0.3">
      <c r="A28" t="s">
        <v>426</v>
      </c>
      <c r="B28">
        <f t="shared" si="0"/>
        <v>36</v>
      </c>
      <c r="C28">
        <f>VLOOKUP($B28,image_data!$A:$P,16,FALSE)</f>
        <v>5184</v>
      </c>
      <c r="D28">
        <f>VLOOKUP($B28,image_data!$A:$P,15,FALSE)</f>
        <v>3888</v>
      </c>
      <c r="E28">
        <f t="shared" si="1"/>
        <v>124.07999999999993</v>
      </c>
      <c r="F28">
        <f t="shared" si="2"/>
        <v>2022.89</v>
      </c>
      <c r="G28">
        <f t="shared" si="3"/>
        <v>2026.6918360964503</v>
      </c>
      <c r="H28">
        <f>VLOOKUP(_xlfn.CONCAT($A28,"1"),ref_coordinates!$A:$C,2,FALSE)</f>
        <v>2349.11</v>
      </c>
      <c r="I28">
        <f>VLOOKUP(_xlfn.CONCAT($A28,"1"),ref_coordinates!$A:$C,3,FALSE)</f>
        <v>225.49</v>
      </c>
      <c r="J28">
        <f>VLOOKUP(_xlfn.CONCAT($A28,"2"),ref_coordinates!$A:$C,2,FALSE)</f>
        <v>2473.19</v>
      </c>
      <c r="K28">
        <f>VLOOKUP(_xlfn.CONCAT($A28,"2"),ref_coordinates!$A:$C,3,FALSE)</f>
        <v>2248.38</v>
      </c>
      <c r="L28">
        <f>VLOOKUP($A28,lines!W:AC,7)</f>
        <v>27.489178084101528</v>
      </c>
      <c r="M28">
        <f>RADIANS(VLOOKUP($B28, image_data!A:G,7,FALSE))</f>
        <v>4.6971902969900219</v>
      </c>
      <c r="N28">
        <f>VLOOKUP($A28,lines!W:AD,8,FALSE)</f>
        <v>4.5888932666356386</v>
      </c>
      <c r="O28">
        <f t="shared" si="4"/>
        <v>-0.10829703035438332</v>
      </c>
      <c r="P28">
        <f>VLOOKUP($B28,image_data!A:F,6,FALSE)</f>
        <v>1.4879907295107999</v>
      </c>
      <c r="Q28">
        <f>VLOOKUP($B28,image_data!$A:$Q,12,FALSE)</f>
        <v>0.48881708132885998</v>
      </c>
      <c r="R28">
        <f>VLOOKUP($B28,image_data!$A:$Q,13,FALSE)</f>
        <v>-0.20471067050954</v>
      </c>
      <c r="S28">
        <f>VLOOKUP($B28,image_data!$A:$Q,14,FALSE)</f>
        <v>3.1433766562045003E-2</v>
      </c>
      <c r="T28">
        <f>VLOOKUP($B28,image_data!$A:$K,9,FALSE)</f>
        <v>1.1776226426145</v>
      </c>
      <c r="U28">
        <f>VLOOKUP($B28,image_data!$A:$K,10,FALSE)</f>
        <v>1.2033137035943999</v>
      </c>
      <c r="V28">
        <f>VLOOKUP($B28,image_data!$A:$K,11,FALSE)</f>
        <v>-1.2283572862976</v>
      </c>
      <c r="W28">
        <f>VLOOKUP(B28,image_data!A:R,18,FALSE)</f>
        <v>0.99903615568181003</v>
      </c>
      <c r="X28">
        <f>VLOOKUP(_xlfn.CONCAT(A28,1),ref_coordinates!A:D,4,FALSE)</f>
        <v>34.700000000000003</v>
      </c>
      <c r="Y28" t="str">
        <f>VLOOKUP(INT(LEFT(A28,3)),image_data!A:H,8,FALSE)</f>
        <v>perspective</v>
      </c>
      <c r="Z28" t="str">
        <f>VLOOKUP(B28,image_data!A:V,22,TRUE)</f>
        <v>stefanhrt: GoPro HERO9 Black</v>
      </c>
    </row>
    <row r="29" spans="1:26" x14ac:dyDescent="0.3">
      <c r="A29" t="s">
        <v>425</v>
      </c>
      <c r="B29">
        <f t="shared" si="0"/>
        <v>36</v>
      </c>
      <c r="C29">
        <f>VLOOKUP($B29,image_data!$A:$P,16,FALSE)</f>
        <v>5184</v>
      </c>
      <c r="D29">
        <f>VLOOKUP($B29,image_data!$A:$P,15,FALSE)</f>
        <v>3888</v>
      </c>
      <c r="E29">
        <f t="shared" si="1"/>
        <v>260.42999999999984</v>
      </c>
      <c r="F29">
        <f t="shared" si="2"/>
        <v>2006.8100000000002</v>
      </c>
      <c r="G29">
        <f t="shared" si="3"/>
        <v>2023.6378532237434</v>
      </c>
      <c r="H29">
        <f>VLOOKUP(_xlfn.CONCAT($A29,"1"),ref_coordinates!$A:$C,2,FALSE)</f>
        <v>2712.17</v>
      </c>
      <c r="I29">
        <f>VLOOKUP(_xlfn.CONCAT($A29,"1"),ref_coordinates!$A:$C,3,FALSE)</f>
        <v>203.28</v>
      </c>
      <c r="J29">
        <f>VLOOKUP(_xlfn.CONCAT($A29,"2"),ref_coordinates!$A:$C,2,FALSE)</f>
        <v>2972.6</v>
      </c>
      <c r="K29">
        <f>VLOOKUP(_xlfn.CONCAT($A29,"2"),ref_coordinates!$A:$C,3,FALSE)</f>
        <v>2210.09</v>
      </c>
      <c r="L29">
        <f>VLOOKUP($A29,lines!W:AC,7)</f>
        <v>27.574954948800571</v>
      </c>
      <c r="M29">
        <f>RADIANS(VLOOKUP($B29, image_data!A:G,7,FALSE))</f>
        <v>4.6971902969900219</v>
      </c>
      <c r="N29">
        <f>VLOOKUP($A29,lines!W:AD,8,FALSE)</f>
        <v>4.7944871027586764</v>
      </c>
      <c r="O29">
        <f t="shared" si="4"/>
        <v>9.7296805768654515E-2</v>
      </c>
      <c r="P29">
        <f>VLOOKUP($B29,image_data!A:F,6,FALSE)</f>
        <v>1.4879907295107999</v>
      </c>
      <c r="Q29">
        <f>VLOOKUP($B29,image_data!$A:$Q,12,FALSE)</f>
        <v>0.48881708132885998</v>
      </c>
      <c r="R29">
        <f>VLOOKUP($B29,image_data!$A:$Q,13,FALSE)</f>
        <v>-0.20471067050954</v>
      </c>
      <c r="S29">
        <f>VLOOKUP($B29,image_data!$A:$Q,14,FALSE)</f>
        <v>3.1433766562045003E-2</v>
      </c>
      <c r="T29">
        <f>VLOOKUP($B29,image_data!$A:$K,9,FALSE)</f>
        <v>1.1776226426145</v>
      </c>
      <c r="U29">
        <f>VLOOKUP($B29,image_data!$A:$K,10,FALSE)</f>
        <v>1.2033137035943999</v>
      </c>
      <c r="V29">
        <f>VLOOKUP($B29,image_data!$A:$K,11,FALSE)</f>
        <v>-1.2283572862976</v>
      </c>
      <c r="W29">
        <f>VLOOKUP(B29,image_data!A:R,18,FALSE)</f>
        <v>0.99903615568181003</v>
      </c>
      <c r="X29">
        <f>VLOOKUP(_xlfn.CONCAT(A29,1),ref_coordinates!A:D,4,FALSE)</f>
        <v>34.700000000000003</v>
      </c>
      <c r="Y29" t="str">
        <f>VLOOKUP(INT(LEFT(A29,3)),image_data!A:H,8,FALSE)</f>
        <v>perspective</v>
      </c>
      <c r="Z29" t="str">
        <f>VLOOKUP(B29,image_data!A:V,22,TRUE)</f>
        <v>stefanhrt: GoPro HERO9 Black</v>
      </c>
    </row>
    <row r="30" spans="1:26" x14ac:dyDescent="0.3">
      <c r="A30" t="s">
        <v>436</v>
      </c>
      <c r="B30">
        <f t="shared" si="0"/>
        <v>37</v>
      </c>
      <c r="C30">
        <f>VLOOKUP($B30,image_data!$A:$P,16,FALSE)</f>
        <v>5184</v>
      </c>
      <c r="D30">
        <f>VLOOKUP($B30,image_data!$A:$P,15,FALSE)</f>
        <v>3888</v>
      </c>
      <c r="E30">
        <f t="shared" si="1"/>
        <v>-16.589999999999691</v>
      </c>
      <c r="F30">
        <f t="shared" si="2"/>
        <v>403.82999999999993</v>
      </c>
      <c r="G30">
        <f t="shared" si="3"/>
        <v>404.1706285716466</v>
      </c>
      <c r="H30">
        <f>VLOOKUP(_xlfn.CONCAT($A30,"1"),ref_coordinates!$A:$C,2,FALSE)</f>
        <v>2493.87</v>
      </c>
      <c r="I30">
        <f>VLOOKUP(_xlfn.CONCAT($A30,"1"),ref_coordinates!$A:$C,3,FALSE)</f>
        <v>1776.94</v>
      </c>
      <c r="J30">
        <f>VLOOKUP(_xlfn.CONCAT($A30,"2"),ref_coordinates!$A:$C,2,FALSE)</f>
        <v>2477.2800000000002</v>
      </c>
      <c r="K30">
        <f>VLOOKUP(_xlfn.CONCAT($A30,"2"),ref_coordinates!$A:$C,3,FALSE)</f>
        <v>2180.77</v>
      </c>
      <c r="L30">
        <f>VLOOKUP($A30,lines!W:AC,7)</f>
        <v>99.193061406059414</v>
      </c>
      <c r="M30">
        <f>RADIANS(VLOOKUP($B30, image_data!A:G,7,FALSE))</f>
        <v>6.2552733187997989</v>
      </c>
      <c r="N30">
        <f>VLOOKUP($A30,lines!W:AD,8,FALSE)</f>
        <v>6.2570748483864511</v>
      </c>
      <c r="O30">
        <f t="shared" si="4"/>
        <v>1.8015295866522507E-3</v>
      </c>
      <c r="P30">
        <f>VLOOKUP($B30,image_data!A:F,6,FALSE)</f>
        <v>2.4628068041055999</v>
      </c>
      <c r="Q30">
        <f>VLOOKUP($B30,image_data!$A:$Q,12,FALSE)</f>
        <v>0.50238878176702995</v>
      </c>
      <c r="R30">
        <f>VLOOKUP($B30,image_data!$A:$Q,13,FALSE)</f>
        <v>-0.22111490881102</v>
      </c>
      <c r="S30">
        <f>VLOOKUP($B30,image_data!$A:$Q,14,FALSE)</f>
        <v>4.1303707277964001E-2</v>
      </c>
      <c r="T30">
        <f>VLOOKUP($B30,image_data!$A:$K,9,FALSE)</f>
        <v>1.5002721274007</v>
      </c>
      <c r="U30">
        <f>VLOOKUP($B30,image_data!$A:$K,10,FALSE)</f>
        <v>3.8631582852822997E-2</v>
      </c>
      <c r="V30">
        <f>VLOOKUP($B30,image_data!$A:$K,11,FALSE)</f>
        <v>-3.4898160328709002E-3</v>
      </c>
      <c r="W30">
        <f>VLOOKUP(B30,image_data!A:R,18,FALSE)</f>
        <v>0.95738795805832</v>
      </c>
      <c r="X30">
        <f>VLOOKUP(_xlfn.CONCAT(A30,1),ref_coordinates!A:D,4,FALSE)</f>
        <v>17.399999999999999</v>
      </c>
      <c r="Y30" t="str">
        <f>VLOOKUP(INT(LEFT(A30,3)),image_data!A:H,8,FALSE)</f>
        <v>perspective</v>
      </c>
      <c r="Z30" t="str">
        <f>VLOOKUP(B30,image_data!A:V,22,TRUE)</f>
        <v>stefanhrt: GoPro HERO9 Black</v>
      </c>
    </row>
    <row r="31" spans="1:26" x14ac:dyDescent="0.3">
      <c r="A31" t="s">
        <v>438</v>
      </c>
      <c r="B31">
        <f t="shared" si="0"/>
        <v>37</v>
      </c>
      <c r="C31">
        <f>VLOOKUP($B31,image_data!$A:$P,16,FALSE)</f>
        <v>5184</v>
      </c>
      <c r="D31">
        <f>VLOOKUP($B31,image_data!$A:$P,15,FALSE)</f>
        <v>3888</v>
      </c>
      <c r="E31">
        <f t="shared" si="1"/>
        <v>-12.599999999999909</v>
      </c>
      <c r="F31">
        <f t="shared" si="2"/>
        <v>404.08000000000015</v>
      </c>
      <c r="G31">
        <f t="shared" si="3"/>
        <v>404.27639851962681</v>
      </c>
      <c r="H31">
        <f>VLOOKUP(_xlfn.CONCAT($A31,"1"),ref_coordinates!$A:$C,2,FALSE)</f>
        <v>2693.79</v>
      </c>
      <c r="I31">
        <f>VLOOKUP(_xlfn.CONCAT($A31,"1"),ref_coordinates!$A:$C,3,FALSE)</f>
        <v>1780.09</v>
      </c>
      <c r="J31">
        <f>VLOOKUP(_xlfn.CONCAT($A31,"2"),ref_coordinates!$A:$C,2,FALSE)</f>
        <v>2681.19</v>
      </c>
      <c r="K31">
        <f>VLOOKUP(_xlfn.CONCAT($A31,"2"),ref_coordinates!$A:$C,3,FALSE)</f>
        <v>2184.17</v>
      </c>
      <c r="L31">
        <f>VLOOKUP($A31,lines!W:AC,7)</f>
        <v>99.148701005527855</v>
      </c>
      <c r="M31">
        <f>RADIANS(VLOOKUP($B31, image_data!A:G,7,FALSE))</f>
        <v>6.2552733187997989</v>
      </c>
      <c r="N31">
        <f>VLOOKUP($A31,lines!W:AD,8,FALSE)</f>
        <v>5.7339264145796508E-2</v>
      </c>
      <c r="O31">
        <f t="shared" si="4"/>
        <v>-6.1979340546540023</v>
      </c>
      <c r="P31">
        <f>VLOOKUP($B31,image_data!A:F,6,FALSE)</f>
        <v>2.4628068041055999</v>
      </c>
      <c r="Q31">
        <f>VLOOKUP($B31,image_data!$A:$Q,12,FALSE)</f>
        <v>0.50238878176702995</v>
      </c>
      <c r="R31">
        <f>VLOOKUP($B31,image_data!$A:$Q,13,FALSE)</f>
        <v>-0.22111490881102</v>
      </c>
      <c r="S31">
        <f>VLOOKUP($B31,image_data!$A:$Q,14,FALSE)</f>
        <v>4.1303707277964001E-2</v>
      </c>
      <c r="T31">
        <f>VLOOKUP($B31,image_data!$A:$K,9,FALSE)</f>
        <v>1.5002721274007</v>
      </c>
      <c r="U31">
        <f>VLOOKUP($B31,image_data!$A:$K,10,FALSE)</f>
        <v>3.8631582852822997E-2</v>
      </c>
      <c r="V31">
        <f>VLOOKUP($B31,image_data!$A:$K,11,FALSE)</f>
        <v>-3.4898160328709002E-3</v>
      </c>
      <c r="W31">
        <f>VLOOKUP(B31,image_data!A:R,18,FALSE)</f>
        <v>0.95738795805832</v>
      </c>
      <c r="X31">
        <f>VLOOKUP(_xlfn.CONCAT(A31,1),ref_coordinates!A:D,4,FALSE)</f>
        <v>17.399999999999999</v>
      </c>
      <c r="Y31" t="str">
        <f>VLOOKUP(INT(LEFT(A31,3)),image_data!A:H,8,FALSE)</f>
        <v>perspective</v>
      </c>
      <c r="Z31" t="str">
        <f>VLOOKUP(B31,image_data!A:V,22,TRUE)</f>
        <v>stefanhrt: GoPro HERO9 Black</v>
      </c>
    </row>
    <row r="32" spans="1:26" x14ac:dyDescent="0.3">
      <c r="A32" t="s">
        <v>439</v>
      </c>
      <c r="B32">
        <f t="shared" si="0"/>
        <v>37</v>
      </c>
      <c r="C32">
        <f>VLOOKUP($B32,image_data!$A:$P,16,FALSE)</f>
        <v>5184</v>
      </c>
      <c r="D32">
        <f>VLOOKUP($B32,image_data!$A:$P,15,FALSE)</f>
        <v>3888</v>
      </c>
      <c r="E32">
        <f t="shared" si="1"/>
        <v>-6.8599999999996726</v>
      </c>
      <c r="F32">
        <f t="shared" si="2"/>
        <v>229.45000000000005</v>
      </c>
      <c r="G32">
        <f t="shared" si="3"/>
        <v>229.55252579747409</v>
      </c>
      <c r="H32">
        <f>VLOOKUP(_xlfn.CONCAT($A32,"1"),ref_coordinates!$A:$C,2,FALSE)</f>
        <v>2803.12</v>
      </c>
      <c r="I32">
        <f>VLOOKUP(_xlfn.CONCAT($A32,"1"),ref_coordinates!$A:$C,3,FALSE)</f>
        <v>1951.32</v>
      </c>
      <c r="J32">
        <f>VLOOKUP(_xlfn.CONCAT($A32,"2"),ref_coordinates!$A:$C,2,FALSE)</f>
        <v>2796.26</v>
      </c>
      <c r="K32">
        <f>VLOOKUP(_xlfn.CONCAT($A32,"2"),ref_coordinates!$A:$C,3,FALSE)</f>
        <v>2180.77</v>
      </c>
      <c r="L32">
        <f>VLOOKUP($A32,lines!W:AC,7)</f>
        <v>170.5424487186109</v>
      </c>
      <c r="M32">
        <f>RADIANS(VLOOKUP($B32, image_data!A:G,7,FALSE))</f>
        <v>6.2552733187997989</v>
      </c>
      <c r="N32">
        <f>VLOOKUP($A32,lines!W:AD,8,FALSE)</f>
        <v>0.1091761387639872</v>
      </c>
      <c r="O32">
        <f t="shared" si="4"/>
        <v>-6.1460971800358113</v>
      </c>
      <c r="P32">
        <f>VLOOKUP($B32,image_data!A:F,6,FALSE)</f>
        <v>2.4628068041055999</v>
      </c>
      <c r="Q32">
        <f>VLOOKUP($B32,image_data!$A:$Q,12,FALSE)</f>
        <v>0.50238878176702995</v>
      </c>
      <c r="R32">
        <f>VLOOKUP($B32,image_data!$A:$Q,13,FALSE)</f>
        <v>-0.22111490881102</v>
      </c>
      <c r="S32">
        <f>VLOOKUP($B32,image_data!$A:$Q,14,FALSE)</f>
        <v>4.1303707277964001E-2</v>
      </c>
      <c r="T32">
        <f>VLOOKUP($B32,image_data!$A:$K,9,FALSE)</f>
        <v>1.5002721274007</v>
      </c>
      <c r="U32">
        <f>VLOOKUP($B32,image_data!$A:$K,10,FALSE)</f>
        <v>3.8631582852822997E-2</v>
      </c>
      <c r="V32">
        <f>VLOOKUP($B32,image_data!$A:$K,11,FALSE)</f>
        <v>-3.4898160328709002E-3</v>
      </c>
      <c r="W32">
        <f>VLOOKUP(B32,image_data!A:R,18,FALSE)</f>
        <v>0.95738795805832</v>
      </c>
      <c r="X32">
        <f>VLOOKUP(_xlfn.CONCAT(A32,1),ref_coordinates!A:D,4,FALSE)</f>
        <v>17.100000000000001</v>
      </c>
      <c r="Y32" t="str">
        <f>VLOOKUP(INT(LEFT(A32,3)),image_data!A:H,8,FALSE)</f>
        <v>perspective</v>
      </c>
      <c r="Z32" t="str">
        <f>VLOOKUP(B32,image_data!A:V,22,TRUE)</f>
        <v>stefanhrt: GoPro HERO9 Black</v>
      </c>
    </row>
    <row r="33" spans="1:26" x14ac:dyDescent="0.3">
      <c r="A33" t="s">
        <v>440</v>
      </c>
      <c r="B33">
        <f t="shared" si="0"/>
        <v>37</v>
      </c>
      <c r="C33">
        <f>VLOOKUP($B33,image_data!$A:$P,16,FALSE)</f>
        <v>5184</v>
      </c>
      <c r="D33">
        <f>VLOOKUP($B33,image_data!$A:$P,15,FALSE)</f>
        <v>3888</v>
      </c>
      <c r="E33">
        <f t="shared" si="1"/>
        <v>33.079999999999927</v>
      </c>
      <c r="F33">
        <f t="shared" si="2"/>
        <v>1587.1999999999998</v>
      </c>
      <c r="G33">
        <f t="shared" si="3"/>
        <v>1587.5446848514216</v>
      </c>
      <c r="H33">
        <f>VLOOKUP(_xlfn.CONCAT($A33,"1"),ref_coordinates!$A:$C,2,FALSE)</f>
        <v>2947.06</v>
      </c>
      <c r="I33">
        <f>VLOOKUP(_xlfn.CONCAT($A33,"1"),ref_coordinates!$A:$C,3,FALSE)</f>
        <v>638.98</v>
      </c>
      <c r="J33">
        <f>VLOOKUP(_xlfn.CONCAT($A33,"2"),ref_coordinates!$A:$C,2,FALSE)</f>
        <v>2980.14</v>
      </c>
      <c r="K33">
        <f>VLOOKUP(_xlfn.CONCAT($A33,"2"),ref_coordinates!$A:$C,3,FALSE)</f>
        <v>2226.1799999999998</v>
      </c>
      <c r="L33">
        <f>VLOOKUP($A33,lines!W:AC,7)</f>
        <v>43.465094202713033</v>
      </c>
      <c r="M33">
        <f>RADIANS(VLOOKUP($B33, image_data!A:G,7,FALSE))</f>
        <v>6.2552733187997989</v>
      </c>
      <c r="N33">
        <f>VLOOKUP($A33,lines!W:AD,8,FALSE)</f>
        <v>0.1984619718422154</v>
      </c>
      <c r="O33">
        <f t="shared" si="4"/>
        <v>-6.0568113469575833</v>
      </c>
      <c r="P33">
        <f>VLOOKUP($B33,image_data!A:F,6,FALSE)</f>
        <v>2.4628068041055999</v>
      </c>
      <c r="Q33">
        <f>VLOOKUP($B33,image_data!$A:$Q,12,FALSE)</f>
        <v>0.50238878176702995</v>
      </c>
      <c r="R33">
        <f>VLOOKUP($B33,image_data!$A:$Q,13,FALSE)</f>
        <v>-0.22111490881102</v>
      </c>
      <c r="S33">
        <f>VLOOKUP($B33,image_data!$A:$Q,14,FALSE)</f>
        <v>4.1303707277964001E-2</v>
      </c>
      <c r="T33">
        <f>VLOOKUP($B33,image_data!$A:$K,9,FALSE)</f>
        <v>1.5002721274007</v>
      </c>
      <c r="U33">
        <f>VLOOKUP($B33,image_data!$A:$K,10,FALSE)</f>
        <v>3.8631582852822997E-2</v>
      </c>
      <c r="V33">
        <f>VLOOKUP($B33,image_data!$A:$K,11,FALSE)</f>
        <v>-3.4898160328709002E-3</v>
      </c>
      <c r="W33">
        <f>VLOOKUP(B33,image_data!A:R,18,FALSE)</f>
        <v>0.95738795805832</v>
      </c>
      <c r="X33">
        <f>VLOOKUP(_xlfn.CONCAT(A33,1),ref_coordinates!A:D,4,FALSE)</f>
        <v>33.4</v>
      </c>
      <c r="Y33" t="str">
        <f>VLOOKUP(INT(LEFT(A33,3)),image_data!A:H,8,FALSE)</f>
        <v>perspective</v>
      </c>
      <c r="Z33" t="str">
        <f>VLOOKUP(B33,image_data!A:V,22,TRUE)</f>
        <v>stefanhrt: GoPro HERO9 Black</v>
      </c>
    </row>
    <row r="34" spans="1:26" x14ac:dyDescent="0.3">
      <c r="A34" t="s">
        <v>441</v>
      </c>
      <c r="B34">
        <f t="shared" ref="B34:B65" si="5">INT(LEFT(A34,3))</f>
        <v>37</v>
      </c>
      <c r="C34">
        <f>VLOOKUP($B34,image_data!$A:$P,16,FALSE)</f>
        <v>5184</v>
      </c>
      <c r="D34">
        <f>VLOOKUP($B34,image_data!$A:$P,15,FALSE)</f>
        <v>3888</v>
      </c>
      <c r="E34">
        <f t="shared" ref="E34:E65" si="6">J34-H34</f>
        <v>74.889999999999873</v>
      </c>
      <c r="F34">
        <f t="shared" ref="F34:F65" si="7">K34-I34</f>
        <v>1960.9399999999998</v>
      </c>
      <c r="G34">
        <f t="shared" ref="G34:G65" si="8">SQRT(POWER(E34,2)+POWER(F34,2))</f>
        <v>1962.3695359692065</v>
      </c>
      <c r="H34">
        <f>VLOOKUP(_xlfn.CONCAT($A34,"1"),ref_coordinates!$A:$C,2,FALSE)</f>
        <v>3041.02</v>
      </c>
      <c r="I34">
        <f>VLOOKUP(_xlfn.CONCAT($A34,"1"),ref_coordinates!$A:$C,3,FALSE)</f>
        <v>259.74</v>
      </c>
      <c r="J34">
        <f>VLOOKUP(_xlfn.CONCAT($A34,"2"),ref_coordinates!$A:$C,2,FALSE)</f>
        <v>3115.91</v>
      </c>
      <c r="K34">
        <f>VLOOKUP(_xlfn.CONCAT($A34,"2"),ref_coordinates!$A:$C,3,FALSE)</f>
        <v>2220.6799999999998</v>
      </c>
      <c r="L34">
        <f>VLOOKUP($A34,lines!W:AC,7)</f>
        <v>32.839902285541747</v>
      </c>
      <c r="M34">
        <f>RADIANS(VLOOKUP($B34, image_data!A:G,7,FALSE))</f>
        <v>6.2552733187997989</v>
      </c>
      <c r="N34">
        <f>VLOOKUP($A34,lines!W:AD,8,FALSE)</f>
        <v>0.28055455027312032</v>
      </c>
      <c r="O34">
        <f t="shared" ref="O34:O65" si="9">N34-M34</f>
        <v>-5.9747187685266789</v>
      </c>
      <c r="P34">
        <f>VLOOKUP($B34,image_data!A:F,6,FALSE)</f>
        <v>2.4628068041055999</v>
      </c>
      <c r="Q34">
        <f>VLOOKUP($B34,image_data!$A:$Q,12,FALSE)</f>
        <v>0.50238878176702995</v>
      </c>
      <c r="R34">
        <f>VLOOKUP($B34,image_data!$A:$Q,13,FALSE)</f>
        <v>-0.22111490881102</v>
      </c>
      <c r="S34">
        <f>VLOOKUP($B34,image_data!$A:$Q,14,FALSE)</f>
        <v>4.1303707277964001E-2</v>
      </c>
      <c r="T34">
        <f>VLOOKUP($B34,image_data!$A:$K,9,FALSE)</f>
        <v>1.5002721274007</v>
      </c>
      <c r="U34">
        <f>VLOOKUP($B34,image_data!$A:$K,10,FALSE)</f>
        <v>3.8631582852822997E-2</v>
      </c>
      <c r="V34">
        <f>VLOOKUP($B34,image_data!$A:$K,11,FALSE)</f>
        <v>-3.4898160328709002E-3</v>
      </c>
      <c r="W34">
        <f>VLOOKUP(B34,image_data!A:R,18,FALSE)</f>
        <v>0.95738795805832</v>
      </c>
      <c r="X34">
        <f>VLOOKUP(_xlfn.CONCAT(A34,1),ref_coordinates!A:D,4,FALSE)</f>
        <v>33.4</v>
      </c>
      <c r="Y34" t="str">
        <f>VLOOKUP(INT(LEFT(A34,3)),image_data!A:H,8,FALSE)</f>
        <v>perspective</v>
      </c>
      <c r="Z34" t="str">
        <f>VLOOKUP(B34,image_data!A:V,22,TRUE)</f>
        <v>stefanhrt: GoPro HERO9 Black</v>
      </c>
    </row>
    <row r="35" spans="1:26" x14ac:dyDescent="0.3">
      <c r="A35" t="s">
        <v>442</v>
      </c>
      <c r="B35">
        <f t="shared" si="5"/>
        <v>37</v>
      </c>
      <c r="C35">
        <f>VLOOKUP($B35,image_data!$A:$P,16,FALSE)</f>
        <v>5184</v>
      </c>
      <c r="D35">
        <f>VLOOKUP($B35,image_data!$A:$P,15,FALSE)</f>
        <v>3888</v>
      </c>
      <c r="E35">
        <f t="shared" si="6"/>
        <v>196.99000000000024</v>
      </c>
      <c r="F35">
        <f t="shared" si="7"/>
        <v>1976.4199999999998</v>
      </c>
      <c r="G35">
        <f t="shared" si="8"/>
        <v>1986.2127470389469</v>
      </c>
      <c r="H35">
        <f>VLOOKUP(_xlfn.CONCAT($A35,"1"),ref_coordinates!$A:$C,2,FALSE)</f>
        <v>3389.79</v>
      </c>
      <c r="I35">
        <f>VLOOKUP(_xlfn.CONCAT($A35,"1"),ref_coordinates!$A:$C,3,FALSE)</f>
        <v>254.24</v>
      </c>
      <c r="J35">
        <f>VLOOKUP(_xlfn.CONCAT($A35,"2"),ref_coordinates!$A:$C,2,FALSE)</f>
        <v>3586.78</v>
      </c>
      <c r="K35">
        <f>VLOOKUP(_xlfn.CONCAT($A35,"2"),ref_coordinates!$A:$C,3,FALSE)</f>
        <v>2230.66</v>
      </c>
      <c r="L35">
        <f>VLOOKUP($A35,lines!W:AC,7)</f>
        <v>34.092955171255781</v>
      </c>
      <c r="M35">
        <f>RADIANS(VLOOKUP($B35, image_data!A:G,7,FALSE))</f>
        <v>6.2552733187997989</v>
      </c>
      <c r="N35">
        <f>VLOOKUP($A35,lines!W:AD,8,FALSE)</f>
        <v>0.4619062406627909</v>
      </c>
      <c r="O35">
        <f t="shared" si="9"/>
        <v>-5.7933670781370079</v>
      </c>
      <c r="P35">
        <f>VLOOKUP($B35,image_data!A:F,6,FALSE)</f>
        <v>2.4628068041055999</v>
      </c>
      <c r="Q35">
        <f>VLOOKUP($B35,image_data!$A:$Q,12,FALSE)</f>
        <v>0.50238878176702995</v>
      </c>
      <c r="R35">
        <f>VLOOKUP($B35,image_data!$A:$Q,13,FALSE)</f>
        <v>-0.22111490881102</v>
      </c>
      <c r="S35">
        <f>VLOOKUP($B35,image_data!$A:$Q,14,FALSE)</f>
        <v>4.1303707277964001E-2</v>
      </c>
      <c r="T35">
        <f>VLOOKUP($B35,image_data!$A:$K,9,FALSE)</f>
        <v>1.5002721274007</v>
      </c>
      <c r="U35">
        <f>VLOOKUP($B35,image_data!$A:$K,10,FALSE)</f>
        <v>3.8631582852822997E-2</v>
      </c>
      <c r="V35">
        <f>VLOOKUP($B35,image_data!$A:$K,11,FALSE)</f>
        <v>-3.4898160328709002E-3</v>
      </c>
      <c r="W35">
        <f>VLOOKUP(B35,image_data!A:R,18,FALSE)</f>
        <v>0.95738795805832</v>
      </c>
      <c r="X35">
        <f>VLOOKUP(_xlfn.CONCAT(A35,1),ref_coordinates!A:D,4,FALSE)</f>
        <v>33.4</v>
      </c>
      <c r="Y35" t="str">
        <f>VLOOKUP(INT(LEFT(A35,3)),image_data!A:H,8,FALSE)</f>
        <v>perspective</v>
      </c>
      <c r="Z35" t="str">
        <f>VLOOKUP(B35,image_data!A:V,22,TRUE)</f>
        <v>stefanhrt: GoPro HERO9 Black</v>
      </c>
    </row>
    <row r="36" spans="1:26" x14ac:dyDescent="0.3">
      <c r="A36" t="s">
        <v>443</v>
      </c>
      <c r="B36">
        <f t="shared" si="5"/>
        <v>37</v>
      </c>
      <c r="C36">
        <f>VLOOKUP($B36,image_data!$A:$P,16,FALSE)</f>
        <v>5184</v>
      </c>
      <c r="D36">
        <f>VLOOKUP($B36,image_data!$A:$P,15,FALSE)</f>
        <v>3888</v>
      </c>
      <c r="E36">
        <f t="shared" si="6"/>
        <v>316.68000000000029</v>
      </c>
      <c r="F36">
        <f t="shared" si="7"/>
        <v>1908.8999999999999</v>
      </c>
      <c r="G36">
        <f t="shared" si="8"/>
        <v>1934.9897757869419</v>
      </c>
      <c r="H36">
        <f>VLOOKUP(_xlfn.CONCAT($A36,"1"),ref_coordinates!$A:$C,2,FALSE)</f>
        <v>3710.64</v>
      </c>
      <c r="I36">
        <f>VLOOKUP(_xlfn.CONCAT($A36,"1"),ref_coordinates!$A:$C,3,FALSE)</f>
        <v>316.26</v>
      </c>
      <c r="J36">
        <f>VLOOKUP(_xlfn.CONCAT($A36,"2"),ref_coordinates!$A:$C,2,FALSE)</f>
        <v>4027.32</v>
      </c>
      <c r="K36">
        <f>VLOOKUP(_xlfn.CONCAT($A36,"2"),ref_coordinates!$A:$C,3,FALSE)</f>
        <v>2225.16</v>
      </c>
      <c r="L36">
        <f>VLOOKUP($A36,lines!W:AC,7)</f>
        <v>36.954356478019868</v>
      </c>
      <c r="M36">
        <f>RADIANS(VLOOKUP($B36, image_data!A:G,7,FALSE))</f>
        <v>6.2552733187997989</v>
      </c>
      <c r="N36">
        <f>VLOOKUP($A36,lines!W:AD,8,FALSE)</f>
        <v>0.60274410583584281</v>
      </c>
      <c r="O36">
        <f t="shared" si="9"/>
        <v>-5.6525292129639562</v>
      </c>
      <c r="P36">
        <f>VLOOKUP($B36,image_data!A:F,6,FALSE)</f>
        <v>2.4628068041055999</v>
      </c>
      <c r="Q36">
        <f>VLOOKUP($B36,image_data!$A:$Q,12,FALSE)</f>
        <v>0.50238878176702995</v>
      </c>
      <c r="R36">
        <f>VLOOKUP($B36,image_data!$A:$Q,13,FALSE)</f>
        <v>-0.22111490881102</v>
      </c>
      <c r="S36">
        <f>VLOOKUP($B36,image_data!$A:$Q,14,FALSE)</f>
        <v>4.1303707277964001E-2</v>
      </c>
      <c r="T36">
        <f>VLOOKUP($B36,image_data!$A:$K,9,FALSE)</f>
        <v>1.5002721274007</v>
      </c>
      <c r="U36">
        <f>VLOOKUP($B36,image_data!$A:$K,10,FALSE)</f>
        <v>3.8631582852822997E-2</v>
      </c>
      <c r="V36">
        <f>VLOOKUP($B36,image_data!$A:$K,11,FALSE)</f>
        <v>-3.4898160328709002E-3</v>
      </c>
      <c r="W36">
        <f>VLOOKUP(B36,image_data!A:R,18,FALSE)</f>
        <v>0.95738795805832</v>
      </c>
      <c r="X36">
        <f>VLOOKUP(_xlfn.CONCAT(A36,1),ref_coordinates!A:D,4,FALSE)</f>
        <v>33.4</v>
      </c>
      <c r="Y36" t="str">
        <f>VLOOKUP(INT(LEFT(A36,3)),image_data!A:H,8,FALSE)</f>
        <v>perspective</v>
      </c>
      <c r="Z36" t="str">
        <f>VLOOKUP(B36,image_data!A:V,22,TRUE)</f>
        <v>stefanhrt: GoPro HERO9 Black</v>
      </c>
    </row>
    <row r="37" spans="1:26" x14ac:dyDescent="0.3">
      <c r="A37" t="s">
        <v>437</v>
      </c>
      <c r="B37">
        <f t="shared" si="5"/>
        <v>37</v>
      </c>
      <c r="C37">
        <f>VLOOKUP($B37,image_data!$A:$P,16,FALSE)</f>
        <v>5184</v>
      </c>
      <c r="D37">
        <f>VLOOKUP($B37,image_data!$A:$P,15,FALSE)</f>
        <v>3888</v>
      </c>
      <c r="E37">
        <f t="shared" si="6"/>
        <v>-11</v>
      </c>
      <c r="F37">
        <f t="shared" si="7"/>
        <v>404.08000000000015</v>
      </c>
      <c r="G37">
        <f t="shared" si="8"/>
        <v>404.22969509920978</v>
      </c>
      <c r="H37">
        <f>VLOOKUP(_xlfn.CONCAT($A37,"1"),ref_coordinates!$A:$C,2,FALSE)</f>
        <v>2551.06</v>
      </c>
      <c r="I37">
        <f>VLOOKUP(_xlfn.CONCAT($A37,"1"),ref_coordinates!$A:$C,3,FALSE)</f>
        <v>1780.09</v>
      </c>
      <c r="J37">
        <f>VLOOKUP(_xlfn.CONCAT($A37,"2"),ref_coordinates!$A:$C,2,FALSE)</f>
        <v>2540.06</v>
      </c>
      <c r="K37">
        <f>VLOOKUP(_xlfn.CONCAT($A37,"2"),ref_coordinates!$A:$C,3,FALSE)</f>
        <v>2184.17</v>
      </c>
      <c r="L37">
        <f>VLOOKUP($A37,lines!W:AC,7)</f>
        <v>99.159619986434635</v>
      </c>
      <c r="M37">
        <f>RADIANS(VLOOKUP($B37, image_data!A:G,7,FALSE))</f>
        <v>6.2552733187997989</v>
      </c>
      <c r="N37">
        <f>VLOOKUP($A37,lines!W:AD,8,FALSE)</f>
        <v>6.2798990523383758</v>
      </c>
      <c r="O37">
        <f t="shared" si="9"/>
        <v>2.4625733538576888E-2</v>
      </c>
      <c r="P37">
        <f>VLOOKUP($B37,image_data!A:F,6,FALSE)</f>
        <v>2.4628068041055999</v>
      </c>
      <c r="Q37">
        <f>VLOOKUP($B37,image_data!$A:$Q,12,FALSE)</f>
        <v>0.50238878176702995</v>
      </c>
      <c r="R37">
        <f>VLOOKUP($B37,image_data!$A:$Q,13,FALSE)</f>
        <v>-0.22111490881102</v>
      </c>
      <c r="S37">
        <f>VLOOKUP($B37,image_data!$A:$Q,14,FALSE)</f>
        <v>4.1303707277964001E-2</v>
      </c>
      <c r="T37">
        <f>VLOOKUP($B37,image_data!$A:$K,9,FALSE)</f>
        <v>1.5002721274007</v>
      </c>
      <c r="U37">
        <f>VLOOKUP($B37,image_data!$A:$K,10,FALSE)</f>
        <v>3.8631582852822997E-2</v>
      </c>
      <c r="V37">
        <f>VLOOKUP($B37,image_data!$A:$K,11,FALSE)</f>
        <v>-3.4898160328709002E-3</v>
      </c>
      <c r="W37">
        <f>VLOOKUP(B37,image_data!A:R,18,FALSE)</f>
        <v>0.95738795805832</v>
      </c>
      <c r="X37">
        <f>VLOOKUP(_xlfn.CONCAT(A37,1),ref_coordinates!A:D,4,FALSE)</f>
        <v>17.3</v>
      </c>
      <c r="Y37" t="str">
        <f>VLOOKUP(INT(LEFT(A37,3)),image_data!A:H,8,FALSE)</f>
        <v>perspective</v>
      </c>
      <c r="Z37" t="str">
        <f>VLOOKUP(B37,image_data!A:V,22,TRUE)</f>
        <v>stefanhrt: GoPro HERO9 Black</v>
      </c>
    </row>
    <row r="38" spans="1:26" x14ac:dyDescent="0.3">
      <c r="A38" t="s">
        <v>446</v>
      </c>
      <c r="B38">
        <f t="shared" si="5"/>
        <v>38</v>
      </c>
      <c r="C38">
        <f>VLOOKUP($B38,image_data!$A:$P,16,FALSE)</f>
        <v>5184</v>
      </c>
      <c r="D38">
        <f>VLOOKUP($B38,image_data!$A:$P,15,FALSE)</f>
        <v>3888</v>
      </c>
      <c r="E38">
        <f t="shared" si="6"/>
        <v>-115.40999999999985</v>
      </c>
      <c r="F38">
        <f t="shared" si="7"/>
        <v>938.68000000000006</v>
      </c>
      <c r="G38">
        <f t="shared" si="8"/>
        <v>945.74817499163066</v>
      </c>
      <c r="H38">
        <f>VLOOKUP(_xlfn.CONCAT($A38,"1"),ref_coordinates!$A:$C,2,FALSE)</f>
        <v>2213.67</v>
      </c>
      <c r="I38">
        <f>VLOOKUP(_xlfn.CONCAT($A38,"1"),ref_coordinates!$A:$C,3,FALSE)</f>
        <v>1182.55</v>
      </c>
      <c r="J38">
        <f>VLOOKUP(_xlfn.CONCAT($A38,"2"),ref_coordinates!$A:$C,2,FALSE)</f>
        <v>2098.2600000000002</v>
      </c>
      <c r="K38">
        <f>VLOOKUP(_xlfn.CONCAT($A38,"2"),ref_coordinates!$A:$C,3,FALSE)</f>
        <v>2121.23</v>
      </c>
      <c r="L38">
        <f>VLOOKUP($A38,lines!W:AC,7)</f>
        <v>43.060091616440808</v>
      </c>
      <c r="M38">
        <f>RADIANS(VLOOKUP($B38, image_data!A:G,7,FALSE))</f>
        <v>6.2469786676441847</v>
      </c>
      <c r="N38">
        <f>VLOOKUP($A38,lines!W:AD,8,FALSE)</f>
        <v>6.1474496853332923</v>
      </c>
      <c r="O38">
        <f t="shared" si="9"/>
        <v>-9.9528982310892467E-2</v>
      </c>
      <c r="P38">
        <f>VLOOKUP($B38,image_data!A:F,6,FALSE)</f>
        <v>1.5067183542997</v>
      </c>
      <c r="Q38">
        <f>VLOOKUP($B38,image_data!$A:$Q,12,FALSE)</f>
        <v>0.46727181250853</v>
      </c>
      <c r="R38">
        <f>VLOOKUP($B38,image_data!$A:$Q,13,FALSE)</f>
        <v>-0.20870542891276</v>
      </c>
      <c r="S38">
        <f>VLOOKUP($B38,image_data!$A:$Q,14,FALSE)</f>
        <v>3.4472869021200003E-2</v>
      </c>
      <c r="T38">
        <f>VLOOKUP($B38,image_data!$A:$K,9,FALSE)</f>
        <v>1.5185039020805999</v>
      </c>
      <c r="U38">
        <f>VLOOKUP($B38,image_data!$A:$K,10,FALSE)</f>
        <v>0.10810397822473999</v>
      </c>
      <c r="V38">
        <f>VLOOKUP($B38,image_data!$A:$K,11,FALSE)</f>
        <v>5.5714847810733999E-2</v>
      </c>
      <c r="W38">
        <f>VLOOKUP(B38,image_data!A:R,18,FALSE)</f>
        <v>0.91790373735654995</v>
      </c>
      <c r="X38">
        <f>VLOOKUP(_xlfn.CONCAT(A38,1),ref_coordinates!A:D,4,FALSE)</f>
        <v>17.3</v>
      </c>
      <c r="Y38" t="str">
        <f>VLOOKUP(INT(LEFT(A38,3)),image_data!A:H,8,FALSE)</f>
        <v>perspective</v>
      </c>
      <c r="Z38" t="str">
        <f>VLOOKUP(B38,image_data!A:V,22,TRUE)</f>
        <v>stefanhrt: GoPro HERO9 Black</v>
      </c>
    </row>
    <row r="39" spans="1:26" x14ac:dyDescent="0.3">
      <c r="A39" t="s">
        <v>447</v>
      </c>
      <c r="B39">
        <f t="shared" si="5"/>
        <v>38</v>
      </c>
      <c r="C39">
        <f>VLOOKUP($B39,image_data!$A:$P,16,FALSE)</f>
        <v>5184</v>
      </c>
      <c r="D39">
        <f>VLOOKUP($B39,image_data!$A:$P,15,FALSE)</f>
        <v>3888</v>
      </c>
      <c r="E39">
        <f t="shared" si="6"/>
        <v>-117.83999999999969</v>
      </c>
      <c r="F39">
        <f t="shared" si="7"/>
        <v>960.12000000000012</v>
      </c>
      <c r="G39">
        <f t="shared" si="8"/>
        <v>967.32449570968697</v>
      </c>
      <c r="H39">
        <f>VLOOKUP(_xlfn.CONCAT($A39,"1"),ref_coordinates!$A:$C,2,FALSE)</f>
        <v>2538.9499999999998</v>
      </c>
      <c r="I39">
        <f>VLOOKUP(_xlfn.CONCAT($A39,"1"),ref_coordinates!$A:$C,3,FALSE)</f>
        <v>1210.01</v>
      </c>
      <c r="J39">
        <f>VLOOKUP(_xlfn.CONCAT($A39,"2"),ref_coordinates!$A:$C,2,FALSE)</f>
        <v>2421.11</v>
      </c>
      <c r="K39">
        <f>VLOOKUP(_xlfn.CONCAT($A39,"2"),ref_coordinates!$A:$C,3,FALSE)</f>
        <v>2170.13</v>
      </c>
      <c r="L39">
        <f>VLOOKUP($A39,lines!W:AC,7)</f>
        <v>42.587375688663997</v>
      </c>
      <c r="M39">
        <f>RADIANS(VLOOKUP($B39, image_data!A:G,7,FALSE))</f>
        <v>6.2469786676441847</v>
      </c>
      <c r="N39">
        <f>VLOOKUP($A39,lines!W:AD,8,FALSE)</f>
        <v>1.6922474318864782E-2</v>
      </c>
      <c r="O39">
        <f t="shared" si="9"/>
        <v>-6.2300561933253196</v>
      </c>
      <c r="P39">
        <f>VLOOKUP($B39,image_data!A:F,6,FALSE)</f>
        <v>1.5067183542997</v>
      </c>
      <c r="Q39">
        <f>VLOOKUP($B39,image_data!$A:$Q,12,FALSE)</f>
        <v>0.46727181250853</v>
      </c>
      <c r="R39">
        <f>VLOOKUP($B39,image_data!$A:$Q,13,FALSE)</f>
        <v>-0.20870542891276</v>
      </c>
      <c r="S39">
        <f>VLOOKUP($B39,image_data!$A:$Q,14,FALSE)</f>
        <v>3.4472869021200003E-2</v>
      </c>
      <c r="T39">
        <f>VLOOKUP($B39,image_data!$A:$K,9,FALSE)</f>
        <v>1.5185039020805999</v>
      </c>
      <c r="U39">
        <f>VLOOKUP($B39,image_data!$A:$K,10,FALSE)</f>
        <v>0.10810397822473999</v>
      </c>
      <c r="V39">
        <f>VLOOKUP($B39,image_data!$A:$K,11,FALSE)</f>
        <v>5.5714847810733999E-2</v>
      </c>
      <c r="W39">
        <f>VLOOKUP(B39,image_data!A:R,18,FALSE)</f>
        <v>0.91790373735654995</v>
      </c>
      <c r="X39">
        <f>VLOOKUP(_xlfn.CONCAT(A39,1),ref_coordinates!A:D,4,FALSE)</f>
        <v>17.3</v>
      </c>
      <c r="Y39" t="str">
        <f>VLOOKUP(INT(LEFT(A39,3)),image_data!A:H,8,FALSE)</f>
        <v>perspective</v>
      </c>
      <c r="Z39" t="str">
        <f>VLOOKUP(B39,image_data!A:V,22,TRUE)</f>
        <v>stefanhrt: GoPro HERO9 Black</v>
      </c>
    </row>
    <row r="40" spans="1:26" x14ac:dyDescent="0.3">
      <c r="A40" t="s">
        <v>448</v>
      </c>
      <c r="B40">
        <f t="shared" si="5"/>
        <v>38</v>
      </c>
      <c r="C40">
        <f>VLOOKUP($B40,image_data!$A:$P,16,FALSE)</f>
        <v>5184</v>
      </c>
      <c r="D40">
        <f>VLOOKUP($B40,image_data!$A:$P,15,FALSE)</f>
        <v>3888</v>
      </c>
      <c r="E40">
        <f t="shared" si="6"/>
        <v>-90.390000000000327</v>
      </c>
      <c r="F40">
        <f t="shared" si="7"/>
        <v>964.07999999999993</v>
      </c>
      <c r="G40">
        <f t="shared" si="8"/>
        <v>968.30811134679641</v>
      </c>
      <c r="H40">
        <f>VLOOKUP(_xlfn.CONCAT($A40,"1"),ref_coordinates!$A:$C,2,FALSE)</f>
        <v>2669.28</v>
      </c>
      <c r="I40">
        <f>VLOOKUP(_xlfn.CONCAT($A40,"1"),ref_coordinates!$A:$C,3,FALSE)</f>
        <v>1225.96</v>
      </c>
      <c r="J40">
        <f>VLOOKUP(_xlfn.CONCAT($A40,"2"),ref_coordinates!$A:$C,2,FALSE)</f>
        <v>2578.89</v>
      </c>
      <c r="K40">
        <f>VLOOKUP(_xlfn.CONCAT($A40,"2"),ref_coordinates!$A:$C,3,FALSE)</f>
        <v>2190.04</v>
      </c>
      <c r="L40">
        <f>VLOOKUP($A40,lines!W:AC,7)</f>
        <v>42.76682011174902</v>
      </c>
      <c r="M40">
        <f>RADIANS(VLOOKUP($B40, image_data!A:G,7,FALSE))</f>
        <v>6.2469786676441847</v>
      </c>
      <c r="N40">
        <f>VLOOKUP($A40,lines!W:AD,8,FALSE)</f>
        <v>6.9828779620182344E-2</v>
      </c>
      <c r="O40">
        <f t="shared" si="9"/>
        <v>-6.1771498880240028</v>
      </c>
      <c r="P40">
        <f>VLOOKUP($B40,image_data!A:F,6,FALSE)</f>
        <v>1.5067183542997</v>
      </c>
      <c r="Q40">
        <f>VLOOKUP($B40,image_data!$A:$Q,12,FALSE)</f>
        <v>0.46727181250853</v>
      </c>
      <c r="R40">
        <f>VLOOKUP($B40,image_data!$A:$Q,13,FALSE)</f>
        <v>-0.20870542891276</v>
      </c>
      <c r="S40">
        <f>VLOOKUP($B40,image_data!$A:$Q,14,FALSE)</f>
        <v>3.4472869021200003E-2</v>
      </c>
      <c r="T40">
        <f>VLOOKUP($B40,image_data!$A:$K,9,FALSE)</f>
        <v>1.5185039020805999</v>
      </c>
      <c r="U40">
        <f>VLOOKUP($B40,image_data!$A:$K,10,FALSE)</f>
        <v>0.10810397822473999</v>
      </c>
      <c r="V40">
        <f>VLOOKUP($B40,image_data!$A:$K,11,FALSE)</f>
        <v>5.5714847810733999E-2</v>
      </c>
      <c r="W40">
        <f>VLOOKUP(B40,image_data!A:R,18,FALSE)</f>
        <v>0.91790373735654995</v>
      </c>
      <c r="X40">
        <f>VLOOKUP(_xlfn.CONCAT(A40,1),ref_coordinates!A:D,4,FALSE)</f>
        <v>17.3</v>
      </c>
      <c r="Y40" t="str">
        <f>VLOOKUP(INT(LEFT(A40,3)),image_data!A:H,8,FALSE)</f>
        <v>perspective</v>
      </c>
      <c r="Z40" t="str">
        <f>VLOOKUP(B40,image_data!A:V,22,TRUE)</f>
        <v>stefanhrt: GoPro HERO9 Black</v>
      </c>
    </row>
    <row r="41" spans="1:26" x14ac:dyDescent="0.3">
      <c r="A41" t="s">
        <v>449</v>
      </c>
      <c r="B41">
        <f t="shared" si="5"/>
        <v>38</v>
      </c>
      <c r="C41">
        <f>VLOOKUP($B41,image_data!$A:$P,16,FALSE)</f>
        <v>5184</v>
      </c>
      <c r="D41">
        <f>VLOOKUP($B41,image_data!$A:$P,15,FALSE)</f>
        <v>3888</v>
      </c>
      <c r="E41">
        <f t="shared" si="6"/>
        <v>85.779999999999745</v>
      </c>
      <c r="F41">
        <f t="shared" si="7"/>
        <v>1248.8499999999999</v>
      </c>
      <c r="G41">
        <f t="shared" si="8"/>
        <v>1251.7925270986402</v>
      </c>
      <c r="H41">
        <f>VLOOKUP(_xlfn.CONCAT($A41,"1"),ref_coordinates!$A:$C,2,FALSE)</f>
        <v>4714.7700000000004</v>
      </c>
      <c r="I41">
        <f>VLOOKUP(_xlfn.CONCAT($A41,"1"),ref_coordinates!$A:$C,3,FALSE)</f>
        <v>1109.83</v>
      </c>
      <c r="J41">
        <f>VLOOKUP(_xlfn.CONCAT($A41,"2"),ref_coordinates!$A:$C,2,FALSE)</f>
        <v>4800.55</v>
      </c>
      <c r="K41">
        <f>VLOOKUP(_xlfn.CONCAT($A41,"2"),ref_coordinates!$A:$C,3,FALSE)</f>
        <v>2358.6799999999998</v>
      </c>
      <c r="L41">
        <f>VLOOKUP($A41,lines!W:AC,7)</f>
        <v>75.333292181808289</v>
      </c>
      <c r="M41">
        <f>RADIANS(VLOOKUP($B41, image_data!A:G,7,FALSE))</f>
        <v>6.2469786676441847</v>
      </c>
      <c r="N41">
        <f>VLOOKUP($A41,lines!W:AD,8,FALSE)</f>
        <v>0.90597442820007257</v>
      </c>
      <c r="O41">
        <f t="shared" si="9"/>
        <v>-5.3410042394441124</v>
      </c>
      <c r="P41">
        <f>VLOOKUP($B41,image_data!A:F,6,FALSE)</f>
        <v>1.5067183542997</v>
      </c>
      <c r="Q41">
        <f>VLOOKUP($B41,image_data!$A:$Q,12,FALSE)</f>
        <v>0.46727181250853</v>
      </c>
      <c r="R41">
        <f>VLOOKUP($B41,image_data!$A:$Q,13,FALSE)</f>
        <v>-0.20870542891276</v>
      </c>
      <c r="S41">
        <f>VLOOKUP($B41,image_data!$A:$Q,14,FALSE)</f>
        <v>3.4472869021200003E-2</v>
      </c>
      <c r="T41">
        <f>VLOOKUP($B41,image_data!$A:$K,9,FALSE)</f>
        <v>1.5185039020805999</v>
      </c>
      <c r="U41">
        <f>VLOOKUP($B41,image_data!$A:$K,10,FALSE)</f>
        <v>0.10810397822473999</v>
      </c>
      <c r="V41">
        <f>VLOOKUP($B41,image_data!$A:$K,11,FALSE)</f>
        <v>5.5714847810733999E-2</v>
      </c>
      <c r="W41">
        <f>VLOOKUP(B41,image_data!A:R,18,FALSE)</f>
        <v>0.91790373735654995</v>
      </c>
      <c r="X41">
        <f>VLOOKUP(_xlfn.CONCAT(A41,1),ref_coordinates!A:D,4,FALSE)</f>
        <v>34.700000000000003</v>
      </c>
      <c r="Y41" t="str">
        <f>VLOOKUP(INT(LEFT(A41,3)),image_data!A:H,8,FALSE)</f>
        <v>perspective</v>
      </c>
      <c r="Z41" t="str">
        <f>VLOOKUP(B41,image_data!A:V,22,TRUE)</f>
        <v>stefanhrt: GoPro HERO9 Black</v>
      </c>
    </row>
    <row r="42" spans="1:26" x14ac:dyDescent="0.3">
      <c r="A42" t="s">
        <v>450</v>
      </c>
      <c r="B42">
        <f t="shared" si="5"/>
        <v>38</v>
      </c>
      <c r="C42">
        <f>VLOOKUP($B42,image_data!$A:$P,16,FALSE)</f>
        <v>5184</v>
      </c>
      <c r="D42">
        <f>VLOOKUP($B42,image_data!$A:$P,15,FALSE)</f>
        <v>3888</v>
      </c>
      <c r="E42">
        <f t="shared" si="6"/>
        <v>81.1899999999996</v>
      </c>
      <c r="F42">
        <f t="shared" si="7"/>
        <v>1236.2499999999998</v>
      </c>
      <c r="G42">
        <f t="shared" si="8"/>
        <v>1238.9131844483695</v>
      </c>
      <c r="H42">
        <f>VLOOKUP(_xlfn.CONCAT($A42,"1"),ref_coordinates!$A:$C,2,FALSE)</f>
        <v>4746.17</v>
      </c>
      <c r="I42">
        <f>VLOOKUP(_xlfn.CONCAT($A42,"1"),ref_coordinates!$A:$C,3,FALSE)</f>
        <v>1122.43</v>
      </c>
      <c r="J42">
        <f>VLOOKUP(_xlfn.CONCAT($A42,"2"),ref_coordinates!$A:$C,2,FALSE)</f>
        <v>4827.3599999999997</v>
      </c>
      <c r="K42">
        <f>VLOOKUP(_xlfn.CONCAT($A42,"2"),ref_coordinates!$A:$C,3,FALSE)</f>
        <v>2358.6799999999998</v>
      </c>
      <c r="L42">
        <f>VLOOKUP($A42,lines!W:AC,7)</f>
        <v>76.231361353866134</v>
      </c>
      <c r="M42">
        <f>RADIANS(VLOOKUP($B42, image_data!A:G,7,FALSE))</f>
        <v>6.2469786676441847</v>
      </c>
      <c r="N42">
        <f>VLOOKUP($A42,lines!W:AD,8,FALSE)</f>
        <v>0.91410325085777411</v>
      </c>
      <c r="O42">
        <f t="shared" si="9"/>
        <v>-5.3328754167864103</v>
      </c>
      <c r="P42">
        <f>VLOOKUP($B42,image_data!A:F,6,FALSE)</f>
        <v>1.5067183542997</v>
      </c>
      <c r="Q42">
        <f>VLOOKUP($B42,image_data!$A:$Q,12,FALSE)</f>
        <v>0.46727181250853</v>
      </c>
      <c r="R42">
        <f>VLOOKUP($B42,image_data!$A:$Q,13,FALSE)</f>
        <v>-0.20870542891276</v>
      </c>
      <c r="S42">
        <f>VLOOKUP($B42,image_data!$A:$Q,14,FALSE)</f>
        <v>3.4472869021200003E-2</v>
      </c>
      <c r="T42">
        <f>VLOOKUP($B42,image_data!$A:$K,9,FALSE)</f>
        <v>1.5185039020805999</v>
      </c>
      <c r="U42">
        <f>VLOOKUP($B42,image_data!$A:$K,10,FALSE)</f>
        <v>0.10810397822473999</v>
      </c>
      <c r="V42">
        <f>VLOOKUP($B42,image_data!$A:$K,11,FALSE)</f>
        <v>5.5714847810733999E-2</v>
      </c>
      <c r="W42">
        <f>VLOOKUP(B42,image_data!A:R,18,FALSE)</f>
        <v>0.91790373735654995</v>
      </c>
      <c r="X42">
        <f>VLOOKUP(_xlfn.CONCAT(A42,1),ref_coordinates!A:D,4,FALSE)</f>
        <v>34.700000000000003</v>
      </c>
      <c r="Y42" t="str">
        <f>VLOOKUP(INT(LEFT(A42,3)),image_data!A:H,8,FALSE)</f>
        <v>perspective</v>
      </c>
      <c r="Z42" t="str">
        <f>VLOOKUP(B42,image_data!A:V,22,TRUE)</f>
        <v>stefanhrt: GoPro HERO9 Black</v>
      </c>
    </row>
    <row r="43" spans="1:26" x14ac:dyDescent="0.3">
      <c r="A43" t="s">
        <v>451</v>
      </c>
      <c r="B43">
        <f t="shared" si="5"/>
        <v>38</v>
      </c>
      <c r="C43">
        <f>VLOOKUP($B43,image_data!$A:$P,16,FALSE)</f>
        <v>5184</v>
      </c>
      <c r="D43">
        <f>VLOOKUP($B43,image_data!$A:$P,15,FALSE)</f>
        <v>3888</v>
      </c>
      <c r="E43">
        <f t="shared" si="6"/>
        <v>116.17000000000007</v>
      </c>
      <c r="F43">
        <f t="shared" si="7"/>
        <v>1327.0199999999998</v>
      </c>
      <c r="G43">
        <f t="shared" si="8"/>
        <v>1332.0951727635677</v>
      </c>
      <c r="H43">
        <f>VLOOKUP(_xlfn.CONCAT($A43,"1"),ref_coordinates!$A:$C,2,FALSE)</f>
        <v>4860.43</v>
      </c>
      <c r="I43">
        <f>VLOOKUP(_xlfn.CONCAT($A43,"1"),ref_coordinates!$A:$C,3,FALSE)</f>
        <v>1031.6600000000001</v>
      </c>
      <c r="J43">
        <f>VLOOKUP(_xlfn.CONCAT($A43,"2"),ref_coordinates!$A:$C,2,FALSE)</f>
        <v>4976.6000000000004</v>
      </c>
      <c r="K43">
        <f>VLOOKUP(_xlfn.CONCAT($A43,"2"),ref_coordinates!$A:$C,3,FALSE)</f>
        <v>2358.6799999999998</v>
      </c>
      <c r="L43">
        <f>VLOOKUP($A43,lines!W:AC,7)</f>
        <v>71.942887122419137</v>
      </c>
      <c r="M43">
        <f>RADIANS(VLOOKUP($B43, image_data!A:G,7,FALSE))</f>
        <v>6.2469786676441847</v>
      </c>
      <c r="N43">
        <f>VLOOKUP($A43,lines!W:AD,8,FALSE)</f>
        <v>0.96571831264121055</v>
      </c>
      <c r="O43">
        <f t="shared" si="9"/>
        <v>-5.2812603550029742</v>
      </c>
      <c r="P43">
        <f>VLOOKUP($B43,image_data!A:F,6,FALSE)</f>
        <v>1.5067183542997</v>
      </c>
      <c r="Q43">
        <f>VLOOKUP($B43,image_data!$A:$Q,12,FALSE)</f>
        <v>0.46727181250853</v>
      </c>
      <c r="R43">
        <f>VLOOKUP($B43,image_data!$A:$Q,13,FALSE)</f>
        <v>-0.20870542891276</v>
      </c>
      <c r="S43">
        <f>VLOOKUP($B43,image_data!$A:$Q,14,FALSE)</f>
        <v>3.4472869021200003E-2</v>
      </c>
      <c r="T43">
        <f>VLOOKUP($B43,image_data!$A:$K,9,FALSE)</f>
        <v>1.5185039020805999</v>
      </c>
      <c r="U43">
        <f>VLOOKUP($B43,image_data!$A:$K,10,FALSE)</f>
        <v>0.10810397822473999</v>
      </c>
      <c r="V43">
        <f>VLOOKUP($B43,image_data!$A:$K,11,FALSE)</f>
        <v>5.5714847810733999E-2</v>
      </c>
      <c r="W43">
        <f>VLOOKUP(B43,image_data!A:R,18,FALSE)</f>
        <v>0.91790373735654995</v>
      </c>
      <c r="X43">
        <f>VLOOKUP(_xlfn.CONCAT(A43,1),ref_coordinates!A:D,4,FALSE)</f>
        <v>34.700000000000003</v>
      </c>
      <c r="Y43" t="str">
        <f>VLOOKUP(INT(LEFT(A43,3)),image_data!A:H,8,FALSE)</f>
        <v>perspective</v>
      </c>
      <c r="Z43" t="str">
        <f>VLOOKUP(B43,image_data!A:V,22,TRUE)</f>
        <v>stefanhrt: GoPro HERO9 Black</v>
      </c>
    </row>
    <row r="44" spans="1:26" x14ac:dyDescent="0.3">
      <c r="A44" t="s">
        <v>484</v>
      </c>
      <c r="B44">
        <f t="shared" si="5"/>
        <v>42</v>
      </c>
      <c r="C44">
        <f>VLOOKUP($B44,image_data!$A:$P,16,FALSE)</f>
        <v>5184</v>
      </c>
      <c r="D44">
        <f>VLOOKUP($B44,image_data!$A:$P,15,FALSE)</f>
        <v>3888</v>
      </c>
      <c r="E44">
        <f t="shared" si="6"/>
        <v>-249.98000000000002</v>
      </c>
      <c r="F44">
        <f t="shared" si="7"/>
        <v>1978.59</v>
      </c>
      <c r="G44">
        <f t="shared" si="8"/>
        <v>1994.3190287664609</v>
      </c>
      <c r="H44">
        <f>VLOOKUP(_xlfn.CONCAT($A44,"1"),ref_coordinates!$A:$C,2,FALSE)</f>
        <v>595.85</v>
      </c>
      <c r="I44">
        <f>VLOOKUP(_xlfn.CONCAT($A44,"1"),ref_coordinates!$A:$C,3,FALSE)</f>
        <v>433.07</v>
      </c>
      <c r="J44">
        <f>VLOOKUP(_xlfn.CONCAT($A44,"2"),ref_coordinates!$A:$C,2,FALSE)</f>
        <v>345.87</v>
      </c>
      <c r="K44">
        <f>VLOOKUP(_xlfn.CONCAT($A44,"2"),ref_coordinates!$A:$C,3,FALSE)</f>
        <v>2411.66</v>
      </c>
      <c r="L44">
        <f>VLOOKUP($A44,lines!W:AC,7)</f>
        <v>37.033247675687313</v>
      </c>
      <c r="M44">
        <f>RADIANS(VLOOKUP($B44, image_data!A:G,7,FALSE))</f>
        <v>1.4661416401848668</v>
      </c>
      <c r="N44">
        <f>VLOOKUP($A44,lines!W:AD,8,FALSE)</f>
        <v>0.39840839457342631</v>
      </c>
      <c r="O44">
        <f t="shared" si="9"/>
        <v>-1.0677332456114406</v>
      </c>
      <c r="P44">
        <f>VLOOKUP($B44,image_data!A:F,6,FALSE)</f>
        <v>2.2378061963245002</v>
      </c>
      <c r="Q44">
        <f>VLOOKUP($B44,image_data!$A:$Q,12,FALSE)</f>
        <v>0.54002987963293003</v>
      </c>
      <c r="R44">
        <f>VLOOKUP($B44,image_data!$A:$Q,13,FALSE)</f>
        <v>-0.17963635931176</v>
      </c>
      <c r="S44">
        <f>VLOOKUP($B44,image_data!$A:$Q,14,FALSE)</f>
        <v>2.1441045911230999E-2</v>
      </c>
      <c r="T44">
        <f>VLOOKUP($B44,image_data!$A:$K,9,FALSE)</f>
        <v>1.1698364150161999</v>
      </c>
      <c r="U44">
        <f>VLOOKUP($B44,image_data!$A:$K,10,FALSE)</f>
        <v>-1.113073972841</v>
      </c>
      <c r="V44">
        <f>VLOOKUP($B44,image_data!$A:$K,11,FALSE)</f>
        <v>1.1175176832083</v>
      </c>
      <c r="W44">
        <f>VLOOKUP(B44,image_data!A:R,18,FALSE)</f>
        <v>0.98150773580681006</v>
      </c>
      <c r="X44">
        <f>VLOOKUP(_xlfn.CONCAT(A44,1),ref_coordinates!A:D,4,FALSE)</f>
        <v>30.7</v>
      </c>
      <c r="Y44" t="str">
        <f>VLOOKUP(INT(LEFT(A44,3)),image_data!A:H,8,FALSE)</f>
        <v>perspective</v>
      </c>
      <c r="Z44" t="str">
        <f>VLOOKUP(B44,image_data!A:V,22,TRUE)</f>
        <v>stefanhrt: GoPro HERO9 Black</v>
      </c>
    </row>
    <row r="45" spans="1:26" x14ac:dyDescent="0.3">
      <c r="A45" t="s">
        <v>485</v>
      </c>
      <c r="B45">
        <f t="shared" si="5"/>
        <v>42</v>
      </c>
      <c r="C45">
        <f>VLOOKUP($B45,image_data!$A:$P,16,FALSE)</f>
        <v>5184</v>
      </c>
      <c r="D45">
        <f>VLOOKUP($B45,image_data!$A:$P,15,FALSE)</f>
        <v>3888</v>
      </c>
      <c r="E45">
        <f t="shared" si="6"/>
        <v>-197.96000000000004</v>
      </c>
      <c r="F45">
        <f t="shared" si="7"/>
        <v>1897.2700000000002</v>
      </c>
      <c r="G45">
        <f t="shared" si="8"/>
        <v>1907.5695569231548</v>
      </c>
      <c r="H45">
        <f>VLOOKUP(_xlfn.CONCAT($A45,"1"),ref_coordinates!$A:$C,2,FALSE)</f>
        <v>800.85</v>
      </c>
      <c r="I45">
        <f>VLOOKUP(_xlfn.CONCAT($A45,"1"),ref_coordinates!$A:$C,3,FALSE)</f>
        <v>496.26</v>
      </c>
      <c r="J45">
        <f>VLOOKUP(_xlfn.CONCAT($A45,"2"),ref_coordinates!$A:$C,2,FALSE)</f>
        <v>602.89</v>
      </c>
      <c r="K45">
        <f>VLOOKUP(_xlfn.CONCAT($A45,"2"),ref_coordinates!$A:$C,3,FALSE)</f>
        <v>2393.5300000000002</v>
      </c>
      <c r="L45">
        <f>VLOOKUP($A45,lines!W:AC,7)</f>
        <v>36.991685617028537</v>
      </c>
      <c r="M45">
        <f>RADIANS(VLOOKUP($B45, image_data!A:G,7,FALSE))</f>
        <v>1.4661416401848668</v>
      </c>
      <c r="N45">
        <f>VLOOKUP($A45,lines!W:AD,8,FALSE)</f>
        <v>0.50366837835736022</v>
      </c>
      <c r="O45">
        <f t="shared" si="9"/>
        <v>-0.96247326182750659</v>
      </c>
      <c r="P45">
        <f>VLOOKUP($B45,image_data!A:F,6,FALSE)</f>
        <v>2.2378061963245002</v>
      </c>
      <c r="Q45">
        <f>VLOOKUP($B45,image_data!$A:$Q,12,FALSE)</f>
        <v>0.54002987963293003</v>
      </c>
      <c r="R45">
        <f>VLOOKUP($B45,image_data!$A:$Q,13,FALSE)</f>
        <v>-0.17963635931176</v>
      </c>
      <c r="S45">
        <f>VLOOKUP($B45,image_data!$A:$Q,14,FALSE)</f>
        <v>2.1441045911230999E-2</v>
      </c>
      <c r="T45">
        <f>VLOOKUP($B45,image_data!$A:$K,9,FALSE)</f>
        <v>1.1698364150161999</v>
      </c>
      <c r="U45">
        <f>VLOOKUP($B45,image_data!$A:$K,10,FALSE)</f>
        <v>-1.113073972841</v>
      </c>
      <c r="V45">
        <f>VLOOKUP($B45,image_data!$A:$K,11,FALSE)</f>
        <v>1.1175176832083</v>
      </c>
      <c r="W45">
        <f>VLOOKUP(B45,image_data!A:R,18,FALSE)</f>
        <v>0.98150773580681006</v>
      </c>
      <c r="X45">
        <f>VLOOKUP(_xlfn.CONCAT(A45,1),ref_coordinates!A:D,4,FALSE)</f>
        <v>30.7</v>
      </c>
      <c r="Y45" t="str">
        <f>VLOOKUP(INT(LEFT(A45,3)),image_data!A:H,8,FALSE)</f>
        <v>perspective</v>
      </c>
      <c r="Z45" t="str">
        <f>VLOOKUP(B45,image_data!A:V,22,TRUE)</f>
        <v>stefanhrt: GoPro HERO9 Black</v>
      </c>
    </row>
    <row r="46" spans="1:26" x14ac:dyDescent="0.3">
      <c r="A46" t="s">
        <v>486</v>
      </c>
      <c r="B46">
        <f t="shared" si="5"/>
        <v>42</v>
      </c>
      <c r="C46">
        <f>VLOOKUP($B46,image_data!$A:$P,16,FALSE)</f>
        <v>5184</v>
      </c>
      <c r="D46">
        <f>VLOOKUP($B46,image_data!$A:$P,15,FALSE)</f>
        <v>3888</v>
      </c>
      <c r="E46">
        <f t="shared" si="6"/>
        <v>-135.14999999999998</v>
      </c>
      <c r="F46">
        <f t="shared" si="7"/>
        <v>1809.02</v>
      </c>
      <c r="G46">
        <f t="shared" si="8"/>
        <v>1814.0614330556725</v>
      </c>
      <c r="H46">
        <f>VLOOKUP(_xlfn.CONCAT($A46,"1"),ref_coordinates!$A:$C,2,FALSE)</f>
        <v>1001.87</v>
      </c>
      <c r="I46">
        <f>VLOOKUP(_xlfn.CONCAT($A46,"1"),ref_coordinates!$A:$C,3,FALSE)</f>
        <v>560.67999999999995</v>
      </c>
      <c r="J46">
        <f>VLOOKUP(_xlfn.CONCAT($A46,"2"),ref_coordinates!$A:$C,2,FALSE)</f>
        <v>866.72</v>
      </c>
      <c r="K46">
        <f>VLOOKUP(_xlfn.CONCAT($A46,"2"),ref_coordinates!$A:$C,3,FALSE)</f>
        <v>2369.6999999999998</v>
      </c>
      <c r="L46">
        <f>VLOOKUP($A46,lines!W:AC,7)</f>
        <v>37.062417209710993</v>
      </c>
      <c r="M46">
        <f>RADIANS(VLOOKUP($B46, image_data!A:G,7,FALSE))</f>
        <v>1.4661416401848668</v>
      </c>
      <c r="N46">
        <f>VLOOKUP($A46,lines!W:AD,8,FALSE)</f>
        <v>0.59647697695660939</v>
      </c>
      <c r="O46">
        <f t="shared" si="9"/>
        <v>-0.86966466322825742</v>
      </c>
      <c r="P46">
        <f>VLOOKUP($B46,image_data!A:F,6,FALSE)</f>
        <v>2.2378061963245002</v>
      </c>
      <c r="Q46">
        <f>VLOOKUP($B46,image_data!$A:$Q,12,FALSE)</f>
        <v>0.54002987963293003</v>
      </c>
      <c r="R46">
        <f>VLOOKUP($B46,image_data!$A:$Q,13,FALSE)</f>
        <v>-0.17963635931176</v>
      </c>
      <c r="S46">
        <f>VLOOKUP($B46,image_data!$A:$Q,14,FALSE)</f>
        <v>2.1441045911230999E-2</v>
      </c>
      <c r="T46">
        <f>VLOOKUP($B46,image_data!$A:$K,9,FALSE)</f>
        <v>1.1698364150161999</v>
      </c>
      <c r="U46">
        <f>VLOOKUP($B46,image_data!$A:$K,10,FALSE)</f>
        <v>-1.113073972841</v>
      </c>
      <c r="V46">
        <f>VLOOKUP($B46,image_data!$A:$K,11,FALSE)</f>
        <v>1.1175176832083</v>
      </c>
      <c r="W46">
        <f>VLOOKUP(B46,image_data!A:R,18,FALSE)</f>
        <v>0.98150773580681006</v>
      </c>
      <c r="X46">
        <f>VLOOKUP(_xlfn.CONCAT(A46,1),ref_coordinates!A:D,4,FALSE)</f>
        <v>30.7</v>
      </c>
      <c r="Y46" t="str">
        <f>VLOOKUP(INT(LEFT(A46,3)),image_data!A:H,8,FALSE)</f>
        <v>perspective</v>
      </c>
      <c r="Z46" t="str">
        <f>VLOOKUP(B46,image_data!A:V,22,TRUE)</f>
        <v>stefanhrt: GoPro HERO9 Black</v>
      </c>
    </row>
    <row r="47" spans="1:26" x14ac:dyDescent="0.3">
      <c r="A47" t="s">
        <v>487</v>
      </c>
      <c r="B47">
        <f t="shared" si="5"/>
        <v>42</v>
      </c>
      <c r="C47">
        <f>VLOOKUP($B47,image_data!$A:$P,16,FALSE)</f>
        <v>5184</v>
      </c>
      <c r="D47">
        <f>VLOOKUP($B47,image_data!$A:$P,15,FALSE)</f>
        <v>3888</v>
      </c>
      <c r="E47">
        <f t="shared" si="6"/>
        <v>15.309999999999945</v>
      </c>
      <c r="F47">
        <f t="shared" si="7"/>
        <v>1553.12</v>
      </c>
      <c r="G47">
        <f t="shared" si="8"/>
        <v>1553.1954579189317</v>
      </c>
      <c r="H47">
        <f>VLOOKUP(_xlfn.CONCAT($A47,"1"),ref_coordinates!$A:$C,2,FALSE)</f>
        <v>1540.26</v>
      </c>
      <c r="I47">
        <f>VLOOKUP(_xlfn.CONCAT($A47,"1"),ref_coordinates!$A:$C,3,FALSE)</f>
        <v>748.88</v>
      </c>
      <c r="J47">
        <f>VLOOKUP(_xlfn.CONCAT($A47,"2"),ref_coordinates!$A:$C,2,FALSE)</f>
        <v>1555.57</v>
      </c>
      <c r="K47">
        <f>VLOOKUP(_xlfn.CONCAT($A47,"2"),ref_coordinates!$A:$C,3,FALSE)</f>
        <v>2302</v>
      </c>
      <c r="L47">
        <f>VLOOKUP($A47,lines!W:AC,7)</f>
        <v>39.90990534806911</v>
      </c>
      <c r="M47">
        <f>RADIANS(VLOOKUP($B47, image_data!A:G,7,FALSE))</f>
        <v>1.4661416401848668</v>
      </c>
      <c r="N47">
        <f>VLOOKUP($A47,lines!W:AD,8,FALSE)</f>
        <v>0.89605538457356237</v>
      </c>
      <c r="O47">
        <f t="shared" si="9"/>
        <v>-0.57008625561130444</v>
      </c>
      <c r="P47">
        <f>VLOOKUP($B47,image_data!A:F,6,FALSE)</f>
        <v>2.2378061963245002</v>
      </c>
      <c r="Q47">
        <f>VLOOKUP($B47,image_data!$A:$Q,12,FALSE)</f>
        <v>0.54002987963293003</v>
      </c>
      <c r="R47">
        <f>VLOOKUP($B47,image_data!$A:$Q,13,FALSE)</f>
        <v>-0.17963635931176</v>
      </c>
      <c r="S47">
        <f>VLOOKUP($B47,image_data!$A:$Q,14,FALSE)</f>
        <v>2.1441045911230999E-2</v>
      </c>
      <c r="T47">
        <f>VLOOKUP($B47,image_data!$A:$K,9,FALSE)</f>
        <v>1.1698364150161999</v>
      </c>
      <c r="U47">
        <f>VLOOKUP($B47,image_data!$A:$K,10,FALSE)</f>
        <v>-1.113073972841</v>
      </c>
      <c r="V47">
        <f>VLOOKUP($B47,image_data!$A:$K,11,FALSE)</f>
        <v>1.1175176832083</v>
      </c>
      <c r="W47">
        <f>VLOOKUP(B47,image_data!A:R,18,FALSE)</f>
        <v>0.98150773580681006</v>
      </c>
      <c r="X47">
        <f>VLOOKUP(_xlfn.CONCAT(A47,1),ref_coordinates!A:D,4,FALSE)</f>
        <v>30.7</v>
      </c>
      <c r="Y47" t="str">
        <f>VLOOKUP(INT(LEFT(A47,3)),image_data!A:H,8,FALSE)</f>
        <v>perspective</v>
      </c>
      <c r="Z47" t="str">
        <f>VLOOKUP(B47,image_data!A:V,22,TRUE)</f>
        <v>stefanhrt: GoPro HERO9 Black</v>
      </c>
    </row>
    <row r="48" spans="1:26" x14ac:dyDescent="0.3">
      <c r="A48" t="s">
        <v>488</v>
      </c>
      <c r="B48">
        <f t="shared" si="5"/>
        <v>42</v>
      </c>
      <c r="C48">
        <f>VLOOKUP($B48,image_data!$A:$P,16,FALSE)</f>
        <v>5184</v>
      </c>
      <c r="D48">
        <f>VLOOKUP($B48,image_data!$A:$P,15,FALSE)</f>
        <v>3888</v>
      </c>
      <c r="E48">
        <f t="shared" si="6"/>
        <v>110.05000000000018</v>
      </c>
      <c r="F48">
        <f t="shared" si="7"/>
        <v>1150.3599999999999</v>
      </c>
      <c r="G48">
        <f t="shared" si="8"/>
        <v>1155.6120162493985</v>
      </c>
      <c r="H48">
        <f>VLOOKUP(_xlfn.CONCAT($A48,"1"),ref_coordinates!$A:$C,2,FALSE)</f>
        <v>2299.06</v>
      </c>
      <c r="I48">
        <f>VLOOKUP(_xlfn.CONCAT($A48,"1"),ref_coordinates!$A:$C,3,FALSE)</f>
        <v>1059.6600000000001</v>
      </c>
      <c r="J48">
        <f>VLOOKUP(_xlfn.CONCAT($A48,"2"),ref_coordinates!$A:$C,2,FALSE)</f>
        <v>2409.11</v>
      </c>
      <c r="K48">
        <f>VLOOKUP(_xlfn.CONCAT($A48,"2"),ref_coordinates!$A:$C,3,FALSE)</f>
        <v>2210.02</v>
      </c>
      <c r="L48">
        <f>VLOOKUP($A48,lines!W:AC,7)</f>
        <v>53.256326253021129</v>
      </c>
      <c r="M48">
        <f>RADIANS(VLOOKUP($B48, image_data!A:G,7,FALSE))</f>
        <v>1.4661416401848668</v>
      </c>
      <c r="N48">
        <f>VLOOKUP($A48,lines!W:AD,8,FALSE)</f>
        <v>1.2987972144720421</v>
      </c>
      <c r="O48">
        <f t="shared" si="9"/>
        <v>-0.16734442571282471</v>
      </c>
      <c r="P48">
        <f>VLOOKUP($B48,image_data!A:F,6,FALSE)</f>
        <v>2.2378061963245002</v>
      </c>
      <c r="Q48">
        <f>VLOOKUP($B48,image_data!$A:$Q,12,FALSE)</f>
        <v>0.54002987963293003</v>
      </c>
      <c r="R48">
        <f>VLOOKUP($B48,image_data!$A:$Q,13,FALSE)</f>
        <v>-0.17963635931176</v>
      </c>
      <c r="S48">
        <f>VLOOKUP($B48,image_data!$A:$Q,14,FALSE)</f>
        <v>2.1441045911230999E-2</v>
      </c>
      <c r="T48">
        <f>VLOOKUP($B48,image_data!$A:$K,9,FALSE)</f>
        <v>1.1698364150161999</v>
      </c>
      <c r="U48">
        <f>VLOOKUP($B48,image_data!$A:$K,10,FALSE)</f>
        <v>-1.113073972841</v>
      </c>
      <c r="V48">
        <f>VLOOKUP($B48,image_data!$A:$K,11,FALSE)</f>
        <v>1.1175176832083</v>
      </c>
      <c r="W48">
        <f>VLOOKUP(B48,image_data!A:R,18,FALSE)</f>
        <v>0.98150773580681006</v>
      </c>
      <c r="X48">
        <f>VLOOKUP(_xlfn.CONCAT(A48,1),ref_coordinates!A:D,4,FALSE)</f>
        <v>30.7</v>
      </c>
      <c r="Y48" t="str">
        <f>VLOOKUP(INT(LEFT(A48,3)),image_data!A:H,8,FALSE)</f>
        <v>perspective</v>
      </c>
      <c r="Z48" t="str">
        <f>VLOOKUP(B48,image_data!A:V,22,TRUE)</f>
        <v>stefanhrt: GoPro HERO9 Black</v>
      </c>
    </row>
    <row r="49" spans="1:26" x14ac:dyDescent="0.3">
      <c r="A49" t="s">
        <v>489</v>
      </c>
      <c r="B49">
        <f t="shared" si="5"/>
        <v>42</v>
      </c>
      <c r="C49">
        <f>VLOOKUP($B49,image_data!$A:$P,16,FALSE)</f>
        <v>5184</v>
      </c>
      <c r="D49">
        <f>VLOOKUP($B49,image_data!$A:$P,15,FALSE)</f>
        <v>3888</v>
      </c>
      <c r="E49">
        <f t="shared" si="6"/>
        <v>116.59000000000015</v>
      </c>
      <c r="F49">
        <f t="shared" si="7"/>
        <v>914.66999999999985</v>
      </c>
      <c r="G49">
        <f t="shared" si="8"/>
        <v>922.07073318699349</v>
      </c>
      <c r="H49">
        <f>VLOOKUP(_xlfn.CONCAT($A49,"1"),ref_coordinates!$A:$C,2,FALSE)</f>
        <v>2694.64</v>
      </c>
      <c r="I49">
        <f>VLOOKUP(_xlfn.CONCAT($A49,"1"),ref_coordinates!$A:$C,3,FALSE)</f>
        <v>1243.49</v>
      </c>
      <c r="J49">
        <f>VLOOKUP(_xlfn.CONCAT($A49,"2"),ref_coordinates!$A:$C,2,FALSE)</f>
        <v>2811.23</v>
      </c>
      <c r="K49">
        <f>VLOOKUP(_xlfn.CONCAT($A49,"2"),ref_coordinates!$A:$C,3,FALSE)</f>
        <v>2158.16</v>
      </c>
      <c r="L49">
        <f>VLOOKUP($A49,lines!W:AC,7)</f>
        <v>68.78324686226145</v>
      </c>
      <c r="M49">
        <f>RADIANS(VLOOKUP($B49, image_data!A:G,7,FALSE))</f>
        <v>1.4661416401848668</v>
      </c>
      <c r="N49">
        <f>VLOOKUP($A49,lines!W:AD,8,FALSE)</f>
        <v>1.4946082065994111</v>
      </c>
      <c r="O49">
        <f t="shared" si="9"/>
        <v>2.8466566414544259E-2</v>
      </c>
      <c r="P49">
        <f>VLOOKUP($B49,image_data!A:F,6,FALSE)</f>
        <v>2.2378061963245002</v>
      </c>
      <c r="Q49">
        <f>VLOOKUP($B49,image_data!$A:$Q,12,FALSE)</f>
        <v>0.54002987963293003</v>
      </c>
      <c r="R49">
        <f>VLOOKUP($B49,image_data!$A:$Q,13,FALSE)</f>
        <v>-0.17963635931176</v>
      </c>
      <c r="S49">
        <f>VLOOKUP($B49,image_data!$A:$Q,14,FALSE)</f>
        <v>2.1441045911230999E-2</v>
      </c>
      <c r="T49">
        <f>VLOOKUP($B49,image_data!$A:$K,9,FALSE)</f>
        <v>1.1698364150161999</v>
      </c>
      <c r="U49">
        <f>VLOOKUP($B49,image_data!$A:$K,10,FALSE)</f>
        <v>-1.113073972841</v>
      </c>
      <c r="V49">
        <f>VLOOKUP($B49,image_data!$A:$K,11,FALSE)</f>
        <v>1.1175176832083</v>
      </c>
      <c r="W49">
        <f>VLOOKUP(B49,image_data!A:R,18,FALSE)</f>
        <v>0.98150773580681006</v>
      </c>
      <c r="X49">
        <f>VLOOKUP(_xlfn.CONCAT(A49,1),ref_coordinates!A:D,4,FALSE)</f>
        <v>30.7</v>
      </c>
      <c r="Y49" t="str">
        <f>VLOOKUP(INT(LEFT(A49,3)),image_data!A:H,8,FALSE)</f>
        <v>perspective</v>
      </c>
      <c r="Z49" t="str">
        <f>VLOOKUP(B49,image_data!A:V,22,TRUE)</f>
        <v>stefanhrt: GoPro HERO9 Black</v>
      </c>
    </row>
    <row r="50" spans="1:26" x14ac:dyDescent="0.3">
      <c r="A50" t="s">
        <v>889</v>
      </c>
      <c r="B50">
        <f t="shared" si="5"/>
        <v>50</v>
      </c>
      <c r="C50">
        <f>VLOOKUP($B50,image_data!$A:$P,16,FALSE)</f>
        <v>5184</v>
      </c>
      <c r="D50">
        <f>VLOOKUP($B50,image_data!$A:$P,15,FALSE)</f>
        <v>3888</v>
      </c>
      <c r="E50">
        <f t="shared" si="6"/>
        <v>-42.049999999999955</v>
      </c>
      <c r="F50">
        <f t="shared" si="7"/>
        <v>610.63000000000011</v>
      </c>
      <c r="G50">
        <f t="shared" si="8"/>
        <v>612.07613856447642</v>
      </c>
      <c r="H50">
        <f>VLOOKUP(_xlfn.CONCAT($A50,"1"),ref_coordinates!$A:$C,2,FALSE)</f>
        <v>1261.28</v>
      </c>
      <c r="I50">
        <f>VLOOKUP(_xlfn.CONCAT($A50,"1"),ref_coordinates!$A:$C,3,FALSE)</f>
        <v>1533.6</v>
      </c>
      <c r="J50">
        <f>VLOOKUP(_xlfn.CONCAT($A50,"2"),ref_coordinates!$A:$C,2,FALSE)</f>
        <v>1219.23</v>
      </c>
      <c r="K50">
        <f>VLOOKUP(_xlfn.CONCAT($A50,"2"),ref_coordinates!$A:$C,3,FALSE)</f>
        <v>2144.23</v>
      </c>
      <c r="L50">
        <f>VLOOKUP($A50,lines!W:AC,7)</f>
        <v>113.7661060157933</v>
      </c>
      <c r="M50">
        <f>RADIANS(VLOOKUP($B50, image_data!A:G,7,FALSE))</f>
        <v>1.1736065946738277</v>
      </c>
      <c r="N50">
        <f>VLOOKUP($A50,lines!W:AD,8,FALSE)</f>
        <v>0.64531380168350694</v>
      </c>
      <c r="O50">
        <f t="shared" si="9"/>
        <v>-0.52829279299032073</v>
      </c>
      <c r="P50">
        <f>VLOOKUP($B50,image_data!A:F,6,FALSE)</f>
        <v>1.8381334589794001</v>
      </c>
      <c r="Q50">
        <f>VLOOKUP($B50,image_data!$A:$Q,12,FALSE)</f>
        <v>0.51207107152356002</v>
      </c>
      <c r="R50">
        <f>VLOOKUP($B50,image_data!$A:$Q,13,FALSE)</f>
        <v>-0.18556150965543999</v>
      </c>
      <c r="S50">
        <f>VLOOKUP($B50,image_data!$A:$Q,14,FALSE)</f>
        <v>2.6744797549554999E-2</v>
      </c>
      <c r="T50">
        <f>VLOOKUP($B50,image_data!$A:$K,9,FALSE)</f>
        <v>1.2723795160522999</v>
      </c>
      <c r="U50">
        <f>VLOOKUP($B50,image_data!$A:$K,10,FALSE)</f>
        <v>-0.87130178525784996</v>
      </c>
      <c r="V50">
        <f>VLOOKUP($B50,image_data!$A:$K,11,FALSE)</f>
        <v>0.92312452799051004</v>
      </c>
      <c r="W50">
        <f>VLOOKUP(B50,image_data!A:R,18,FALSE)</f>
        <v>0.99126502628593005</v>
      </c>
      <c r="X50">
        <f>VLOOKUP(_xlfn.CONCAT(A50,1),ref_coordinates!A:D,4,FALSE)</f>
        <v>34.200000000000003</v>
      </c>
      <c r="Y50" t="str">
        <f>VLOOKUP(INT(LEFT(A50,3)),image_data!A:H,8,FALSE)</f>
        <v>perspective</v>
      </c>
      <c r="Z50" t="str">
        <f>VLOOKUP(B50,image_data!A:V,22,TRUE)</f>
        <v>stefanhrt: GoPro HERO9 Black</v>
      </c>
    </row>
    <row r="51" spans="1:26" x14ac:dyDescent="0.3">
      <c r="A51" t="s">
        <v>890</v>
      </c>
      <c r="B51">
        <f t="shared" si="5"/>
        <v>50</v>
      </c>
      <c r="C51">
        <f>VLOOKUP($B51,image_data!$A:$P,16,FALSE)</f>
        <v>5184</v>
      </c>
      <c r="D51">
        <f>VLOOKUP($B51,image_data!$A:$P,15,FALSE)</f>
        <v>3888</v>
      </c>
      <c r="E51">
        <f t="shared" si="6"/>
        <v>-39.170000000000073</v>
      </c>
      <c r="F51">
        <f t="shared" si="7"/>
        <v>663.97</v>
      </c>
      <c r="G51">
        <f t="shared" si="8"/>
        <v>665.12438671274117</v>
      </c>
      <c r="H51">
        <f>VLOOKUP(_xlfn.CONCAT($A51,"1"),ref_coordinates!$A:$C,2,FALSE)</f>
        <v>1484.19</v>
      </c>
      <c r="I51">
        <f>VLOOKUP(_xlfn.CONCAT($A51,"1"),ref_coordinates!$A:$C,3,FALSE)</f>
        <v>1518.01</v>
      </c>
      <c r="J51">
        <f>VLOOKUP(_xlfn.CONCAT($A51,"2"),ref_coordinates!$A:$C,2,FALSE)</f>
        <v>1445.02</v>
      </c>
      <c r="K51">
        <f>VLOOKUP(_xlfn.CONCAT($A51,"2"),ref_coordinates!$A:$C,3,FALSE)</f>
        <v>2181.98</v>
      </c>
      <c r="L51">
        <f>VLOOKUP($A51,lines!W:AC,7)</f>
        <v>106.75632335936891</v>
      </c>
      <c r="M51">
        <f>RADIANS(VLOOKUP($B51, image_data!A:G,7,FALSE))</f>
        <v>1.1736065946738277</v>
      </c>
      <c r="N51">
        <f>VLOOKUP($A51,lines!W:AD,8,FALSE)</f>
        <v>0.75104250037507425</v>
      </c>
      <c r="O51">
        <f t="shared" si="9"/>
        <v>-0.42256409429875341</v>
      </c>
      <c r="P51">
        <f>VLOOKUP($B51,image_data!A:F,6,FALSE)</f>
        <v>1.8381334589794001</v>
      </c>
      <c r="Q51">
        <f>VLOOKUP($B51,image_data!$A:$Q,12,FALSE)</f>
        <v>0.51207107152356002</v>
      </c>
      <c r="R51">
        <f>VLOOKUP($B51,image_data!$A:$Q,13,FALSE)</f>
        <v>-0.18556150965543999</v>
      </c>
      <c r="S51">
        <f>VLOOKUP($B51,image_data!$A:$Q,14,FALSE)</f>
        <v>2.6744797549554999E-2</v>
      </c>
      <c r="T51">
        <f>VLOOKUP($B51,image_data!$A:$K,9,FALSE)</f>
        <v>1.2723795160522999</v>
      </c>
      <c r="U51">
        <f>VLOOKUP($B51,image_data!$A:$K,10,FALSE)</f>
        <v>-0.87130178525784996</v>
      </c>
      <c r="V51">
        <f>VLOOKUP($B51,image_data!$A:$K,11,FALSE)</f>
        <v>0.92312452799051004</v>
      </c>
      <c r="W51">
        <f>VLOOKUP(B51,image_data!A:R,18,FALSE)</f>
        <v>0.99126502628593005</v>
      </c>
      <c r="X51">
        <f>VLOOKUP(_xlfn.CONCAT(A51,1),ref_coordinates!A:D,4,FALSE)</f>
        <v>34.200000000000003</v>
      </c>
      <c r="Y51" t="str">
        <f>VLOOKUP(INT(LEFT(A51,3)),image_data!A:H,8,FALSE)</f>
        <v>perspective</v>
      </c>
      <c r="Z51" t="str">
        <f>VLOOKUP(B51,image_data!A:V,22,TRUE)</f>
        <v>stefanhrt: GoPro HERO9 Black</v>
      </c>
    </row>
    <row r="52" spans="1:26" x14ac:dyDescent="0.3">
      <c r="A52" t="s">
        <v>891</v>
      </c>
      <c r="B52">
        <f t="shared" si="5"/>
        <v>50</v>
      </c>
      <c r="C52">
        <f>VLOOKUP($B52,image_data!$A:$P,16,FALSE)</f>
        <v>5184</v>
      </c>
      <c r="D52">
        <f>VLOOKUP($B52,image_data!$A:$P,15,FALSE)</f>
        <v>3888</v>
      </c>
      <c r="E52">
        <f t="shared" si="6"/>
        <v>-22.980000000000018</v>
      </c>
      <c r="F52">
        <f t="shared" si="7"/>
        <v>595.01999999999975</v>
      </c>
      <c r="G52">
        <f t="shared" si="8"/>
        <v>595.4635847807989</v>
      </c>
      <c r="H52">
        <f>VLOOKUP(_xlfn.CONCAT($A52,"1"),ref_coordinates!$A:$C,2,FALSE)</f>
        <v>1613.79</v>
      </c>
      <c r="I52">
        <f>VLOOKUP(_xlfn.CONCAT($A52,"1"),ref_coordinates!$A:$C,3,FALSE)</f>
        <v>1595.64</v>
      </c>
      <c r="J52">
        <f>VLOOKUP(_xlfn.CONCAT($A52,"2"),ref_coordinates!$A:$C,2,FALSE)</f>
        <v>1590.81</v>
      </c>
      <c r="K52">
        <f>VLOOKUP(_xlfn.CONCAT($A52,"2"),ref_coordinates!$A:$C,3,FALSE)</f>
        <v>2190.66</v>
      </c>
      <c r="L52">
        <f>VLOOKUP($A52,lines!W:AC,7)</f>
        <v>121.1073361062963</v>
      </c>
      <c r="M52">
        <f>RADIANS(VLOOKUP($B52, image_data!A:G,7,FALSE))</f>
        <v>1.1736065946738277</v>
      </c>
      <c r="N52">
        <f>VLOOKUP($A52,lines!W:AD,8,FALSE)</f>
        <v>0.81093026859874351</v>
      </c>
      <c r="O52">
        <f t="shared" si="9"/>
        <v>-0.36267632607508415</v>
      </c>
      <c r="P52">
        <f>VLOOKUP($B52,image_data!A:F,6,FALSE)</f>
        <v>1.8381334589794001</v>
      </c>
      <c r="Q52">
        <f>VLOOKUP($B52,image_data!$A:$Q,12,FALSE)</f>
        <v>0.51207107152356002</v>
      </c>
      <c r="R52">
        <f>VLOOKUP($B52,image_data!$A:$Q,13,FALSE)</f>
        <v>-0.18556150965543999</v>
      </c>
      <c r="S52">
        <f>VLOOKUP($B52,image_data!$A:$Q,14,FALSE)</f>
        <v>2.6744797549554999E-2</v>
      </c>
      <c r="T52">
        <f>VLOOKUP($B52,image_data!$A:$K,9,FALSE)</f>
        <v>1.2723795160522999</v>
      </c>
      <c r="U52">
        <f>VLOOKUP($B52,image_data!$A:$K,10,FALSE)</f>
        <v>-0.87130178525784996</v>
      </c>
      <c r="V52">
        <f>VLOOKUP($B52,image_data!$A:$K,11,FALSE)</f>
        <v>0.92312452799051004</v>
      </c>
      <c r="W52">
        <f>VLOOKUP(B52,image_data!A:R,18,FALSE)</f>
        <v>0.99126502628593005</v>
      </c>
      <c r="X52">
        <f>VLOOKUP(_xlfn.CONCAT(A52,1),ref_coordinates!A:D,4,FALSE)</f>
        <v>34.200000000000003</v>
      </c>
      <c r="Y52" t="str">
        <f>VLOOKUP(INT(LEFT(A52,3)),image_data!A:H,8,FALSE)</f>
        <v>perspective</v>
      </c>
      <c r="Z52" t="str">
        <f>VLOOKUP(B52,image_data!A:V,22,TRUE)</f>
        <v>stefanhrt: GoPro HERO9 Black</v>
      </c>
    </row>
    <row r="53" spans="1:26" x14ac:dyDescent="0.3">
      <c r="A53" t="s">
        <v>892</v>
      </c>
      <c r="B53">
        <f t="shared" si="5"/>
        <v>50</v>
      </c>
      <c r="C53">
        <f>VLOOKUP($B53,image_data!$A:$P,16,FALSE)</f>
        <v>5184</v>
      </c>
      <c r="D53">
        <f>VLOOKUP($B53,image_data!$A:$P,15,FALSE)</f>
        <v>3888</v>
      </c>
      <c r="E53">
        <f t="shared" si="6"/>
        <v>-15.960000000000036</v>
      </c>
      <c r="F53">
        <f t="shared" si="7"/>
        <v>486.77</v>
      </c>
      <c r="G53">
        <f t="shared" si="8"/>
        <v>487.03157443845464</v>
      </c>
      <c r="H53">
        <f>VLOOKUP(_xlfn.CONCAT($A53,"1"),ref_coordinates!$A:$C,2,FALSE)</f>
        <v>1787.53</v>
      </c>
      <c r="I53">
        <f>VLOOKUP(_xlfn.CONCAT($A53,"1"),ref_coordinates!$A:$C,3,FALSE)</f>
        <v>1700.38</v>
      </c>
      <c r="J53">
        <f>VLOOKUP(_xlfn.CONCAT($A53,"2"),ref_coordinates!$A:$C,2,FALSE)</f>
        <v>1771.57</v>
      </c>
      <c r="K53">
        <f>VLOOKUP(_xlfn.CONCAT($A53,"2"),ref_coordinates!$A:$C,3,FALSE)</f>
        <v>2187.15</v>
      </c>
      <c r="L53">
        <f>VLOOKUP($A53,lines!W:AC,7)</f>
        <v>147.24261717011751</v>
      </c>
      <c r="M53">
        <f>RADIANS(VLOOKUP($B53, image_data!A:G,7,FALSE))</f>
        <v>1.1736065946738277</v>
      </c>
      <c r="N53">
        <f>VLOOKUP($A53,lines!W:AD,8,FALSE)</f>
        <v>0.88851698565759585</v>
      </c>
      <c r="O53">
        <f t="shared" si="9"/>
        <v>-0.28508960901623182</v>
      </c>
      <c r="P53">
        <f>VLOOKUP($B53,image_data!A:F,6,FALSE)</f>
        <v>1.8381334589794001</v>
      </c>
      <c r="Q53">
        <f>VLOOKUP($B53,image_data!$A:$Q,12,FALSE)</f>
        <v>0.51207107152356002</v>
      </c>
      <c r="R53">
        <f>VLOOKUP($B53,image_data!$A:$Q,13,FALSE)</f>
        <v>-0.18556150965543999</v>
      </c>
      <c r="S53">
        <f>VLOOKUP($B53,image_data!$A:$Q,14,FALSE)</f>
        <v>2.6744797549554999E-2</v>
      </c>
      <c r="T53">
        <f>VLOOKUP($B53,image_data!$A:$K,9,FALSE)</f>
        <v>1.2723795160522999</v>
      </c>
      <c r="U53">
        <f>VLOOKUP($B53,image_data!$A:$K,10,FALSE)</f>
        <v>-0.87130178525784996</v>
      </c>
      <c r="V53">
        <f>VLOOKUP($B53,image_data!$A:$K,11,FALSE)</f>
        <v>0.92312452799051004</v>
      </c>
      <c r="W53">
        <f>VLOOKUP(B53,image_data!A:R,18,FALSE)</f>
        <v>0.99126502628593005</v>
      </c>
      <c r="X53">
        <f>VLOOKUP(_xlfn.CONCAT(A53,1),ref_coordinates!A:D,4,FALSE)</f>
        <v>34.200000000000003</v>
      </c>
      <c r="Y53" t="str">
        <f>VLOOKUP(INT(LEFT(A53,3)),image_data!A:H,8,FALSE)</f>
        <v>perspective</v>
      </c>
      <c r="Z53" t="str">
        <f>VLOOKUP(B53,image_data!A:V,22,TRUE)</f>
        <v>stefanhrt: GoPro HERO9 Black</v>
      </c>
    </row>
    <row r="54" spans="1:26" x14ac:dyDescent="0.3">
      <c r="A54" t="s">
        <v>893</v>
      </c>
      <c r="B54">
        <f t="shared" si="5"/>
        <v>50</v>
      </c>
      <c r="C54">
        <f>VLOOKUP($B54,image_data!$A:$P,16,FALSE)</f>
        <v>5184</v>
      </c>
      <c r="D54">
        <f>VLOOKUP($B54,image_data!$A:$P,15,FALSE)</f>
        <v>3888</v>
      </c>
      <c r="E54">
        <f t="shared" si="6"/>
        <v>-11.139999999999873</v>
      </c>
      <c r="F54">
        <f t="shared" si="7"/>
        <v>440.43000000000006</v>
      </c>
      <c r="G54">
        <f t="shared" si="8"/>
        <v>440.57086206420871</v>
      </c>
      <c r="H54">
        <f>VLOOKUP(_xlfn.CONCAT($A54,"1"),ref_coordinates!$A:$C,2,FALSE)</f>
        <v>1879.57</v>
      </c>
      <c r="I54">
        <f>VLOOKUP(_xlfn.CONCAT($A54,"1"),ref_coordinates!$A:$C,3,FALSE)</f>
        <v>1747.89</v>
      </c>
      <c r="J54">
        <f>VLOOKUP(_xlfn.CONCAT($A54,"2"),ref_coordinates!$A:$C,2,FALSE)</f>
        <v>1868.43</v>
      </c>
      <c r="K54">
        <f>VLOOKUP(_xlfn.CONCAT($A54,"2"),ref_coordinates!$A:$C,3,FALSE)</f>
        <v>2188.3200000000002</v>
      </c>
      <c r="L54">
        <f>VLOOKUP($A54,lines!W:AC,7)</f>
        <v>157.65125655942131</v>
      </c>
      <c r="M54">
        <f>RADIANS(VLOOKUP($B54, image_data!A:G,7,FALSE))</f>
        <v>1.1736065946738277</v>
      </c>
      <c r="N54">
        <f>VLOOKUP($A54,lines!W:AD,8,FALSE)</f>
        <v>0.92567580652586923</v>
      </c>
      <c r="O54">
        <f t="shared" si="9"/>
        <v>-0.24793078814795844</v>
      </c>
      <c r="P54">
        <f>VLOOKUP($B54,image_data!A:F,6,FALSE)</f>
        <v>1.8381334589794001</v>
      </c>
      <c r="Q54">
        <f>VLOOKUP($B54,image_data!$A:$Q,12,FALSE)</f>
        <v>0.51207107152356002</v>
      </c>
      <c r="R54">
        <f>VLOOKUP($B54,image_data!$A:$Q,13,FALSE)</f>
        <v>-0.18556150965543999</v>
      </c>
      <c r="S54">
        <f>VLOOKUP($B54,image_data!$A:$Q,14,FALSE)</f>
        <v>2.6744797549554999E-2</v>
      </c>
      <c r="T54">
        <f>VLOOKUP($B54,image_data!$A:$K,9,FALSE)</f>
        <v>1.2723795160522999</v>
      </c>
      <c r="U54">
        <f>VLOOKUP($B54,image_data!$A:$K,10,FALSE)</f>
        <v>-0.87130178525784996</v>
      </c>
      <c r="V54">
        <f>VLOOKUP($B54,image_data!$A:$K,11,FALSE)</f>
        <v>0.92312452799051004</v>
      </c>
      <c r="W54">
        <f>VLOOKUP(B54,image_data!A:R,18,FALSE)</f>
        <v>0.99126502628593005</v>
      </c>
      <c r="X54">
        <f>VLOOKUP(_xlfn.CONCAT(A54,1),ref_coordinates!A:D,4,FALSE)</f>
        <v>34.200000000000003</v>
      </c>
      <c r="Y54" t="str">
        <f>VLOOKUP(INT(LEFT(A54,3)),image_data!A:H,8,FALSE)</f>
        <v>perspective</v>
      </c>
      <c r="Z54" t="str">
        <f>VLOOKUP(B54,image_data!A:V,22,TRUE)</f>
        <v>stefanhrt: GoPro HERO9 Black</v>
      </c>
    </row>
    <row r="55" spans="1:26" x14ac:dyDescent="0.3">
      <c r="A55" t="s">
        <v>894</v>
      </c>
      <c r="B55">
        <f t="shared" si="5"/>
        <v>50</v>
      </c>
      <c r="C55">
        <f>VLOOKUP($B55,image_data!$A:$P,16,FALSE)</f>
        <v>5184</v>
      </c>
      <c r="D55">
        <f>VLOOKUP($B55,image_data!$A:$P,15,FALSE)</f>
        <v>3888</v>
      </c>
      <c r="E55">
        <f t="shared" si="6"/>
        <v>55.390000000000327</v>
      </c>
      <c r="F55">
        <f t="shared" si="7"/>
        <v>1035.3200000000002</v>
      </c>
      <c r="G55">
        <f t="shared" si="8"/>
        <v>1036.8006339214885</v>
      </c>
      <c r="H55">
        <f>VLOOKUP(_xlfn.CONCAT($A55,"1"),ref_coordinates!$A:$C,2,FALSE)</f>
        <v>3158.47</v>
      </c>
      <c r="I55">
        <f>VLOOKUP(_xlfn.CONCAT($A55,"1"),ref_coordinates!$A:$C,3,FALSE)</f>
        <v>1159.04</v>
      </c>
      <c r="J55">
        <f>VLOOKUP(_xlfn.CONCAT($A55,"2"),ref_coordinates!$A:$C,2,FALSE)</f>
        <v>3213.86</v>
      </c>
      <c r="K55">
        <f>VLOOKUP(_xlfn.CONCAT($A55,"2"),ref_coordinates!$A:$C,3,FALSE)</f>
        <v>2194.36</v>
      </c>
      <c r="L55">
        <f>VLOOKUP($A55,lines!W:AC,7)</f>
        <v>109.4340626363953</v>
      </c>
      <c r="M55">
        <f>RADIANS(VLOOKUP($B55, image_data!A:G,7,FALSE))</f>
        <v>1.1736065946738277</v>
      </c>
      <c r="N55">
        <f>VLOOKUP($A55,lines!W:AD,8,FALSE)</f>
        <v>1.58006698357933</v>
      </c>
      <c r="O55">
        <f t="shared" si="9"/>
        <v>0.40646038890550229</v>
      </c>
      <c r="P55">
        <f>VLOOKUP($B55,image_data!A:F,6,FALSE)</f>
        <v>1.8381334589794001</v>
      </c>
      <c r="Q55">
        <f>VLOOKUP($B55,image_data!$A:$Q,12,FALSE)</f>
        <v>0.51207107152356002</v>
      </c>
      <c r="R55">
        <f>VLOOKUP($B55,image_data!$A:$Q,13,FALSE)</f>
        <v>-0.18556150965543999</v>
      </c>
      <c r="S55">
        <f>VLOOKUP($B55,image_data!$A:$Q,14,FALSE)</f>
        <v>2.6744797549554999E-2</v>
      </c>
      <c r="T55">
        <f>VLOOKUP($B55,image_data!$A:$K,9,FALSE)</f>
        <v>1.2723795160522999</v>
      </c>
      <c r="U55">
        <f>VLOOKUP($B55,image_data!$A:$K,10,FALSE)</f>
        <v>-0.87130178525784996</v>
      </c>
      <c r="V55">
        <f>VLOOKUP($B55,image_data!$A:$K,11,FALSE)</f>
        <v>0.92312452799051004</v>
      </c>
      <c r="W55">
        <f>VLOOKUP(B55,image_data!A:R,18,FALSE)</f>
        <v>0.99126502628593005</v>
      </c>
      <c r="X55">
        <f>VLOOKUP(_xlfn.CONCAT(A55,1),ref_coordinates!A:D,4,FALSE)</f>
        <v>58.6</v>
      </c>
      <c r="Y55" t="str">
        <f>VLOOKUP(INT(LEFT(A55,3)),image_data!A:H,8,FALSE)</f>
        <v>perspective</v>
      </c>
      <c r="Z55" t="str">
        <f>VLOOKUP(B55,image_data!A:V,22,TRUE)</f>
        <v>stefanhrt: GoPro HERO9 Black</v>
      </c>
    </row>
    <row r="56" spans="1:26" x14ac:dyDescent="0.3">
      <c r="A56" t="s">
        <v>895</v>
      </c>
      <c r="B56">
        <f t="shared" si="5"/>
        <v>50</v>
      </c>
      <c r="C56">
        <f>VLOOKUP($B56,image_data!$A:$P,16,FALSE)</f>
        <v>5184</v>
      </c>
      <c r="D56">
        <f>VLOOKUP($B56,image_data!$A:$P,15,FALSE)</f>
        <v>3888</v>
      </c>
      <c r="E56">
        <f t="shared" si="6"/>
        <v>94.039999999999964</v>
      </c>
      <c r="F56">
        <f t="shared" si="7"/>
        <v>999.79000000000019</v>
      </c>
      <c r="G56">
        <f t="shared" si="8"/>
        <v>1004.2029504537419</v>
      </c>
      <c r="H56">
        <f>VLOOKUP(_xlfn.CONCAT($A56,"1"),ref_coordinates!$A:$C,2,FALSE)</f>
        <v>3789.87</v>
      </c>
      <c r="I56">
        <f>VLOOKUP(_xlfn.CONCAT($A56,"1"),ref_coordinates!$A:$C,3,FALSE)</f>
        <v>1174.49</v>
      </c>
      <c r="J56">
        <f>VLOOKUP(_xlfn.CONCAT($A56,"2"),ref_coordinates!$A:$C,2,FALSE)</f>
        <v>3883.91</v>
      </c>
      <c r="K56">
        <f>VLOOKUP(_xlfn.CONCAT($A56,"2"),ref_coordinates!$A:$C,3,FALSE)</f>
        <v>2174.2800000000002</v>
      </c>
      <c r="L56">
        <f>VLOOKUP($A56,lines!W:AC,7)</f>
        <v>123.6579089529622</v>
      </c>
      <c r="M56">
        <f>RADIANS(VLOOKUP($B56, image_data!A:G,7,FALSE))</f>
        <v>1.1736065946738277</v>
      </c>
      <c r="N56">
        <f>VLOOKUP($A56,lines!W:AD,8,FALSE)</f>
        <v>1.857948147879964</v>
      </c>
      <c r="O56">
        <f t="shared" si="9"/>
        <v>0.68434155320613632</v>
      </c>
      <c r="P56">
        <f>VLOOKUP($B56,image_data!A:F,6,FALSE)</f>
        <v>1.8381334589794001</v>
      </c>
      <c r="Q56">
        <f>VLOOKUP($B56,image_data!$A:$Q,12,FALSE)</f>
        <v>0.51207107152356002</v>
      </c>
      <c r="R56">
        <f>VLOOKUP($B56,image_data!$A:$Q,13,FALSE)</f>
        <v>-0.18556150965543999</v>
      </c>
      <c r="S56">
        <f>VLOOKUP($B56,image_data!$A:$Q,14,FALSE)</f>
        <v>2.6744797549554999E-2</v>
      </c>
      <c r="T56">
        <f>VLOOKUP($B56,image_data!$A:$K,9,FALSE)</f>
        <v>1.2723795160522999</v>
      </c>
      <c r="U56">
        <f>VLOOKUP($B56,image_data!$A:$K,10,FALSE)</f>
        <v>-0.87130178525784996</v>
      </c>
      <c r="V56">
        <f>VLOOKUP($B56,image_data!$A:$K,11,FALSE)</f>
        <v>0.92312452799051004</v>
      </c>
      <c r="W56">
        <f>VLOOKUP(B56,image_data!A:R,18,FALSE)</f>
        <v>0.99126502628593005</v>
      </c>
      <c r="X56">
        <f>VLOOKUP(_xlfn.CONCAT(A56,1),ref_coordinates!A:D,4,FALSE)</f>
        <v>58.6</v>
      </c>
      <c r="Y56" t="str">
        <f>VLOOKUP(INT(LEFT(A56,3)),image_data!A:H,8,FALSE)</f>
        <v>perspective</v>
      </c>
      <c r="Z56" t="str">
        <f>VLOOKUP(B56,image_data!A:V,22,TRUE)</f>
        <v>stefanhrt: GoPro HERO9 Black</v>
      </c>
    </row>
    <row r="57" spans="1:26" x14ac:dyDescent="0.3">
      <c r="A57" t="s">
        <v>897</v>
      </c>
      <c r="B57">
        <f t="shared" si="5"/>
        <v>51</v>
      </c>
      <c r="C57">
        <f>VLOOKUP($B57,image_data!$A:$P,16,FALSE)</f>
        <v>5184</v>
      </c>
      <c r="D57">
        <f>VLOOKUP($B57,image_data!$A:$P,15,FALSE)</f>
        <v>3888</v>
      </c>
      <c r="E57">
        <f t="shared" si="6"/>
        <v>-173.98000000000002</v>
      </c>
      <c r="F57">
        <f t="shared" si="7"/>
        <v>1035.3600000000001</v>
      </c>
      <c r="G57">
        <f t="shared" si="8"/>
        <v>1049.8758831404789</v>
      </c>
      <c r="H57">
        <f>VLOOKUP(_xlfn.CONCAT($A57,"1"),ref_coordinates!$A:$C,2,FALSE)</f>
        <v>409.55</v>
      </c>
      <c r="I57">
        <f>VLOOKUP(_xlfn.CONCAT($A57,"1"),ref_coordinates!$A:$C,3,FALSE)</f>
        <v>969.34</v>
      </c>
      <c r="J57">
        <f>VLOOKUP(_xlfn.CONCAT($A57,"2"),ref_coordinates!$A:$C,2,FALSE)</f>
        <v>235.57</v>
      </c>
      <c r="K57">
        <f>VLOOKUP(_xlfn.CONCAT($A57,"2"),ref_coordinates!$A:$C,3,FALSE)</f>
        <v>2004.7</v>
      </c>
      <c r="L57">
        <f>VLOOKUP($A57,lines!W:AC,7)</f>
        <v>131.08030986117171</v>
      </c>
      <c r="M57">
        <f>RADIANS(VLOOKUP($B57, image_data!A:G,7,FALSE))</f>
        <v>1.5726549455097827</v>
      </c>
      <c r="N57">
        <f>VLOOKUP($A57,lines!W:AD,8,FALSE)</f>
        <v>0.57491601873892939</v>
      </c>
      <c r="O57">
        <f t="shared" si="9"/>
        <v>-0.9977389267708533</v>
      </c>
      <c r="P57">
        <f>VLOOKUP($B57,image_data!A:F,6,FALSE)</f>
        <v>2.1125423219055</v>
      </c>
      <c r="Q57">
        <f>VLOOKUP($B57,image_data!$A:$Q,12,FALSE)</f>
        <v>0.50924399437666001</v>
      </c>
      <c r="R57">
        <f>VLOOKUP($B57,image_data!$A:$Q,13,FALSE)</f>
        <v>-0.18142532936969</v>
      </c>
      <c r="S57">
        <f>VLOOKUP($B57,image_data!$A:$Q,14,FALSE)</f>
        <v>2.5172156627914E-2</v>
      </c>
      <c r="T57">
        <f>VLOOKUP($B57,image_data!$A:$K,9,FALSE)</f>
        <v>1.1713022368824999</v>
      </c>
      <c r="U57">
        <f>VLOOKUP($B57,image_data!$A:$K,10,FALSE)</f>
        <v>-1.1458524631144</v>
      </c>
      <c r="V57">
        <f>VLOOKUP($B57,image_data!$A:$K,11,FALSE)</f>
        <v>1.2623070179360001</v>
      </c>
      <c r="W57">
        <f>VLOOKUP(B57,image_data!A:R,18,FALSE)</f>
        <v>0.99232756820651002</v>
      </c>
      <c r="X57">
        <f>VLOOKUP(_xlfn.CONCAT(A57,1),ref_coordinates!A:D,4,FALSE)</f>
        <v>54.6</v>
      </c>
      <c r="Y57" t="str">
        <f>VLOOKUP(INT(LEFT(A57,3)),image_data!A:H,8,FALSE)</f>
        <v>perspective</v>
      </c>
      <c r="Z57" t="str">
        <f>VLOOKUP(B57,image_data!A:V,22,TRUE)</f>
        <v>stefanhrt: GoPro HERO9 Black</v>
      </c>
    </row>
    <row r="58" spans="1:26" x14ac:dyDescent="0.3">
      <c r="A58" t="s">
        <v>898</v>
      </c>
      <c r="B58">
        <f t="shared" si="5"/>
        <v>51</v>
      </c>
      <c r="C58">
        <f>VLOOKUP($B58,image_data!$A:$P,16,FALSE)</f>
        <v>5184</v>
      </c>
      <c r="D58">
        <f>VLOOKUP($B58,image_data!$A:$P,15,FALSE)</f>
        <v>3888</v>
      </c>
      <c r="E58">
        <f t="shared" si="6"/>
        <v>-164.16999999999996</v>
      </c>
      <c r="F58">
        <f t="shared" si="7"/>
        <v>981.69999999999982</v>
      </c>
      <c r="G58">
        <f t="shared" si="8"/>
        <v>995.33244642179716</v>
      </c>
      <c r="H58">
        <f>VLOOKUP(_xlfn.CONCAT($A58,"1"),ref_coordinates!$A:$C,2,FALSE)</f>
        <v>509.28</v>
      </c>
      <c r="I58">
        <f>VLOOKUP(_xlfn.CONCAT($A58,"1"),ref_coordinates!$A:$C,3,FALSE)</f>
        <v>1031.17</v>
      </c>
      <c r="J58">
        <f>VLOOKUP(_xlfn.CONCAT($A58,"2"),ref_coordinates!$A:$C,2,FALSE)</f>
        <v>345.11</v>
      </c>
      <c r="K58">
        <f>VLOOKUP(_xlfn.CONCAT($A58,"2"),ref_coordinates!$A:$C,3,FALSE)</f>
        <v>2012.87</v>
      </c>
      <c r="L58">
        <f>VLOOKUP($A58,lines!W:AC,7)</f>
        <v>135.93894997279739</v>
      </c>
      <c r="M58">
        <f>RADIANS(VLOOKUP($B58, image_data!A:G,7,FALSE))</f>
        <v>1.5726549455097827</v>
      </c>
      <c r="N58">
        <f>VLOOKUP($A58,lines!W:AD,8,FALSE)</f>
        <v>0.6201090459761629</v>
      </c>
      <c r="O58">
        <f t="shared" si="9"/>
        <v>-0.95254589953361979</v>
      </c>
      <c r="P58">
        <f>VLOOKUP($B58,image_data!A:F,6,FALSE)</f>
        <v>2.1125423219055</v>
      </c>
      <c r="Q58">
        <f>VLOOKUP($B58,image_data!$A:$Q,12,FALSE)</f>
        <v>0.50924399437666001</v>
      </c>
      <c r="R58">
        <f>VLOOKUP($B58,image_data!$A:$Q,13,FALSE)</f>
        <v>-0.18142532936969</v>
      </c>
      <c r="S58">
        <f>VLOOKUP($B58,image_data!$A:$Q,14,FALSE)</f>
        <v>2.5172156627914E-2</v>
      </c>
      <c r="T58">
        <f>VLOOKUP($B58,image_data!$A:$K,9,FALSE)</f>
        <v>1.1713022368824999</v>
      </c>
      <c r="U58">
        <f>VLOOKUP($B58,image_data!$A:$K,10,FALSE)</f>
        <v>-1.1458524631144</v>
      </c>
      <c r="V58">
        <f>VLOOKUP($B58,image_data!$A:$K,11,FALSE)</f>
        <v>1.2623070179360001</v>
      </c>
      <c r="W58">
        <f>VLOOKUP(B58,image_data!A:R,18,FALSE)</f>
        <v>0.99232756820651002</v>
      </c>
      <c r="X58">
        <f>VLOOKUP(_xlfn.CONCAT(A58,1),ref_coordinates!A:D,4,FALSE)</f>
        <v>54.6</v>
      </c>
      <c r="Y58" t="str">
        <f>VLOOKUP(INT(LEFT(A58,3)),image_data!A:H,8,FALSE)</f>
        <v>perspective</v>
      </c>
      <c r="Z58" t="str">
        <f>VLOOKUP(B58,image_data!A:V,22,TRUE)</f>
        <v>stefanhrt: GoPro HERO9 Black</v>
      </c>
    </row>
    <row r="59" spans="1:26" x14ac:dyDescent="0.3">
      <c r="A59" t="s">
        <v>899</v>
      </c>
      <c r="B59">
        <f t="shared" si="5"/>
        <v>51</v>
      </c>
      <c r="C59">
        <f>VLOOKUP($B59,image_data!$A:$P,16,FALSE)</f>
        <v>5184</v>
      </c>
      <c r="D59">
        <f>VLOOKUP($B59,image_data!$A:$P,15,FALSE)</f>
        <v>3888</v>
      </c>
      <c r="E59">
        <f t="shared" si="6"/>
        <v>-148.89000000000004</v>
      </c>
      <c r="F59">
        <f t="shared" si="7"/>
        <v>967.87000000000012</v>
      </c>
      <c r="G59">
        <f t="shared" si="8"/>
        <v>979.2551092539677</v>
      </c>
      <c r="H59">
        <f>VLOOKUP(_xlfn.CONCAT($A59,"1"),ref_coordinates!$A:$C,2,FALSE)</f>
        <v>540.46</v>
      </c>
      <c r="I59">
        <f>VLOOKUP(_xlfn.CONCAT($A59,"1"),ref_coordinates!$A:$C,3,FALSE)</f>
        <v>1050.0999999999999</v>
      </c>
      <c r="J59">
        <f>VLOOKUP(_xlfn.CONCAT($A59,"2"),ref_coordinates!$A:$C,2,FALSE)</f>
        <v>391.57</v>
      </c>
      <c r="K59">
        <f>VLOOKUP(_xlfn.CONCAT($A59,"2"),ref_coordinates!$A:$C,3,FALSE)</f>
        <v>2017.97</v>
      </c>
      <c r="L59">
        <f>VLOOKUP($A59,lines!W:AC,7)</f>
        <v>137.7237225307552</v>
      </c>
      <c r="M59">
        <f>RADIANS(VLOOKUP($B59, image_data!A:G,7,FALSE))</f>
        <v>1.5726549455097827</v>
      </c>
      <c r="N59">
        <f>VLOOKUP($A59,lines!W:AD,8,FALSE)</f>
        <v>0.63585465537887553</v>
      </c>
      <c r="O59">
        <f t="shared" si="9"/>
        <v>-0.93680029013090715</v>
      </c>
      <c r="P59">
        <f>VLOOKUP($B59,image_data!A:F,6,FALSE)</f>
        <v>2.1125423219055</v>
      </c>
      <c r="Q59">
        <f>VLOOKUP($B59,image_data!$A:$Q,12,FALSE)</f>
        <v>0.50924399437666001</v>
      </c>
      <c r="R59">
        <f>VLOOKUP($B59,image_data!$A:$Q,13,FALSE)</f>
        <v>-0.18142532936969</v>
      </c>
      <c r="S59">
        <f>VLOOKUP($B59,image_data!$A:$Q,14,FALSE)</f>
        <v>2.5172156627914E-2</v>
      </c>
      <c r="T59">
        <f>VLOOKUP($B59,image_data!$A:$K,9,FALSE)</f>
        <v>1.1713022368824999</v>
      </c>
      <c r="U59">
        <f>VLOOKUP($B59,image_data!$A:$K,10,FALSE)</f>
        <v>-1.1458524631144</v>
      </c>
      <c r="V59">
        <f>VLOOKUP($B59,image_data!$A:$K,11,FALSE)</f>
        <v>1.2623070179360001</v>
      </c>
      <c r="W59">
        <f>VLOOKUP(B59,image_data!A:R,18,FALSE)</f>
        <v>0.99232756820651002</v>
      </c>
      <c r="X59">
        <f>VLOOKUP(_xlfn.CONCAT(A59,1),ref_coordinates!A:D,4,FALSE)</f>
        <v>54.6</v>
      </c>
      <c r="Y59" t="str">
        <f>VLOOKUP(INT(LEFT(A59,3)),image_data!A:H,8,FALSE)</f>
        <v>perspective</v>
      </c>
      <c r="Z59" t="str">
        <f>VLOOKUP(B59,image_data!A:V,22,TRUE)</f>
        <v>stefanhrt: GoPro HERO9 Black</v>
      </c>
    </row>
    <row r="60" spans="1:26" x14ac:dyDescent="0.3">
      <c r="A60" t="s">
        <v>900</v>
      </c>
      <c r="B60">
        <f t="shared" si="5"/>
        <v>51</v>
      </c>
      <c r="C60">
        <f>VLOOKUP($B60,image_data!$A:$P,16,FALSE)</f>
        <v>5184</v>
      </c>
      <c r="D60">
        <f>VLOOKUP($B60,image_data!$A:$P,15,FALSE)</f>
        <v>3888</v>
      </c>
      <c r="E60">
        <f t="shared" si="6"/>
        <v>-138.12999999999994</v>
      </c>
      <c r="F60">
        <f t="shared" si="7"/>
        <v>918.51</v>
      </c>
      <c r="G60">
        <f t="shared" si="8"/>
        <v>928.83826202412649</v>
      </c>
      <c r="H60">
        <f>VLOOKUP(_xlfn.CONCAT($A60,"1"),ref_coordinates!$A:$C,2,FALSE)</f>
        <v>624.42999999999995</v>
      </c>
      <c r="I60">
        <f>VLOOKUP(_xlfn.CONCAT($A60,"1"),ref_coordinates!$A:$C,3,FALSE)</f>
        <v>1101.8900000000001</v>
      </c>
      <c r="J60">
        <f>VLOOKUP(_xlfn.CONCAT($A60,"2"),ref_coordinates!$A:$C,2,FALSE)</f>
        <v>486.3</v>
      </c>
      <c r="K60">
        <f>VLOOKUP(_xlfn.CONCAT($A60,"2"),ref_coordinates!$A:$C,3,FALSE)</f>
        <v>2020.4</v>
      </c>
      <c r="L60">
        <f>VLOOKUP($A60,lines!W:AC,7)</f>
        <v>143.4052012174626</v>
      </c>
      <c r="M60">
        <f>RADIANS(VLOOKUP($B60, image_data!A:G,7,FALSE))</f>
        <v>1.5726549455097827</v>
      </c>
      <c r="N60">
        <f>VLOOKUP($A60,lines!W:AD,8,FALSE)</f>
        <v>0.67960193700687843</v>
      </c>
      <c r="O60">
        <f t="shared" si="9"/>
        <v>-0.89305300850290426</v>
      </c>
      <c r="P60">
        <f>VLOOKUP($B60,image_data!A:F,6,FALSE)</f>
        <v>2.1125423219055</v>
      </c>
      <c r="Q60">
        <f>VLOOKUP($B60,image_data!$A:$Q,12,FALSE)</f>
        <v>0.50924399437666001</v>
      </c>
      <c r="R60">
        <f>VLOOKUP($B60,image_data!$A:$Q,13,FALSE)</f>
        <v>-0.18142532936969</v>
      </c>
      <c r="S60">
        <f>VLOOKUP($B60,image_data!$A:$Q,14,FALSE)</f>
        <v>2.5172156627914E-2</v>
      </c>
      <c r="T60">
        <f>VLOOKUP($B60,image_data!$A:$K,9,FALSE)</f>
        <v>1.1713022368824999</v>
      </c>
      <c r="U60">
        <f>VLOOKUP($B60,image_data!$A:$K,10,FALSE)</f>
        <v>-1.1458524631144</v>
      </c>
      <c r="V60">
        <f>VLOOKUP($B60,image_data!$A:$K,11,FALSE)</f>
        <v>1.2623070179360001</v>
      </c>
      <c r="W60">
        <f>VLOOKUP(B60,image_data!A:R,18,FALSE)</f>
        <v>0.99232756820651002</v>
      </c>
      <c r="X60">
        <f>VLOOKUP(_xlfn.CONCAT(A60,1),ref_coordinates!A:D,4,FALSE)</f>
        <v>54.6</v>
      </c>
      <c r="Y60" t="str">
        <f>VLOOKUP(INT(LEFT(A60,3)),image_data!A:H,8,FALSE)</f>
        <v>perspective</v>
      </c>
      <c r="Z60" t="str">
        <f>VLOOKUP(B60,image_data!A:V,22,TRUE)</f>
        <v>stefanhrt: GoPro HERO9 Black</v>
      </c>
    </row>
    <row r="61" spans="1:26" x14ac:dyDescent="0.3">
      <c r="A61" t="s">
        <v>904</v>
      </c>
      <c r="B61">
        <f t="shared" si="5"/>
        <v>51</v>
      </c>
      <c r="C61">
        <f>VLOOKUP($B61,image_data!$A:$P,16,FALSE)</f>
        <v>5184</v>
      </c>
      <c r="D61">
        <f>VLOOKUP($B61,image_data!$A:$P,15,FALSE)</f>
        <v>3888</v>
      </c>
      <c r="E61">
        <f t="shared" si="6"/>
        <v>9.5299999999997453</v>
      </c>
      <c r="F61">
        <f t="shared" si="7"/>
        <v>607.96000000000026</v>
      </c>
      <c r="G61">
        <f t="shared" si="8"/>
        <v>608.03468856636812</v>
      </c>
      <c r="H61">
        <f>VLOOKUP(_xlfn.CONCAT($A61,"1"),ref_coordinates!$A:$C,2,FALSE)</f>
        <v>3324.94</v>
      </c>
      <c r="I61">
        <f>VLOOKUP(_xlfn.CONCAT($A61,"1"),ref_coordinates!$A:$C,3,FALSE)</f>
        <v>1520.61</v>
      </c>
      <c r="J61">
        <f>VLOOKUP(_xlfn.CONCAT($A61,"2"),ref_coordinates!$A:$C,2,FALSE)</f>
        <v>3334.47</v>
      </c>
      <c r="K61">
        <f>VLOOKUP(_xlfn.CONCAT($A61,"2"),ref_coordinates!$A:$C,3,FALSE)</f>
        <v>2128.5700000000002</v>
      </c>
      <c r="L61">
        <f>VLOOKUP($A61,lines!W:AC,7)</f>
        <v>125.70281693447031</v>
      </c>
      <c r="M61">
        <f>RADIANS(VLOOKUP($B61, image_data!A:G,7,FALSE))</f>
        <v>1.5726549455097827</v>
      </c>
      <c r="N61">
        <f>VLOOKUP($A61,lines!W:AD,8,FALSE)</f>
        <v>1.9334813822943</v>
      </c>
      <c r="O61">
        <f t="shared" si="9"/>
        <v>0.36082643678451731</v>
      </c>
      <c r="P61">
        <f>VLOOKUP($B61,image_data!A:F,6,FALSE)</f>
        <v>2.1125423219055</v>
      </c>
      <c r="Q61">
        <f>VLOOKUP($B61,image_data!$A:$Q,12,FALSE)</f>
        <v>0.50924399437666001</v>
      </c>
      <c r="R61">
        <f>VLOOKUP($B61,image_data!$A:$Q,13,FALSE)</f>
        <v>-0.18142532936969</v>
      </c>
      <c r="S61">
        <f>VLOOKUP($B61,image_data!$A:$Q,14,FALSE)</f>
        <v>2.5172156627914E-2</v>
      </c>
      <c r="T61">
        <f>VLOOKUP($B61,image_data!$A:$K,9,FALSE)</f>
        <v>1.1713022368824999</v>
      </c>
      <c r="U61">
        <f>VLOOKUP($B61,image_data!$A:$K,10,FALSE)</f>
        <v>-1.1458524631144</v>
      </c>
      <c r="V61">
        <f>VLOOKUP($B61,image_data!$A:$K,11,FALSE)</f>
        <v>1.2623070179360001</v>
      </c>
      <c r="W61">
        <f>VLOOKUP(B61,image_data!A:R,18,FALSE)</f>
        <v>0.99232756820651002</v>
      </c>
      <c r="X61">
        <f>VLOOKUP(_xlfn.CONCAT(A61,1),ref_coordinates!A:D,4,FALSE)</f>
        <v>34.299999999999997</v>
      </c>
      <c r="Y61" t="str">
        <f>VLOOKUP(INT(LEFT(A61,3)),image_data!A:H,8,FALSE)</f>
        <v>perspective</v>
      </c>
      <c r="Z61" t="str">
        <f>VLOOKUP(B61,image_data!A:V,22,TRUE)</f>
        <v>stefanhrt: GoPro HERO9 Black</v>
      </c>
    </row>
    <row r="62" spans="1:26" x14ac:dyDescent="0.3">
      <c r="A62" t="s">
        <v>905</v>
      </c>
      <c r="B62">
        <f t="shared" si="5"/>
        <v>51</v>
      </c>
      <c r="C62">
        <f>VLOOKUP($B62,image_data!$A:$P,16,FALSE)</f>
        <v>5184</v>
      </c>
      <c r="D62">
        <f>VLOOKUP($B62,image_data!$A:$P,15,FALSE)</f>
        <v>3888</v>
      </c>
      <c r="E62">
        <f t="shared" si="6"/>
        <v>19.119999999999891</v>
      </c>
      <c r="F62">
        <f t="shared" si="7"/>
        <v>748.40000000000009</v>
      </c>
      <c r="G62">
        <f t="shared" si="8"/>
        <v>748.64419746632655</v>
      </c>
      <c r="H62">
        <f>VLOOKUP(_xlfn.CONCAT($A62,"1"),ref_coordinates!$A:$C,2,FALSE)</f>
        <v>3533.02</v>
      </c>
      <c r="I62">
        <f>VLOOKUP(_xlfn.CONCAT($A62,"1"),ref_coordinates!$A:$C,3,FALSE)</f>
        <v>1389.63</v>
      </c>
      <c r="J62">
        <f>VLOOKUP(_xlfn.CONCAT($A62,"2"),ref_coordinates!$A:$C,2,FALSE)</f>
        <v>3552.14</v>
      </c>
      <c r="K62">
        <f>VLOOKUP(_xlfn.CONCAT($A62,"2"),ref_coordinates!$A:$C,3,FALSE)</f>
        <v>2138.0300000000002</v>
      </c>
      <c r="L62">
        <f>VLOOKUP($A62,lines!W:AC,7)</f>
        <v>102.4302643817617</v>
      </c>
      <c r="M62">
        <f>RADIANS(VLOOKUP($B62, image_data!A:G,7,FALSE))</f>
        <v>1.5726549455097827</v>
      </c>
      <c r="N62">
        <f>VLOOKUP($A62,lines!W:AD,8,FALSE)</f>
        <v>2.0476594200209051</v>
      </c>
      <c r="O62">
        <f t="shared" si="9"/>
        <v>0.47500447451112238</v>
      </c>
      <c r="P62">
        <f>VLOOKUP($B62,image_data!A:F,6,FALSE)</f>
        <v>2.1125423219055</v>
      </c>
      <c r="Q62">
        <f>VLOOKUP($B62,image_data!$A:$Q,12,FALSE)</f>
        <v>0.50924399437666001</v>
      </c>
      <c r="R62">
        <f>VLOOKUP($B62,image_data!$A:$Q,13,FALSE)</f>
        <v>-0.18142532936969</v>
      </c>
      <c r="S62">
        <f>VLOOKUP($B62,image_data!$A:$Q,14,FALSE)</f>
        <v>2.5172156627914E-2</v>
      </c>
      <c r="T62">
        <f>VLOOKUP($B62,image_data!$A:$K,9,FALSE)</f>
        <v>1.1713022368824999</v>
      </c>
      <c r="U62">
        <f>VLOOKUP($B62,image_data!$A:$K,10,FALSE)</f>
        <v>-1.1458524631144</v>
      </c>
      <c r="V62">
        <f>VLOOKUP($B62,image_data!$A:$K,11,FALSE)</f>
        <v>1.2623070179360001</v>
      </c>
      <c r="W62">
        <f>VLOOKUP(B62,image_data!A:R,18,FALSE)</f>
        <v>0.99232756820651002</v>
      </c>
      <c r="X62">
        <f>VLOOKUP(_xlfn.CONCAT(A62,1),ref_coordinates!A:D,4,FALSE)</f>
        <v>34.299999999999997</v>
      </c>
      <c r="Y62" t="str">
        <f>VLOOKUP(INT(LEFT(A62,3)),image_data!A:H,8,FALSE)</f>
        <v>perspective</v>
      </c>
      <c r="Z62" t="str">
        <f>VLOOKUP(B62,image_data!A:V,22,TRUE)</f>
        <v>stefanhrt: GoPro HERO9 Black</v>
      </c>
    </row>
    <row r="63" spans="1:26" x14ac:dyDescent="0.3">
      <c r="A63" t="s">
        <v>906</v>
      </c>
      <c r="B63">
        <f t="shared" si="5"/>
        <v>51</v>
      </c>
      <c r="C63">
        <f>VLOOKUP($B63,image_data!$A:$P,16,FALSE)</f>
        <v>5184</v>
      </c>
      <c r="D63">
        <f>VLOOKUP($B63,image_data!$A:$P,15,FALSE)</f>
        <v>3888</v>
      </c>
      <c r="E63">
        <f t="shared" si="6"/>
        <v>88.420000000000073</v>
      </c>
      <c r="F63">
        <f t="shared" si="7"/>
        <v>795.79000000000019</v>
      </c>
      <c r="G63">
        <f t="shared" si="8"/>
        <v>800.68709275221886</v>
      </c>
      <c r="H63">
        <f>VLOOKUP(_xlfn.CONCAT($A63,"1"),ref_coordinates!$A:$C,2,FALSE)</f>
        <v>3587.15</v>
      </c>
      <c r="I63">
        <f>VLOOKUP(_xlfn.CONCAT($A63,"1"),ref_coordinates!$A:$C,3,FALSE)</f>
        <v>1340.61</v>
      </c>
      <c r="J63">
        <f>VLOOKUP(_xlfn.CONCAT($A63,"2"),ref_coordinates!$A:$C,2,FALSE)</f>
        <v>3675.57</v>
      </c>
      <c r="K63">
        <f>VLOOKUP(_xlfn.CONCAT($A63,"2"),ref_coordinates!$A:$C,3,FALSE)</f>
        <v>2136.4</v>
      </c>
      <c r="L63">
        <f>VLOOKUP($A63,lines!W:AC,7)</f>
        <v>97.713074327892045</v>
      </c>
      <c r="M63">
        <f>RADIANS(VLOOKUP($B63, image_data!A:G,7,FALSE))</f>
        <v>1.5726549455097827</v>
      </c>
      <c r="N63">
        <f>VLOOKUP($A63,lines!W:AD,8,FALSE)</f>
        <v>2.0803196938431801</v>
      </c>
      <c r="O63">
        <f t="shared" si="9"/>
        <v>0.50766474833339736</v>
      </c>
      <c r="P63">
        <f>VLOOKUP($B63,image_data!A:F,6,FALSE)</f>
        <v>2.1125423219055</v>
      </c>
      <c r="Q63">
        <f>VLOOKUP($B63,image_data!$A:$Q,12,FALSE)</f>
        <v>0.50924399437666001</v>
      </c>
      <c r="R63">
        <f>VLOOKUP($B63,image_data!$A:$Q,13,FALSE)</f>
        <v>-0.18142532936969</v>
      </c>
      <c r="S63">
        <f>VLOOKUP($B63,image_data!$A:$Q,14,FALSE)</f>
        <v>2.5172156627914E-2</v>
      </c>
      <c r="T63">
        <f>VLOOKUP($B63,image_data!$A:$K,9,FALSE)</f>
        <v>1.1713022368824999</v>
      </c>
      <c r="U63">
        <f>VLOOKUP($B63,image_data!$A:$K,10,FALSE)</f>
        <v>-1.1458524631144</v>
      </c>
      <c r="V63">
        <f>VLOOKUP($B63,image_data!$A:$K,11,FALSE)</f>
        <v>1.2623070179360001</v>
      </c>
      <c r="W63">
        <f>VLOOKUP(B63,image_data!A:R,18,FALSE)</f>
        <v>0.99232756820651002</v>
      </c>
      <c r="X63">
        <f>VLOOKUP(_xlfn.CONCAT(A63,1),ref_coordinates!A:D,4,FALSE)</f>
        <v>34.299999999999997</v>
      </c>
      <c r="Y63" t="str">
        <f>VLOOKUP(INT(LEFT(A63,3)),image_data!A:H,8,FALSE)</f>
        <v>perspective</v>
      </c>
      <c r="Z63" t="str">
        <f>VLOOKUP(B63,image_data!A:V,22,TRUE)</f>
        <v>stefanhrt: GoPro HERO9 Black</v>
      </c>
    </row>
    <row r="64" spans="1:26" x14ac:dyDescent="0.3">
      <c r="A64" t="s">
        <v>907</v>
      </c>
      <c r="B64">
        <f t="shared" si="5"/>
        <v>51</v>
      </c>
      <c r="C64">
        <f>VLOOKUP($B64,image_data!$A:$P,16,FALSE)</f>
        <v>5184</v>
      </c>
      <c r="D64">
        <f>VLOOKUP($B64,image_data!$A:$P,15,FALSE)</f>
        <v>3888</v>
      </c>
      <c r="E64">
        <f t="shared" si="6"/>
        <v>111.85000000000036</v>
      </c>
      <c r="F64">
        <f t="shared" si="7"/>
        <v>938.59999999999968</v>
      </c>
      <c r="G64">
        <f t="shared" si="8"/>
        <v>945.24091241333792</v>
      </c>
      <c r="H64">
        <f>VLOOKUP(_xlfn.CONCAT($A64,"1"),ref_coordinates!$A:$C,2,FALSE)</f>
        <v>3815.91</v>
      </c>
      <c r="I64">
        <f>VLOOKUP(_xlfn.CONCAT($A64,"1"),ref_coordinates!$A:$C,3,FALSE)</f>
        <v>1185.8900000000001</v>
      </c>
      <c r="J64">
        <f>VLOOKUP(_xlfn.CONCAT($A64,"2"),ref_coordinates!$A:$C,2,FALSE)</f>
        <v>3927.76</v>
      </c>
      <c r="K64">
        <f>VLOOKUP(_xlfn.CONCAT($A64,"2"),ref_coordinates!$A:$C,3,FALSE)</f>
        <v>2124.4899999999998</v>
      </c>
      <c r="L64">
        <f>VLOOKUP($A64,lines!W:AC,7)</f>
        <v>83.841945017157357</v>
      </c>
      <c r="M64">
        <f>RADIANS(VLOOKUP($B64, image_data!A:G,7,FALSE))</f>
        <v>1.5726549455097827</v>
      </c>
      <c r="N64">
        <f>VLOOKUP($A64,lines!W:AD,8,FALSE)</f>
        <v>2.1993090718450601</v>
      </c>
      <c r="O64">
        <f t="shared" si="9"/>
        <v>0.62665412633527739</v>
      </c>
      <c r="P64">
        <f>VLOOKUP($B64,image_data!A:F,6,FALSE)</f>
        <v>2.1125423219055</v>
      </c>
      <c r="Q64">
        <f>VLOOKUP($B64,image_data!$A:$Q,12,FALSE)</f>
        <v>0.50924399437666001</v>
      </c>
      <c r="R64">
        <f>VLOOKUP($B64,image_data!$A:$Q,13,FALSE)</f>
        <v>-0.18142532936969</v>
      </c>
      <c r="S64">
        <f>VLOOKUP($B64,image_data!$A:$Q,14,FALSE)</f>
        <v>2.5172156627914E-2</v>
      </c>
      <c r="T64">
        <f>VLOOKUP($B64,image_data!$A:$K,9,FALSE)</f>
        <v>1.1713022368824999</v>
      </c>
      <c r="U64">
        <f>VLOOKUP($B64,image_data!$A:$K,10,FALSE)</f>
        <v>-1.1458524631144</v>
      </c>
      <c r="V64">
        <f>VLOOKUP($B64,image_data!$A:$K,11,FALSE)</f>
        <v>1.2623070179360001</v>
      </c>
      <c r="W64">
        <f>VLOOKUP(B64,image_data!A:R,18,FALSE)</f>
        <v>0.99232756820651002</v>
      </c>
      <c r="X64">
        <f>VLOOKUP(_xlfn.CONCAT(A64,1),ref_coordinates!A:D,4,FALSE)</f>
        <v>34.299999999999997</v>
      </c>
      <c r="Y64" t="str">
        <f>VLOOKUP(INT(LEFT(A64,3)),image_data!A:H,8,FALSE)</f>
        <v>perspective</v>
      </c>
      <c r="Z64" t="str">
        <f>VLOOKUP(B64,image_data!A:V,22,TRUE)</f>
        <v>stefanhrt: GoPro HERO9 Black</v>
      </c>
    </row>
    <row r="65" spans="1:26" x14ac:dyDescent="0.3">
      <c r="A65" t="s">
        <v>908</v>
      </c>
      <c r="B65">
        <f t="shared" si="5"/>
        <v>51</v>
      </c>
      <c r="C65">
        <f>VLOOKUP($B65,image_data!$A:$P,16,FALSE)</f>
        <v>5184</v>
      </c>
      <c r="D65">
        <f>VLOOKUP($B65,image_data!$A:$P,15,FALSE)</f>
        <v>3888</v>
      </c>
      <c r="E65">
        <f t="shared" si="6"/>
        <v>149.10999999999967</v>
      </c>
      <c r="F65">
        <f t="shared" si="7"/>
        <v>1230.0499999999997</v>
      </c>
      <c r="G65">
        <f t="shared" si="8"/>
        <v>1239.0547988688795</v>
      </c>
      <c r="H65">
        <f>VLOOKUP(_xlfn.CONCAT($A65,"1"),ref_coordinates!$A:$C,2,FALSE)</f>
        <v>3929.53</v>
      </c>
      <c r="I65">
        <f>VLOOKUP(_xlfn.CONCAT($A65,"1"),ref_coordinates!$A:$C,3,FALSE)</f>
        <v>894.44</v>
      </c>
      <c r="J65">
        <f>VLOOKUP(_xlfn.CONCAT($A65,"2"),ref_coordinates!$A:$C,2,FALSE)</f>
        <v>4078.64</v>
      </c>
      <c r="K65">
        <f>VLOOKUP(_xlfn.CONCAT($A65,"2"),ref_coordinates!$A:$C,3,FALSE)</f>
        <v>2124.4899999999998</v>
      </c>
      <c r="L65">
        <f>VLOOKUP($A65,lines!W:AC,7)</f>
        <v>61.25888876890059</v>
      </c>
      <c r="M65">
        <f>RADIANS(VLOOKUP($B65, image_data!A:G,7,FALSE))</f>
        <v>1.5726549455097827</v>
      </c>
      <c r="N65">
        <f>VLOOKUP($A65,lines!W:AD,8,FALSE)</f>
        <v>2.312629867019262</v>
      </c>
      <c r="O65">
        <f t="shared" si="9"/>
        <v>0.7399749215094793</v>
      </c>
      <c r="P65">
        <f>VLOOKUP($B65,image_data!A:F,6,FALSE)</f>
        <v>2.1125423219055</v>
      </c>
      <c r="Q65">
        <f>VLOOKUP($B65,image_data!$A:$Q,12,FALSE)</f>
        <v>0.50924399437666001</v>
      </c>
      <c r="R65">
        <f>VLOOKUP($B65,image_data!$A:$Q,13,FALSE)</f>
        <v>-0.18142532936969</v>
      </c>
      <c r="S65">
        <f>VLOOKUP($B65,image_data!$A:$Q,14,FALSE)</f>
        <v>2.5172156627914E-2</v>
      </c>
      <c r="T65">
        <f>VLOOKUP($B65,image_data!$A:$K,9,FALSE)</f>
        <v>1.1713022368824999</v>
      </c>
      <c r="U65">
        <f>VLOOKUP($B65,image_data!$A:$K,10,FALSE)</f>
        <v>-1.1458524631144</v>
      </c>
      <c r="V65">
        <f>VLOOKUP($B65,image_data!$A:$K,11,FALSE)</f>
        <v>1.2623070179360001</v>
      </c>
      <c r="W65">
        <f>VLOOKUP(B65,image_data!A:R,18,FALSE)</f>
        <v>0.99232756820651002</v>
      </c>
      <c r="X65">
        <f>VLOOKUP(_xlfn.CONCAT(A65,1),ref_coordinates!A:D,4,FALSE)</f>
        <v>33.799999999999997</v>
      </c>
      <c r="Y65" t="str">
        <f>VLOOKUP(INT(LEFT(A65,3)),image_data!A:H,8,FALSE)</f>
        <v>perspective</v>
      </c>
      <c r="Z65" t="str">
        <f>VLOOKUP(B65,image_data!A:V,22,TRUE)</f>
        <v>stefanhrt: GoPro HERO9 Black</v>
      </c>
    </row>
    <row r="66" spans="1:26" x14ac:dyDescent="0.3">
      <c r="A66" t="s">
        <v>909</v>
      </c>
      <c r="B66">
        <f t="shared" ref="B66:B97" si="10">INT(LEFT(A66,3))</f>
        <v>51</v>
      </c>
      <c r="C66">
        <f>VLOOKUP($B66,image_data!$A:$P,16,FALSE)</f>
        <v>5184</v>
      </c>
      <c r="D66">
        <f>VLOOKUP($B66,image_data!$A:$P,15,FALSE)</f>
        <v>3888</v>
      </c>
      <c r="E66">
        <f t="shared" ref="E66:E97" si="11">J66-H66</f>
        <v>239.31999999999971</v>
      </c>
      <c r="F66">
        <f t="shared" ref="F66:F97" si="12">K66-I66</f>
        <v>1480.5100000000002</v>
      </c>
      <c r="G66">
        <f t="shared" ref="G66:G97" si="13">SQRT(POWER(E66,2)+POWER(F66,2))</f>
        <v>1499.7279494961745</v>
      </c>
      <c r="H66">
        <f>VLOOKUP(_xlfn.CONCAT($A66,"1"),ref_coordinates!$A:$C,2,FALSE)</f>
        <v>4226.38</v>
      </c>
      <c r="I66">
        <f>VLOOKUP(_xlfn.CONCAT($A66,"1"),ref_coordinates!$A:$C,3,FALSE)</f>
        <v>661.68</v>
      </c>
      <c r="J66">
        <f>VLOOKUP(_xlfn.CONCAT($A66,"2"),ref_coordinates!$A:$C,2,FALSE)</f>
        <v>4465.7</v>
      </c>
      <c r="K66">
        <f>VLOOKUP(_xlfn.CONCAT($A66,"2"),ref_coordinates!$A:$C,3,FALSE)</f>
        <v>2142.19</v>
      </c>
      <c r="L66">
        <f>VLOOKUP($A66,lines!W:AC,7)</f>
        <v>53.577080060704539</v>
      </c>
      <c r="M66">
        <f>RADIANS(VLOOKUP($B66, image_data!A:G,7,FALSE))</f>
        <v>1.5726549455097827</v>
      </c>
      <c r="N66">
        <f>VLOOKUP($A66,lines!W:AD,8,FALSE)</f>
        <v>2.4897241570077342</v>
      </c>
      <c r="O66">
        <f t="shared" ref="O66:O97" si="14">N66-M66</f>
        <v>0.91706921149795151</v>
      </c>
      <c r="P66">
        <f>VLOOKUP($B66,image_data!A:F,6,FALSE)</f>
        <v>2.1125423219055</v>
      </c>
      <c r="Q66">
        <f>VLOOKUP($B66,image_data!$A:$Q,12,FALSE)</f>
        <v>0.50924399437666001</v>
      </c>
      <c r="R66">
        <f>VLOOKUP($B66,image_data!$A:$Q,13,FALSE)</f>
        <v>-0.18142532936969</v>
      </c>
      <c r="S66">
        <f>VLOOKUP($B66,image_data!$A:$Q,14,FALSE)</f>
        <v>2.5172156627914E-2</v>
      </c>
      <c r="T66">
        <f>VLOOKUP($B66,image_data!$A:$K,9,FALSE)</f>
        <v>1.1713022368824999</v>
      </c>
      <c r="U66">
        <f>VLOOKUP($B66,image_data!$A:$K,10,FALSE)</f>
        <v>-1.1458524631144</v>
      </c>
      <c r="V66">
        <f>VLOOKUP($B66,image_data!$A:$K,11,FALSE)</f>
        <v>1.2623070179360001</v>
      </c>
      <c r="W66">
        <f>VLOOKUP(B66,image_data!A:R,18,FALSE)</f>
        <v>0.99232756820651002</v>
      </c>
      <c r="X66">
        <f>VLOOKUP(_xlfn.CONCAT(A66,1),ref_coordinates!A:D,4,FALSE)</f>
        <v>33.799999999999997</v>
      </c>
      <c r="Y66" t="str">
        <f>VLOOKUP(INT(LEFT(A66,3)),image_data!A:H,8,FALSE)</f>
        <v>perspective</v>
      </c>
      <c r="Z66" t="str">
        <f>VLOOKUP(B66,image_data!A:V,22,TRUE)</f>
        <v>stefanhrt: GoPro HERO9 Black</v>
      </c>
    </row>
    <row r="67" spans="1:26" x14ac:dyDescent="0.3">
      <c r="A67" t="s">
        <v>910</v>
      </c>
      <c r="B67">
        <f t="shared" si="10"/>
        <v>51</v>
      </c>
      <c r="C67">
        <f>VLOOKUP($B67,image_data!$A:$P,16,FALSE)</f>
        <v>5184</v>
      </c>
      <c r="D67">
        <f>VLOOKUP($B67,image_data!$A:$P,15,FALSE)</f>
        <v>3888</v>
      </c>
      <c r="E67">
        <f t="shared" si="11"/>
        <v>289.52999999999975</v>
      </c>
      <c r="F67">
        <f t="shared" si="12"/>
        <v>1599.45</v>
      </c>
      <c r="G67">
        <f t="shared" si="13"/>
        <v>1625.4439157965433</v>
      </c>
      <c r="H67">
        <f>VLOOKUP(_xlfn.CONCAT($A67,"1"),ref_coordinates!$A:$C,2,FALSE)</f>
        <v>4381.45</v>
      </c>
      <c r="I67">
        <f>VLOOKUP(_xlfn.CONCAT($A67,"1"),ref_coordinates!$A:$C,3,FALSE)</f>
        <v>531.76</v>
      </c>
      <c r="J67">
        <f>VLOOKUP(_xlfn.CONCAT($A67,"2"),ref_coordinates!$A:$C,2,FALSE)</f>
        <v>4670.9799999999996</v>
      </c>
      <c r="K67">
        <f>VLOOKUP(_xlfn.CONCAT($A67,"2"),ref_coordinates!$A:$C,3,FALSE)</f>
        <v>2131.21</v>
      </c>
      <c r="L67">
        <f>VLOOKUP($A67,lines!W:AC,7)</f>
        <v>50.668890085469108</v>
      </c>
      <c r="M67">
        <f>RADIANS(VLOOKUP($B67, image_data!A:G,7,FALSE))</f>
        <v>1.5726549455097827</v>
      </c>
      <c r="N67">
        <f>VLOOKUP($A67,lines!W:AD,8,FALSE)</f>
        <v>2.597153331629559</v>
      </c>
      <c r="O67">
        <f t="shared" si="14"/>
        <v>1.0244983861197763</v>
      </c>
      <c r="P67">
        <f>VLOOKUP($B67,image_data!A:F,6,FALSE)</f>
        <v>2.1125423219055</v>
      </c>
      <c r="Q67">
        <f>VLOOKUP($B67,image_data!$A:$Q,12,FALSE)</f>
        <v>0.50924399437666001</v>
      </c>
      <c r="R67">
        <f>VLOOKUP($B67,image_data!$A:$Q,13,FALSE)</f>
        <v>-0.18142532936969</v>
      </c>
      <c r="S67">
        <f>VLOOKUP($B67,image_data!$A:$Q,14,FALSE)</f>
        <v>2.5172156627914E-2</v>
      </c>
      <c r="T67">
        <f>VLOOKUP($B67,image_data!$A:$K,9,FALSE)</f>
        <v>1.1713022368824999</v>
      </c>
      <c r="U67">
        <f>VLOOKUP($B67,image_data!$A:$K,10,FALSE)</f>
        <v>-1.1458524631144</v>
      </c>
      <c r="V67">
        <f>VLOOKUP($B67,image_data!$A:$K,11,FALSE)</f>
        <v>1.2623070179360001</v>
      </c>
      <c r="W67">
        <f>VLOOKUP(B67,image_data!A:R,18,FALSE)</f>
        <v>0.99232756820651002</v>
      </c>
      <c r="X67">
        <f>VLOOKUP(_xlfn.CONCAT(A67,1),ref_coordinates!A:D,4,FALSE)</f>
        <v>33.799999999999997</v>
      </c>
      <c r="Y67" t="str">
        <f>VLOOKUP(INT(LEFT(A67,3)),image_data!A:H,8,FALSE)</f>
        <v>perspective</v>
      </c>
      <c r="Z67" t="str">
        <f>VLOOKUP(B67,image_data!A:V,22,TRUE)</f>
        <v>stefanhrt: GoPro HERO9 Black</v>
      </c>
    </row>
    <row r="68" spans="1:26" x14ac:dyDescent="0.3">
      <c r="A68" t="s">
        <v>912</v>
      </c>
      <c r="B68">
        <f t="shared" si="10"/>
        <v>52</v>
      </c>
      <c r="C68">
        <f>VLOOKUP($B68,image_data!$A:$P,16,FALSE)</f>
        <v>5184</v>
      </c>
      <c r="D68">
        <f>VLOOKUP($B68,image_data!$A:$P,15,FALSE)</f>
        <v>3888</v>
      </c>
      <c r="E68">
        <f t="shared" si="11"/>
        <v>-259.68</v>
      </c>
      <c r="F68">
        <f t="shared" si="12"/>
        <v>1290.8800000000001</v>
      </c>
      <c r="G68">
        <f t="shared" si="13"/>
        <v>1316.7402465178925</v>
      </c>
      <c r="H68">
        <f>VLOOKUP(_xlfn.CONCAT($A68,"1"),ref_coordinates!$A:$C,2,FALSE)</f>
        <v>396.19</v>
      </c>
      <c r="I68">
        <f>VLOOKUP(_xlfn.CONCAT($A68,"1"),ref_coordinates!$A:$C,3,FALSE)</f>
        <v>819.48</v>
      </c>
      <c r="J68">
        <f>VLOOKUP(_xlfn.CONCAT($A68,"2"),ref_coordinates!$A:$C,2,FALSE)</f>
        <v>136.51</v>
      </c>
      <c r="K68">
        <f>VLOOKUP(_xlfn.CONCAT($A68,"2"),ref_coordinates!$A:$C,3,FALSE)</f>
        <v>2110.36</v>
      </c>
      <c r="L68">
        <f>VLOOKUP($A68,lines!W:AC,7)</f>
        <v>104.65694305604779</v>
      </c>
      <c r="M68">
        <f>RADIANS(VLOOKUP($B68, image_data!A:G,7,FALSE))</f>
        <v>1.4785162262498335</v>
      </c>
      <c r="N68">
        <f>VLOOKUP($A68,lines!W:AD,8,FALSE)</f>
        <v>0.51449335518498462</v>
      </c>
      <c r="O68">
        <f t="shared" si="14"/>
        <v>-0.96402287106484885</v>
      </c>
      <c r="P68">
        <f>VLOOKUP($B68,image_data!A:F,6,FALSE)</f>
        <v>1.9473374960944001</v>
      </c>
      <c r="Q68">
        <f>VLOOKUP($B68,image_data!$A:$Q,12,FALSE)</f>
        <v>0.49477467291318999</v>
      </c>
      <c r="R68">
        <f>VLOOKUP($B68,image_data!$A:$Q,13,FALSE)</f>
        <v>-0.18835427897859999</v>
      </c>
      <c r="S68">
        <f>VLOOKUP($B68,image_data!$A:$Q,14,FALSE)</f>
        <v>2.9634292002738E-2</v>
      </c>
      <c r="T68">
        <f>VLOOKUP($B68,image_data!$A:$K,9,FALSE)</f>
        <v>1.1776523590490999</v>
      </c>
      <c r="U68">
        <f>VLOOKUP($B68,image_data!$A:$K,10,FALSE)</f>
        <v>-1.0520564748092001</v>
      </c>
      <c r="V68">
        <f>VLOOKUP($B68,image_data!$A:$K,11,FALSE)</f>
        <v>1.2047123166552001</v>
      </c>
      <c r="W68">
        <f>VLOOKUP(B68,image_data!A:R,18,FALSE)</f>
        <v>1.0037037019949999</v>
      </c>
      <c r="X68">
        <f>VLOOKUP(_xlfn.CONCAT(A68,1),ref_coordinates!A:D,4,FALSE)</f>
        <v>54.7</v>
      </c>
      <c r="Y68" t="str">
        <f>VLOOKUP(INT(LEFT(A68,3)),image_data!A:H,8,FALSE)</f>
        <v>perspective</v>
      </c>
      <c r="Z68" t="str">
        <f>VLOOKUP(B68,image_data!A:V,22,TRUE)</f>
        <v>stefanhrt: GoPro HERO9 Black</v>
      </c>
    </row>
    <row r="69" spans="1:26" x14ac:dyDescent="0.3">
      <c r="A69" t="s">
        <v>914</v>
      </c>
      <c r="B69">
        <f t="shared" si="10"/>
        <v>52</v>
      </c>
      <c r="C69">
        <f>VLOOKUP($B69,image_data!$A:$P,16,FALSE)</f>
        <v>5184</v>
      </c>
      <c r="D69">
        <f>VLOOKUP($B69,image_data!$A:$P,15,FALSE)</f>
        <v>3888</v>
      </c>
      <c r="E69">
        <f t="shared" si="11"/>
        <v>-8.8499999999999091</v>
      </c>
      <c r="F69">
        <f t="shared" si="12"/>
        <v>244.10999999999967</v>
      </c>
      <c r="G69">
        <f t="shared" si="13"/>
        <v>244.27037192422628</v>
      </c>
      <c r="H69">
        <f>VLOOKUP(_xlfn.CONCAT($A69,"1"),ref_coordinates!$A:$C,2,FALSE)</f>
        <v>1677.36</v>
      </c>
      <c r="I69">
        <f>VLOOKUP(_xlfn.CONCAT($A69,"1"),ref_coordinates!$A:$C,3,FALSE)</f>
        <v>1946.38</v>
      </c>
      <c r="J69">
        <f>VLOOKUP(_xlfn.CONCAT($A69,"2"),ref_coordinates!$A:$C,2,FALSE)</f>
        <v>1668.51</v>
      </c>
      <c r="K69">
        <f>VLOOKUP(_xlfn.CONCAT($A69,"2"),ref_coordinates!$A:$C,3,FALSE)</f>
        <v>2190.4899999999998</v>
      </c>
      <c r="L69">
        <f>VLOOKUP($A69,lines!W:AC,7)</f>
        <v>191.03639592382549</v>
      </c>
      <c r="M69">
        <f>RADIANS(VLOOKUP($B69, image_data!A:G,7,FALSE))</f>
        <v>1.4785162262498335</v>
      </c>
      <c r="N69">
        <f>VLOOKUP($A69,lines!W:AD,8,FALSE)</f>
        <v>1.169245117362292</v>
      </c>
      <c r="O69">
        <f t="shared" si="14"/>
        <v>-0.3092711088875415</v>
      </c>
      <c r="P69">
        <f>VLOOKUP($B69,image_data!A:F,6,FALSE)</f>
        <v>1.9473374960944001</v>
      </c>
      <c r="Q69">
        <f>VLOOKUP($B69,image_data!$A:$Q,12,FALSE)</f>
        <v>0.49477467291318999</v>
      </c>
      <c r="R69">
        <f>VLOOKUP($B69,image_data!$A:$Q,13,FALSE)</f>
        <v>-0.18835427897859999</v>
      </c>
      <c r="S69">
        <f>VLOOKUP($B69,image_data!$A:$Q,14,FALSE)</f>
        <v>2.9634292002738E-2</v>
      </c>
      <c r="T69">
        <f>VLOOKUP($B69,image_data!$A:$K,9,FALSE)</f>
        <v>1.1776523590490999</v>
      </c>
      <c r="U69">
        <f>VLOOKUP($B69,image_data!$A:$K,10,FALSE)</f>
        <v>-1.0520564748092001</v>
      </c>
      <c r="V69">
        <f>VLOOKUP($B69,image_data!$A:$K,11,FALSE)</f>
        <v>1.2047123166552001</v>
      </c>
      <c r="W69">
        <f>VLOOKUP(B69,image_data!A:R,18,FALSE)</f>
        <v>1.0037037019949999</v>
      </c>
      <c r="X69">
        <f>VLOOKUP(_xlfn.CONCAT(A69,1),ref_coordinates!A:D,4,FALSE)</f>
        <v>19.2</v>
      </c>
      <c r="Y69" t="str">
        <f>VLOOKUP(INT(LEFT(A69,3)),image_data!A:H,8,FALSE)</f>
        <v>perspective</v>
      </c>
      <c r="Z69" t="str">
        <f>VLOOKUP(B69,image_data!A:V,22,TRUE)</f>
        <v>stefanhrt: GoPro HERO9 Black</v>
      </c>
    </row>
    <row r="70" spans="1:26" x14ac:dyDescent="0.3">
      <c r="A70" t="s">
        <v>919</v>
      </c>
      <c r="B70">
        <f t="shared" si="10"/>
        <v>53</v>
      </c>
      <c r="C70">
        <f>VLOOKUP($B70,image_data!$A:$P,16,FALSE)</f>
        <v>5184</v>
      </c>
      <c r="D70">
        <f>VLOOKUP($B70,image_data!$A:$P,15,FALSE)</f>
        <v>3888</v>
      </c>
      <c r="E70">
        <f t="shared" si="11"/>
        <v>37.900000000000091</v>
      </c>
      <c r="F70">
        <f t="shared" si="12"/>
        <v>766.33999999999992</v>
      </c>
      <c r="G70">
        <f t="shared" si="13"/>
        <v>767.27661609096356</v>
      </c>
      <c r="H70">
        <f>VLOOKUP(_xlfn.CONCAT($A70,"1"),ref_coordinates!$A:$C,2,FALSE)</f>
        <v>3745.45</v>
      </c>
      <c r="I70">
        <f>VLOOKUP(_xlfn.CONCAT($A70,"1"),ref_coordinates!$A:$C,3,FALSE)</f>
        <v>1551.34</v>
      </c>
      <c r="J70">
        <f>VLOOKUP(_xlfn.CONCAT($A70,"2"),ref_coordinates!$A:$C,2,FALSE)</f>
        <v>3783.35</v>
      </c>
      <c r="K70">
        <f>VLOOKUP(_xlfn.CONCAT($A70,"2"),ref_coordinates!$A:$C,3,FALSE)</f>
        <v>2317.6799999999998</v>
      </c>
      <c r="L70">
        <f>VLOOKUP($A70,lines!W:AC,7)</f>
        <v>82.237950745038617</v>
      </c>
      <c r="M70">
        <f>RADIANS(VLOOKUP($B70, image_data!A:G,7,FALSE))</f>
        <v>1.1428213294110823</v>
      </c>
      <c r="N70">
        <f>VLOOKUP($A70,lines!W:AD,8,FALSE)</f>
        <v>1.6724996787487181</v>
      </c>
      <c r="O70">
        <f t="shared" si="14"/>
        <v>0.5296783493376358</v>
      </c>
      <c r="P70">
        <f>VLOOKUP($B70,image_data!A:F,6,FALSE)</f>
        <v>2.1605549594386999</v>
      </c>
      <c r="Q70">
        <f>VLOOKUP($B70,image_data!$A:$Q,12,FALSE)</f>
        <v>0.49320463409916998</v>
      </c>
      <c r="R70">
        <f>VLOOKUP($B70,image_data!$A:$Q,13,FALSE)</f>
        <v>-0.19185947375583001</v>
      </c>
      <c r="S70">
        <f>VLOOKUP($B70,image_data!$A:$Q,14,FALSE)</f>
        <v>2.8937077681032999E-2</v>
      </c>
      <c r="T70">
        <f>VLOOKUP($B70,image_data!$A:$K,9,FALSE)</f>
        <v>1.2905763135221</v>
      </c>
      <c r="U70">
        <f>VLOOKUP($B70,image_data!$A:$K,10,FALSE)</f>
        <v>-0.8040430525633</v>
      </c>
      <c r="V70">
        <f>VLOOKUP($B70,image_data!$A:$K,11,FALSE)</f>
        <v>0.95046534334235999</v>
      </c>
      <c r="W70">
        <f>VLOOKUP(B70,image_data!A:R,18,FALSE)</f>
        <v>0.99603826011055996</v>
      </c>
      <c r="X70">
        <f>VLOOKUP(_xlfn.CONCAT(A70,1),ref_coordinates!A:D,4,FALSE)</f>
        <v>27.7</v>
      </c>
      <c r="Y70" t="str">
        <f>VLOOKUP(INT(LEFT(A70,3)),image_data!A:H,8,FALSE)</f>
        <v>perspective</v>
      </c>
      <c r="Z70" t="str">
        <f>VLOOKUP(B70,image_data!A:V,22,TRUE)</f>
        <v>stefanhrt: GoPro HERO9 Black</v>
      </c>
    </row>
    <row r="71" spans="1:26" x14ac:dyDescent="0.3">
      <c r="A71" t="s">
        <v>920</v>
      </c>
      <c r="B71">
        <f t="shared" si="10"/>
        <v>53</v>
      </c>
      <c r="C71">
        <f>VLOOKUP($B71,image_data!$A:$P,16,FALSE)</f>
        <v>5184</v>
      </c>
      <c r="D71">
        <f>VLOOKUP($B71,image_data!$A:$P,15,FALSE)</f>
        <v>3888</v>
      </c>
      <c r="E71">
        <f t="shared" si="11"/>
        <v>143.13999999999987</v>
      </c>
      <c r="F71">
        <f t="shared" si="12"/>
        <v>1232.3000000000002</v>
      </c>
      <c r="G71">
        <f t="shared" si="13"/>
        <v>1240.5854866150903</v>
      </c>
      <c r="H71">
        <f>VLOOKUP(_xlfn.CONCAT($A71,"1"),ref_coordinates!$A:$C,2,FALSE)</f>
        <v>4068.43</v>
      </c>
      <c r="I71">
        <f>VLOOKUP(_xlfn.CONCAT($A71,"1"),ref_coordinates!$A:$C,3,FALSE)</f>
        <v>1140.02</v>
      </c>
      <c r="J71">
        <f>VLOOKUP(_xlfn.CONCAT($A71,"2"),ref_coordinates!$A:$C,2,FALSE)</f>
        <v>4211.57</v>
      </c>
      <c r="K71">
        <f>VLOOKUP(_xlfn.CONCAT($A71,"2"),ref_coordinates!$A:$C,3,FALSE)</f>
        <v>2372.3200000000002</v>
      </c>
      <c r="L71">
        <f>VLOOKUP($A71,lines!W:AC,7)</f>
        <v>53.905708342404843</v>
      </c>
      <c r="M71">
        <f>RADIANS(VLOOKUP($B71, image_data!A:G,7,FALSE))</f>
        <v>1.1428213294110823</v>
      </c>
      <c r="N71">
        <f>VLOOKUP($A71,lines!W:AD,8,FALSE)</f>
        <v>1.8642279598611009</v>
      </c>
      <c r="O71">
        <f t="shared" si="14"/>
        <v>0.72140663045001863</v>
      </c>
      <c r="P71">
        <f>VLOOKUP($B71,image_data!A:F,6,FALSE)</f>
        <v>2.1605549594386999</v>
      </c>
      <c r="Q71">
        <f>VLOOKUP($B71,image_data!$A:$Q,12,FALSE)</f>
        <v>0.49320463409916998</v>
      </c>
      <c r="R71">
        <f>VLOOKUP($B71,image_data!$A:$Q,13,FALSE)</f>
        <v>-0.19185947375583001</v>
      </c>
      <c r="S71">
        <f>VLOOKUP($B71,image_data!$A:$Q,14,FALSE)</f>
        <v>2.8937077681032999E-2</v>
      </c>
      <c r="T71">
        <f>VLOOKUP($B71,image_data!$A:$K,9,FALSE)</f>
        <v>1.2905763135221</v>
      </c>
      <c r="U71">
        <f>VLOOKUP($B71,image_data!$A:$K,10,FALSE)</f>
        <v>-0.8040430525633</v>
      </c>
      <c r="V71">
        <f>VLOOKUP($B71,image_data!$A:$K,11,FALSE)</f>
        <v>0.95046534334235999</v>
      </c>
      <c r="W71">
        <f>VLOOKUP(B71,image_data!A:R,18,FALSE)</f>
        <v>0.99603826011055996</v>
      </c>
      <c r="X71">
        <f>VLOOKUP(_xlfn.CONCAT(A71,1),ref_coordinates!A:D,4,FALSE)</f>
        <v>27.7</v>
      </c>
      <c r="Y71" t="str">
        <f>VLOOKUP(INT(LEFT(A71,3)),image_data!A:H,8,FALSE)</f>
        <v>perspective</v>
      </c>
      <c r="Z71" t="str">
        <f>VLOOKUP(B71,image_data!A:V,22,TRUE)</f>
        <v>stefanhrt: GoPro HERO9 Black</v>
      </c>
    </row>
    <row r="72" spans="1:26" x14ac:dyDescent="0.3">
      <c r="A72" t="s">
        <v>921</v>
      </c>
      <c r="B72">
        <f t="shared" si="10"/>
        <v>53</v>
      </c>
      <c r="C72">
        <f>VLOOKUP($B72,image_data!$A:$P,16,FALSE)</f>
        <v>5184</v>
      </c>
      <c r="D72">
        <f>VLOOKUP($B72,image_data!$A:$P,15,FALSE)</f>
        <v>3888</v>
      </c>
      <c r="E72">
        <f t="shared" si="11"/>
        <v>494.78999999999996</v>
      </c>
      <c r="F72">
        <f t="shared" si="12"/>
        <v>2043.7199999999998</v>
      </c>
      <c r="G72">
        <f t="shared" si="13"/>
        <v>2102.7621316972586</v>
      </c>
      <c r="H72">
        <f>VLOOKUP(_xlfn.CONCAT($A72,"1"),ref_coordinates!$A:$C,2,FALSE)</f>
        <v>4605.38</v>
      </c>
      <c r="I72">
        <f>VLOOKUP(_xlfn.CONCAT($A72,"1"),ref_coordinates!$A:$C,3,FALSE)</f>
        <v>378.77</v>
      </c>
      <c r="J72">
        <f>VLOOKUP(_xlfn.CONCAT($A72,"2"),ref_coordinates!$A:$C,2,FALSE)</f>
        <v>5100.17</v>
      </c>
      <c r="K72">
        <f>VLOOKUP(_xlfn.CONCAT($A72,"2"),ref_coordinates!$A:$C,3,FALSE)</f>
        <v>2422.4899999999998</v>
      </c>
      <c r="L72">
        <f>VLOOKUP($A72,lines!W:AC,7)</f>
        <v>34.955367115383822</v>
      </c>
      <c r="M72">
        <f>RADIANS(VLOOKUP($B72, image_data!A:G,7,FALSE))</f>
        <v>1.1428213294110823</v>
      </c>
      <c r="N72">
        <f>VLOOKUP($A72,lines!W:AD,8,FALSE)</f>
        <v>2.217948488235844</v>
      </c>
      <c r="O72">
        <f t="shared" si="14"/>
        <v>1.0751271588247617</v>
      </c>
      <c r="P72">
        <f>VLOOKUP($B72,image_data!A:F,6,FALSE)</f>
        <v>2.1605549594386999</v>
      </c>
      <c r="Q72">
        <f>VLOOKUP($B72,image_data!$A:$Q,12,FALSE)</f>
        <v>0.49320463409916998</v>
      </c>
      <c r="R72">
        <f>VLOOKUP($B72,image_data!$A:$Q,13,FALSE)</f>
        <v>-0.19185947375583001</v>
      </c>
      <c r="S72">
        <f>VLOOKUP($B72,image_data!$A:$Q,14,FALSE)</f>
        <v>2.8937077681032999E-2</v>
      </c>
      <c r="T72">
        <f>VLOOKUP($B72,image_data!$A:$K,9,FALSE)</f>
        <v>1.2905763135221</v>
      </c>
      <c r="U72">
        <f>VLOOKUP($B72,image_data!$A:$K,10,FALSE)</f>
        <v>-0.8040430525633</v>
      </c>
      <c r="V72">
        <f>VLOOKUP($B72,image_data!$A:$K,11,FALSE)</f>
        <v>0.95046534334235999</v>
      </c>
      <c r="W72">
        <f>VLOOKUP(B72,image_data!A:R,18,FALSE)</f>
        <v>0.99603826011055996</v>
      </c>
      <c r="X72">
        <f>VLOOKUP(_xlfn.CONCAT(A72,1),ref_coordinates!A:D,4,FALSE)</f>
        <v>27.7</v>
      </c>
      <c r="Y72" t="str">
        <f>VLOOKUP(INT(LEFT(A72,3)),image_data!A:H,8,FALSE)</f>
        <v>perspective</v>
      </c>
      <c r="Z72" t="str">
        <f>VLOOKUP(B72,image_data!A:V,22,TRUE)</f>
        <v>stefanhrt: GoPro HERO9 Black</v>
      </c>
    </row>
    <row r="73" spans="1:26" x14ac:dyDescent="0.3">
      <c r="A73" t="s">
        <v>924</v>
      </c>
      <c r="B73">
        <f t="shared" si="10"/>
        <v>54</v>
      </c>
      <c r="C73">
        <f>VLOOKUP($B73,image_data!$A:$P,16,FALSE)</f>
        <v>5184</v>
      </c>
      <c r="D73">
        <f>VLOOKUP($B73,image_data!$A:$P,15,FALSE)</f>
        <v>3888</v>
      </c>
      <c r="E73">
        <f t="shared" si="11"/>
        <v>3.3200000000001637</v>
      </c>
      <c r="F73">
        <f t="shared" si="12"/>
        <v>162.90000000000009</v>
      </c>
      <c r="G73">
        <f t="shared" si="13"/>
        <v>162.93382828620958</v>
      </c>
      <c r="H73">
        <f>VLOOKUP(_xlfn.CONCAT($A73,"1"),ref_coordinates!$A:$C,2,FALSE)</f>
        <v>3374.47</v>
      </c>
      <c r="I73">
        <f>VLOOKUP(_xlfn.CONCAT($A73,"1"),ref_coordinates!$A:$C,3,FALSE)</f>
        <v>2121.21</v>
      </c>
      <c r="J73">
        <f>VLOOKUP(_xlfn.CONCAT($A73,"2"),ref_coordinates!$A:$C,2,FALSE)</f>
        <v>3377.79</v>
      </c>
      <c r="K73">
        <f>VLOOKUP(_xlfn.CONCAT($A73,"2"),ref_coordinates!$A:$C,3,FALSE)</f>
        <v>2284.11</v>
      </c>
      <c r="L73">
        <f>VLOOKUP($A73,lines!W:AC,7)</f>
        <v>22.99753341194026</v>
      </c>
      <c r="M73">
        <f>RADIANS(VLOOKUP($B73, image_data!A:G,7,FALSE))</f>
        <v>1.240855235965866</v>
      </c>
      <c r="N73">
        <f>VLOOKUP($A73,lines!W:AD,8,FALSE)</f>
        <v>1.8036849998136979</v>
      </c>
      <c r="O73">
        <f t="shared" si="14"/>
        <v>0.5628297638478319</v>
      </c>
      <c r="P73">
        <f>VLOOKUP($B73,image_data!A:F,6,FALSE)</f>
        <v>2.0213462505490001</v>
      </c>
      <c r="Q73">
        <f>VLOOKUP($B73,image_data!$A:$Q,12,FALSE)</f>
        <v>0.50691531744141005</v>
      </c>
      <c r="R73">
        <f>VLOOKUP($B73,image_data!$A:$Q,13,FALSE)</f>
        <v>-0.19821880871811001</v>
      </c>
      <c r="S73">
        <f>VLOOKUP($B73,image_data!$A:$Q,14,FALSE)</f>
        <v>3.3292289162218998E-2</v>
      </c>
      <c r="T73">
        <f>VLOOKUP($B73,image_data!$A:$K,9,FALSE)</f>
        <v>1.2987283947623001</v>
      </c>
      <c r="U73">
        <f>VLOOKUP($B73,image_data!$A:$K,10,FALSE)</f>
        <v>-0.86316256921125001</v>
      </c>
      <c r="V73">
        <f>VLOOKUP($B73,image_data!$A:$K,11,FALSE)</f>
        <v>1.0523656705325</v>
      </c>
      <c r="W73">
        <f>VLOOKUP(B73,image_data!A:R,18,FALSE)</f>
        <v>0.98863058505533996</v>
      </c>
      <c r="X73">
        <f>VLOOKUP(_xlfn.CONCAT(A73,1),ref_coordinates!A:D,4,FALSE)</f>
        <v>2</v>
      </c>
      <c r="Y73" t="str">
        <f>VLOOKUP(INT(LEFT(A73,3)),image_data!A:H,8,FALSE)</f>
        <v>perspective</v>
      </c>
      <c r="Z73" t="str">
        <f>VLOOKUP(B73,image_data!A:V,22,TRUE)</f>
        <v>stefanhrt: GoPro HERO9 Black</v>
      </c>
    </row>
    <row r="74" spans="1:26" x14ac:dyDescent="0.3">
      <c r="A74" t="s">
        <v>925</v>
      </c>
      <c r="B74">
        <f t="shared" si="10"/>
        <v>54</v>
      </c>
      <c r="C74">
        <f>VLOOKUP($B74,image_data!$A:$P,16,FALSE)</f>
        <v>5184</v>
      </c>
      <c r="D74">
        <f>VLOOKUP($B74,image_data!$A:$P,15,FALSE)</f>
        <v>3888</v>
      </c>
      <c r="E74">
        <f t="shared" si="11"/>
        <v>275.67000000000007</v>
      </c>
      <c r="F74">
        <f t="shared" si="12"/>
        <v>1769.4300000000003</v>
      </c>
      <c r="G74">
        <f t="shared" si="13"/>
        <v>1790.7753834023968</v>
      </c>
      <c r="H74">
        <f>VLOOKUP(_xlfn.CONCAT($A74,"1"),ref_coordinates!$A:$C,2,FALSE)</f>
        <v>3949.55</v>
      </c>
      <c r="I74">
        <f>VLOOKUP(_xlfn.CONCAT($A74,"1"),ref_coordinates!$A:$C,3,FALSE)</f>
        <v>563.14</v>
      </c>
      <c r="J74">
        <f>VLOOKUP(_xlfn.CONCAT($A74,"2"),ref_coordinates!$A:$C,2,FALSE)</f>
        <v>4225.22</v>
      </c>
      <c r="K74">
        <f>VLOOKUP(_xlfn.CONCAT($A74,"2"),ref_coordinates!$A:$C,3,FALSE)</f>
        <v>2332.5700000000002</v>
      </c>
      <c r="L74">
        <f>VLOOKUP($A74,lines!W:AC,7)</f>
        <v>190.6547916382529</v>
      </c>
      <c r="M74">
        <f>RADIANS(VLOOKUP($B74, image_data!A:G,7,FALSE))</f>
        <v>1.240855235965866</v>
      </c>
      <c r="N74">
        <f>VLOOKUP($A74,lines!W:AD,8,FALSE)</f>
        <v>1.3269433192612969</v>
      </c>
      <c r="O74">
        <f t="shared" si="14"/>
        <v>8.6088083295430939E-2</v>
      </c>
      <c r="P74">
        <f>VLOOKUP($B74,image_data!A:F,6,FALSE)</f>
        <v>2.0213462505490001</v>
      </c>
      <c r="Q74">
        <f>VLOOKUP($B74,image_data!$A:$Q,12,FALSE)</f>
        <v>0.50691531744141005</v>
      </c>
      <c r="R74">
        <f>VLOOKUP($B74,image_data!$A:$Q,13,FALSE)</f>
        <v>-0.19821880871811001</v>
      </c>
      <c r="S74">
        <f>VLOOKUP($B74,image_data!$A:$Q,14,FALSE)</f>
        <v>3.3292289162218998E-2</v>
      </c>
      <c r="T74">
        <f>VLOOKUP($B74,image_data!$A:$K,9,FALSE)</f>
        <v>1.2987283947623001</v>
      </c>
      <c r="U74">
        <f>VLOOKUP($B74,image_data!$A:$K,10,FALSE)</f>
        <v>-0.86316256921125001</v>
      </c>
      <c r="V74">
        <f>VLOOKUP($B74,image_data!$A:$K,11,FALSE)</f>
        <v>1.0523656705325</v>
      </c>
      <c r="W74">
        <f>VLOOKUP(B74,image_data!A:R,18,FALSE)</f>
        <v>0.98863058505533996</v>
      </c>
      <c r="X74">
        <f>VLOOKUP(_xlfn.CONCAT(A74,1),ref_coordinates!A:D,4,FALSE)</f>
        <v>11.1</v>
      </c>
      <c r="Y74" t="str">
        <f>VLOOKUP(INT(LEFT(A74,3)),image_data!A:H,8,FALSE)</f>
        <v>perspective</v>
      </c>
      <c r="Z74" t="str">
        <f>VLOOKUP(B74,image_data!A:V,22,TRUE)</f>
        <v>stefanhrt: GoPro HERO9 Black</v>
      </c>
    </row>
    <row r="75" spans="1:26" x14ac:dyDescent="0.3">
      <c r="A75" t="s">
        <v>927</v>
      </c>
      <c r="B75">
        <f t="shared" si="10"/>
        <v>55</v>
      </c>
      <c r="C75">
        <f>VLOOKUP($B75,image_data!$A:$P,16,FALSE)</f>
        <v>5184</v>
      </c>
      <c r="D75">
        <f>VLOOKUP($B75,image_data!$A:$P,15,FALSE)</f>
        <v>3888</v>
      </c>
      <c r="E75">
        <f t="shared" si="11"/>
        <v>-23.490000000000009</v>
      </c>
      <c r="F75">
        <f t="shared" si="12"/>
        <v>278.47000000000003</v>
      </c>
      <c r="G75">
        <f t="shared" si="13"/>
        <v>279.45897910069021</v>
      </c>
      <c r="H75">
        <f>VLOOKUP(_xlfn.CONCAT($A75,"1"),ref_coordinates!$A:$C,2,FALSE)</f>
        <v>745.19</v>
      </c>
      <c r="I75">
        <f>VLOOKUP(_xlfn.CONCAT($A75,"1"),ref_coordinates!$A:$C,3,FALSE)</f>
        <v>1794.36</v>
      </c>
      <c r="J75">
        <f>VLOOKUP(_xlfn.CONCAT($A75,"2"),ref_coordinates!$A:$C,2,FALSE)</f>
        <v>721.7</v>
      </c>
      <c r="K75">
        <f>VLOOKUP(_xlfn.CONCAT($A75,"2"),ref_coordinates!$A:$C,3,FALSE)</f>
        <v>2072.83</v>
      </c>
      <c r="L75">
        <f>VLOOKUP($A75,lines!W:AC,7)</f>
        <v>59.961734491894909</v>
      </c>
      <c r="M75">
        <f>RADIANS(VLOOKUP($B75, image_data!A:G,7,FALSE))</f>
        <v>1.8301846056037503</v>
      </c>
      <c r="N75">
        <f>VLOOKUP($A75,lines!W:AD,8,FALSE)</f>
        <v>1.576263790284854</v>
      </c>
      <c r="O75">
        <f t="shared" si="14"/>
        <v>-0.25392081531889632</v>
      </c>
      <c r="P75">
        <f>VLOOKUP($B75,image_data!A:F,6,FALSE)</f>
        <v>2.0000580344348999</v>
      </c>
      <c r="Q75">
        <f>VLOOKUP($B75,image_data!$A:$Q,12,FALSE)</f>
        <v>0.47451009375865999</v>
      </c>
      <c r="R75">
        <f>VLOOKUP($B75,image_data!$A:$Q,13,FALSE)</f>
        <v>-0.20507901439795001</v>
      </c>
      <c r="S75">
        <f>VLOOKUP($B75,image_data!$A:$Q,14,FALSE)</f>
        <v>3.5203379793919999E-2</v>
      </c>
      <c r="T75">
        <f>VLOOKUP($B75,image_data!$A:$K,9,FALSE)</f>
        <v>1.0274454473026</v>
      </c>
      <c r="U75">
        <f>VLOOKUP($B75,image_data!$A:$K,10,FALSE)</f>
        <v>-1.3056077887651001</v>
      </c>
      <c r="V75">
        <f>VLOOKUP($B75,image_data!$A:$K,11,FALSE)</f>
        <v>1.4687631392475999</v>
      </c>
      <c r="W75">
        <f>VLOOKUP(B75,image_data!A:R,18,FALSE)</f>
        <v>0.99389261895697001</v>
      </c>
      <c r="X75">
        <f>VLOOKUP(_xlfn.CONCAT(A75,1),ref_coordinates!A:D,4,FALSE)</f>
        <v>9</v>
      </c>
      <c r="Y75" t="str">
        <f>VLOOKUP(INT(LEFT(A75,3)),image_data!A:H,8,FALSE)</f>
        <v>perspective</v>
      </c>
      <c r="Z75" t="str">
        <f>VLOOKUP(B75,image_data!A:V,22,TRUE)</f>
        <v>stefanhrt: GoPro HERO9 Black</v>
      </c>
    </row>
    <row r="76" spans="1:26" x14ac:dyDescent="0.3">
      <c r="A76" t="s">
        <v>928</v>
      </c>
      <c r="B76">
        <f t="shared" si="10"/>
        <v>55</v>
      </c>
      <c r="C76">
        <f>VLOOKUP($B76,image_data!$A:$P,16,FALSE)</f>
        <v>5184</v>
      </c>
      <c r="D76">
        <f>VLOOKUP($B76,image_data!$A:$P,15,FALSE)</f>
        <v>3888</v>
      </c>
      <c r="E76">
        <f t="shared" si="11"/>
        <v>15.980000000000018</v>
      </c>
      <c r="F76">
        <f t="shared" si="12"/>
        <v>644.47000000000025</v>
      </c>
      <c r="G76">
        <f t="shared" si="13"/>
        <v>644.66808614976469</v>
      </c>
      <c r="H76">
        <f>VLOOKUP(_xlfn.CONCAT($A76,"1"),ref_coordinates!$A:$C,2,FALSE)</f>
        <v>3767.46</v>
      </c>
      <c r="I76">
        <f>VLOOKUP(_xlfn.CONCAT($A76,"1"),ref_coordinates!$A:$C,3,FALSE)</f>
        <v>1631.6</v>
      </c>
      <c r="J76">
        <f>VLOOKUP(_xlfn.CONCAT($A76,"2"),ref_coordinates!$A:$C,2,FALSE)</f>
        <v>3783.44</v>
      </c>
      <c r="K76">
        <f>VLOOKUP(_xlfn.CONCAT($A76,"2"),ref_coordinates!$A:$C,3,FALSE)</f>
        <v>2276.0700000000002</v>
      </c>
      <c r="L76">
        <f>VLOOKUP($A76,lines!W:AC,7)</f>
        <v>30.42774842855405</v>
      </c>
      <c r="M76">
        <f>RADIANS(VLOOKUP($B76, image_data!A:G,7,FALSE))</f>
        <v>1.8301846056037503</v>
      </c>
      <c r="N76">
        <f>VLOOKUP($A76,lines!W:AD,8,FALSE)</f>
        <v>2.418491919723516</v>
      </c>
      <c r="O76">
        <f t="shared" si="14"/>
        <v>0.58830731411976567</v>
      </c>
      <c r="P76">
        <f>VLOOKUP($B76,image_data!A:F,6,FALSE)</f>
        <v>2.0000580344348999</v>
      </c>
      <c r="Q76">
        <f>VLOOKUP($B76,image_data!$A:$Q,12,FALSE)</f>
        <v>0.47451009375865999</v>
      </c>
      <c r="R76">
        <f>VLOOKUP($B76,image_data!$A:$Q,13,FALSE)</f>
        <v>-0.20507901439795001</v>
      </c>
      <c r="S76">
        <f>VLOOKUP($B76,image_data!$A:$Q,14,FALSE)</f>
        <v>3.5203379793919999E-2</v>
      </c>
      <c r="T76">
        <f>VLOOKUP($B76,image_data!$A:$K,9,FALSE)</f>
        <v>1.0274454473026</v>
      </c>
      <c r="U76">
        <f>VLOOKUP($B76,image_data!$A:$K,10,FALSE)</f>
        <v>-1.3056077887651001</v>
      </c>
      <c r="V76">
        <f>VLOOKUP($B76,image_data!$A:$K,11,FALSE)</f>
        <v>1.4687631392475999</v>
      </c>
      <c r="W76">
        <f>VLOOKUP(B76,image_data!A:R,18,FALSE)</f>
        <v>0.99389261895697001</v>
      </c>
      <c r="X76">
        <f>VLOOKUP(_xlfn.CONCAT(A76,1),ref_coordinates!A:D,4,FALSE)</f>
        <v>8.9</v>
      </c>
      <c r="Y76" t="str">
        <f>VLOOKUP(INT(LEFT(A76,3)),image_data!A:H,8,FALSE)</f>
        <v>perspective</v>
      </c>
      <c r="Z76" t="str">
        <f>VLOOKUP(B76,image_data!A:V,22,TRUE)</f>
        <v>stefanhrt: GoPro HERO9 Black</v>
      </c>
    </row>
    <row r="77" spans="1:26" x14ac:dyDescent="0.3">
      <c r="A77" t="s">
        <v>929</v>
      </c>
      <c r="B77">
        <f t="shared" si="10"/>
        <v>55</v>
      </c>
      <c r="C77">
        <f>VLOOKUP($B77,image_data!$A:$P,16,FALSE)</f>
        <v>5184</v>
      </c>
      <c r="D77">
        <f>VLOOKUP($B77,image_data!$A:$P,15,FALSE)</f>
        <v>3888</v>
      </c>
      <c r="E77">
        <f t="shared" si="11"/>
        <v>26.550000000000182</v>
      </c>
      <c r="F77">
        <f t="shared" si="12"/>
        <v>297.32000000000016</v>
      </c>
      <c r="G77">
        <f t="shared" si="13"/>
        <v>298.50307351851524</v>
      </c>
      <c r="H77">
        <f>VLOOKUP(_xlfn.CONCAT($A77,"1"),ref_coordinates!$A:$C,2,FALSE)</f>
        <v>4864</v>
      </c>
      <c r="I77">
        <f>VLOOKUP(_xlfn.CONCAT($A77,"1"),ref_coordinates!$A:$C,3,FALSE)</f>
        <v>1948.23</v>
      </c>
      <c r="J77">
        <f>VLOOKUP(_xlfn.CONCAT($A77,"2"),ref_coordinates!$A:$C,2,FALSE)</f>
        <v>4890.55</v>
      </c>
      <c r="K77">
        <f>VLOOKUP(_xlfn.CONCAT($A77,"2"),ref_coordinates!$A:$C,3,FALSE)</f>
        <v>2245.5500000000002</v>
      </c>
      <c r="L77">
        <f>VLOOKUP($A77,lines!W:AC,7)</f>
        <v>24.838404805379781</v>
      </c>
      <c r="M77">
        <f>RADIANS(VLOOKUP($B77, image_data!A:G,7,FALSE))</f>
        <v>1.8301846056037503</v>
      </c>
      <c r="N77">
        <f>VLOOKUP($A77,lines!W:AD,8,FALSE)</f>
        <v>2.911650164930828</v>
      </c>
      <c r="O77">
        <f t="shared" si="14"/>
        <v>1.0814655593270777</v>
      </c>
      <c r="P77">
        <f>VLOOKUP($B77,image_data!A:F,6,FALSE)</f>
        <v>2.0000580344348999</v>
      </c>
      <c r="Q77">
        <f>VLOOKUP($B77,image_data!$A:$Q,12,FALSE)</f>
        <v>0.47451009375865999</v>
      </c>
      <c r="R77">
        <f>VLOOKUP($B77,image_data!$A:$Q,13,FALSE)</f>
        <v>-0.20507901439795001</v>
      </c>
      <c r="S77">
        <f>VLOOKUP($B77,image_data!$A:$Q,14,FALSE)</f>
        <v>3.5203379793919999E-2</v>
      </c>
      <c r="T77">
        <f>VLOOKUP($B77,image_data!$A:$K,9,FALSE)</f>
        <v>1.0274454473026</v>
      </c>
      <c r="U77">
        <f>VLOOKUP($B77,image_data!$A:$K,10,FALSE)</f>
        <v>-1.3056077887651001</v>
      </c>
      <c r="V77">
        <f>VLOOKUP($B77,image_data!$A:$K,11,FALSE)</f>
        <v>1.4687631392475999</v>
      </c>
      <c r="W77">
        <f>VLOOKUP(B77,image_data!A:R,18,FALSE)</f>
        <v>0.99389261895697001</v>
      </c>
      <c r="X77">
        <f>VLOOKUP(_xlfn.CONCAT(A77,1),ref_coordinates!A:D,4,FALSE)</f>
        <v>3</v>
      </c>
      <c r="Y77" t="str">
        <f>VLOOKUP(INT(LEFT(A77,3)),image_data!A:H,8,FALSE)</f>
        <v>perspective</v>
      </c>
      <c r="Z77" t="str">
        <f>VLOOKUP(B77,image_data!A:V,22,TRUE)</f>
        <v>stefanhrt: GoPro HERO9 Black</v>
      </c>
    </row>
    <row r="78" spans="1:26" x14ac:dyDescent="0.3">
      <c r="A78" t="s">
        <v>933</v>
      </c>
      <c r="B78">
        <f t="shared" si="10"/>
        <v>56</v>
      </c>
      <c r="C78">
        <f>VLOOKUP($B78,image_data!$A:$P,16,FALSE)</f>
        <v>5184</v>
      </c>
      <c r="D78">
        <f>VLOOKUP($B78,image_data!$A:$P,15,FALSE)</f>
        <v>3888</v>
      </c>
      <c r="E78">
        <f t="shared" si="11"/>
        <v>-20.089999999999691</v>
      </c>
      <c r="F78">
        <f t="shared" si="12"/>
        <v>262.8100000000004</v>
      </c>
      <c r="G78">
        <f t="shared" si="13"/>
        <v>263.57675200973284</v>
      </c>
      <c r="H78">
        <f>VLOOKUP(_xlfn.CONCAT($A78,"1"),ref_coordinates!$A:$C,2,FALSE)</f>
        <v>3373.62</v>
      </c>
      <c r="I78">
        <f>VLOOKUP(_xlfn.CONCAT($A78,"1"),ref_coordinates!$A:$C,3,FALSE)</f>
        <v>2072.4899999999998</v>
      </c>
      <c r="J78">
        <f>VLOOKUP(_xlfn.CONCAT($A78,"2"),ref_coordinates!$A:$C,2,FALSE)</f>
        <v>3353.53</v>
      </c>
      <c r="K78">
        <f>VLOOKUP(_xlfn.CONCAT($A78,"2"),ref_coordinates!$A:$C,3,FALSE)</f>
        <v>2335.3000000000002</v>
      </c>
      <c r="L78">
        <f>VLOOKUP($A78,lines!W:AC,7)</f>
        <v>15.168087135420031</v>
      </c>
      <c r="M78">
        <f>RADIANS(VLOOKUP($B78, image_data!A:G,7,FALSE))</f>
        <v>0.47004545615944909</v>
      </c>
      <c r="N78">
        <f>VLOOKUP($A78,lines!W:AD,8,FALSE)</f>
        <v>0.9915276937895342</v>
      </c>
      <c r="O78">
        <f t="shared" si="14"/>
        <v>0.52148223763008517</v>
      </c>
      <c r="P78">
        <f>VLOOKUP($B78,image_data!A:F,6,FALSE)</f>
        <v>2.0251730326563</v>
      </c>
      <c r="Q78">
        <f>VLOOKUP($B78,image_data!$A:$Q,12,FALSE)</f>
        <v>0.47565261672070003</v>
      </c>
      <c r="R78">
        <f>VLOOKUP($B78,image_data!$A:$Q,13,FALSE)</f>
        <v>-0.21231909431528001</v>
      </c>
      <c r="S78">
        <f>VLOOKUP($B78,image_data!$A:$Q,14,FALSE)</f>
        <v>3.7521638055399001E-2</v>
      </c>
      <c r="T78">
        <f>VLOOKUP($B78,image_data!$A:$K,9,FALSE)</f>
        <v>1.4731556062993001</v>
      </c>
      <c r="U78">
        <f>VLOOKUP($B78,image_data!$A:$K,10,FALSE)</f>
        <v>-0.29377737027597001</v>
      </c>
      <c r="V78">
        <f>VLOOKUP($B78,image_data!$A:$K,11,FALSE)</f>
        <v>0.44099555311334998</v>
      </c>
      <c r="W78">
        <f>VLOOKUP(B78,image_data!A:R,18,FALSE)</f>
        <v>0.91671954872105998</v>
      </c>
      <c r="X78">
        <f>VLOOKUP(_xlfn.CONCAT(A78,1),ref_coordinates!A:D,4,FALSE)</f>
        <v>2</v>
      </c>
      <c r="Y78" t="str">
        <f>VLOOKUP(INT(LEFT(A78,3)),image_data!A:H,8,FALSE)</f>
        <v>perspective</v>
      </c>
      <c r="Z78" t="str">
        <f>VLOOKUP(B78,image_data!A:V,22,TRUE)</f>
        <v>stefanhrt: GoPro HERO9 Black</v>
      </c>
    </row>
    <row r="79" spans="1:26" x14ac:dyDescent="0.3">
      <c r="A79" t="s">
        <v>935</v>
      </c>
      <c r="B79">
        <f t="shared" si="10"/>
        <v>57</v>
      </c>
      <c r="C79">
        <f>VLOOKUP($B79,image_data!$A:$P,16,FALSE)</f>
        <v>5184</v>
      </c>
      <c r="D79">
        <f>VLOOKUP($B79,image_data!$A:$P,15,FALSE)</f>
        <v>3888</v>
      </c>
      <c r="E79">
        <f t="shared" si="11"/>
        <v>-270.38000000000011</v>
      </c>
      <c r="F79">
        <f t="shared" si="12"/>
        <v>1922.68</v>
      </c>
      <c r="G79">
        <f t="shared" si="13"/>
        <v>1941.5982403164667</v>
      </c>
      <c r="H79">
        <f>VLOOKUP(_xlfn.CONCAT($A79,"1"),ref_coordinates!$A:$C,2,FALSE)</f>
        <v>1103.6600000000001</v>
      </c>
      <c r="I79">
        <f>VLOOKUP(_xlfn.CONCAT($A79,"1"),ref_coordinates!$A:$C,3,FALSE)</f>
        <v>389.51</v>
      </c>
      <c r="J79">
        <f>VLOOKUP(_xlfn.CONCAT($A79,"2"),ref_coordinates!$A:$C,2,FALSE)</f>
        <v>833.28</v>
      </c>
      <c r="K79">
        <f>VLOOKUP(_xlfn.CONCAT($A79,"2"),ref_coordinates!$A:$C,3,FALSE)</f>
        <v>2312.19</v>
      </c>
      <c r="L79">
        <f>VLOOKUP($A79,lines!W:AC,7)</f>
        <v>19.145016677879958</v>
      </c>
      <c r="M79">
        <f>RADIANS(VLOOKUP($B79, image_data!A:G,7,FALSE))</f>
        <v>3.1703138886153899</v>
      </c>
      <c r="N79">
        <f>VLOOKUP($A79,lines!W:AD,8,FALSE)</f>
        <v>2.3268034369699691</v>
      </c>
      <c r="O79">
        <f t="shared" si="14"/>
        <v>-0.84351045164542082</v>
      </c>
      <c r="P79">
        <f>VLOOKUP($B79,image_data!A:F,6,FALSE)</f>
        <v>1.9576872866601001</v>
      </c>
      <c r="Q79">
        <f>VLOOKUP($B79,image_data!$A:$Q,12,FALSE)</f>
        <v>0.50350136753684005</v>
      </c>
      <c r="R79">
        <f>VLOOKUP($B79,image_data!$A:$Q,13,FALSE)</f>
        <v>-0.19863523788706999</v>
      </c>
      <c r="S79">
        <f>VLOOKUP($B79,image_data!$A:$Q,14,FALSE)</f>
        <v>2.8585713074798999E-2</v>
      </c>
      <c r="T79">
        <f>VLOOKUP($B79,image_data!$A:$K,9,FALSE)</f>
        <v>-7.4082197352876994E-2</v>
      </c>
      <c r="U79">
        <f>VLOOKUP($B79,image_data!$A:$K,10,FALSE)</f>
        <v>-2.0867012581415998</v>
      </c>
      <c r="V79">
        <f>VLOOKUP($B79,image_data!$A:$K,11,FALSE)</f>
        <v>2.3337804619978999</v>
      </c>
      <c r="W79">
        <f>VLOOKUP(B79,image_data!A:R,18,FALSE)</f>
        <v>1.0044795083233</v>
      </c>
      <c r="X79">
        <f>VLOOKUP(_xlfn.CONCAT(A79,1),ref_coordinates!A:D,4,FALSE)</f>
        <v>17.100000000000001</v>
      </c>
      <c r="Y79" t="str">
        <f>VLOOKUP(INT(LEFT(A79,3)),image_data!A:H,8,FALSE)</f>
        <v>perspective</v>
      </c>
      <c r="Z79" t="str">
        <f>VLOOKUP(B79,image_data!A:V,22,TRUE)</f>
        <v>stefanhrt: GoPro HERO9 Black</v>
      </c>
    </row>
    <row r="80" spans="1:26" x14ac:dyDescent="0.3">
      <c r="A80" t="s">
        <v>936</v>
      </c>
      <c r="B80">
        <f t="shared" si="10"/>
        <v>57</v>
      </c>
      <c r="C80">
        <f>VLOOKUP($B80,image_data!$A:$P,16,FALSE)</f>
        <v>5184</v>
      </c>
      <c r="D80">
        <f>VLOOKUP($B80,image_data!$A:$P,15,FALSE)</f>
        <v>3888</v>
      </c>
      <c r="E80">
        <f t="shared" si="11"/>
        <v>-205.78999999999996</v>
      </c>
      <c r="F80">
        <f t="shared" si="12"/>
        <v>2038.6000000000001</v>
      </c>
      <c r="G80">
        <f t="shared" si="13"/>
        <v>2048.9605862729522</v>
      </c>
      <c r="H80">
        <f>VLOOKUP(_xlfn.CONCAT($A80,"1"),ref_coordinates!$A:$C,2,FALSE)</f>
        <v>1759.32</v>
      </c>
      <c r="I80">
        <f>VLOOKUP(_xlfn.CONCAT($A80,"1"),ref_coordinates!$A:$C,3,FALSE)</f>
        <v>276.91000000000003</v>
      </c>
      <c r="J80">
        <f>VLOOKUP(_xlfn.CONCAT($A80,"2"),ref_coordinates!$A:$C,2,FALSE)</f>
        <v>1553.53</v>
      </c>
      <c r="K80">
        <f>VLOOKUP(_xlfn.CONCAT($A80,"2"),ref_coordinates!$A:$C,3,FALSE)</f>
        <v>2315.5100000000002</v>
      </c>
      <c r="L80">
        <f>VLOOKUP($A80,lines!W:AC,7)</f>
        <v>15.570080169514069</v>
      </c>
      <c r="M80">
        <f>RADIANS(VLOOKUP($B80, image_data!A:G,7,FALSE))</f>
        <v>3.1703138886153899</v>
      </c>
      <c r="N80">
        <f>VLOOKUP($A80,lines!W:AD,8,FALSE)</f>
        <v>2.5730408820352562</v>
      </c>
      <c r="O80">
        <f t="shared" si="14"/>
        <v>-0.59727300658013371</v>
      </c>
      <c r="P80">
        <f>VLOOKUP($B80,image_data!A:F,6,FALSE)</f>
        <v>1.9576872866601001</v>
      </c>
      <c r="Q80">
        <f>VLOOKUP($B80,image_data!$A:$Q,12,FALSE)</f>
        <v>0.50350136753684005</v>
      </c>
      <c r="R80">
        <f>VLOOKUP($B80,image_data!$A:$Q,13,FALSE)</f>
        <v>-0.19863523788706999</v>
      </c>
      <c r="S80">
        <f>VLOOKUP($B80,image_data!$A:$Q,14,FALSE)</f>
        <v>2.8585713074798999E-2</v>
      </c>
      <c r="T80">
        <f>VLOOKUP($B80,image_data!$A:$K,9,FALSE)</f>
        <v>-7.4082197352876994E-2</v>
      </c>
      <c r="U80">
        <f>VLOOKUP($B80,image_data!$A:$K,10,FALSE)</f>
        <v>-2.0867012581415998</v>
      </c>
      <c r="V80">
        <f>VLOOKUP($B80,image_data!$A:$K,11,FALSE)</f>
        <v>2.3337804619978999</v>
      </c>
      <c r="W80">
        <f>VLOOKUP(B80,image_data!A:R,18,FALSE)</f>
        <v>1.0044795083233</v>
      </c>
      <c r="X80">
        <f>VLOOKUP(_xlfn.CONCAT(A80,1),ref_coordinates!A:D,4,FALSE)</f>
        <v>17.100000000000001</v>
      </c>
      <c r="Y80" t="str">
        <f>VLOOKUP(INT(LEFT(A80,3)),image_data!A:H,8,FALSE)</f>
        <v>perspective</v>
      </c>
      <c r="Z80" t="str">
        <f>VLOOKUP(B80,image_data!A:V,22,TRUE)</f>
        <v>stefanhrt: GoPro HERO9 Black</v>
      </c>
    </row>
    <row r="81" spans="1:26" x14ac:dyDescent="0.3">
      <c r="A81" t="s">
        <v>937</v>
      </c>
      <c r="B81">
        <f t="shared" si="10"/>
        <v>57</v>
      </c>
      <c r="C81">
        <f>VLOOKUP($B81,image_data!$A:$P,16,FALSE)</f>
        <v>5184</v>
      </c>
      <c r="D81">
        <f>VLOOKUP($B81,image_data!$A:$P,15,FALSE)</f>
        <v>3888</v>
      </c>
      <c r="E81">
        <f t="shared" si="11"/>
        <v>-52.8599999999999</v>
      </c>
      <c r="F81">
        <f t="shared" si="12"/>
        <v>1328.0700000000002</v>
      </c>
      <c r="G81">
        <f t="shared" si="13"/>
        <v>1329.1215536962752</v>
      </c>
      <c r="H81">
        <f>VLOOKUP(_xlfn.CONCAT($A81,"1"),ref_coordinates!$A:$C,2,FALSE)</f>
        <v>2043.57</v>
      </c>
      <c r="I81">
        <f>VLOOKUP(_xlfn.CONCAT($A81,"1"),ref_coordinates!$A:$C,3,FALSE)</f>
        <v>964.06</v>
      </c>
      <c r="J81">
        <f>VLOOKUP(_xlfn.CONCAT($A81,"2"),ref_coordinates!$A:$C,2,FALSE)</f>
        <v>1990.71</v>
      </c>
      <c r="K81">
        <f>VLOOKUP(_xlfn.CONCAT($A81,"2"),ref_coordinates!$A:$C,3,FALSE)</f>
        <v>2292.13</v>
      </c>
      <c r="L81">
        <f>VLOOKUP($A81,lines!W:AC,7)</f>
        <v>28.030505213899641</v>
      </c>
      <c r="M81">
        <f>RADIANS(VLOOKUP($B81, image_data!A:G,7,FALSE))</f>
        <v>3.1703138886153899</v>
      </c>
      <c r="N81">
        <f>VLOOKUP($A81,lines!W:AD,8,FALSE)</f>
        <v>2.8381313598122371</v>
      </c>
      <c r="O81">
        <f t="shared" si="14"/>
        <v>-0.3321825288031528</v>
      </c>
      <c r="P81">
        <f>VLOOKUP($B81,image_data!A:F,6,FALSE)</f>
        <v>1.9576872866601001</v>
      </c>
      <c r="Q81">
        <f>VLOOKUP($B81,image_data!$A:$Q,12,FALSE)</f>
        <v>0.50350136753684005</v>
      </c>
      <c r="R81">
        <f>VLOOKUP($B81,image_data!$A:$Q,13,FALSE)</f>
        <v>-0.19863523788706999</v>
      </c>
      <c r="S81">
        <f>VLOOKUP($B81,image_data!$A:$Q,14,FALSE)</f>
        <v>2.8585713074798999E-2</v>
      </c>
      <c r="T81">
        <f>VLOOKUP($B81,image_data!$A:$K,9,FALSE)</f>
        <v>-7.4082197352876994E-2</v>
      </c>
      <c r="U81">
        <f>VLOOKUP($B81,image_data!$A:$K,10,FALSE)</f>
        <v>-2.0867012581415998</v>
      </c>
      <c r="V81">
        <f>VLOOKUP($B81,image_data!$A:$K,11,FALSE)</f>
        <v>2.3337804619978999</v>
      </c>
      <c r="W81">
        <f>VLOOKUP(B81,image_data!A:R,18,FALSE)</f>
        <v>1.0044795083233</v>
      </c>
      <c r="X81">
        <f>VLOOKUP(_xlfn.CONCAT(A81,1),ref_coordinates!A:D,4,FALSE)</f>
        <v>17.100000000000001</v>
      </c>
      <c r="Y81" t="str">
        <f>VLOOKUP(INT(LEFT(A81,3)),image_data!A:H,8,FALSE)</f>
        <v>perspective</v>
      </c>
      <c r="Z81" t="str">
        <f>VLOOKUP(B81,image_data!A:V,22,TRUE)</f>
        <v>stefanhrt: GoPro HERO9 Black</v>
      </c>
    </row>
    <row r="82" spans="1:26" x14ac:dyDescent="0.3">
      <c r="A82" t="s">
        <v>938</v>
      </c>
      <c r="B82">
        <f t="shared" si="10"/>
        <v>57</v>
      </c>
      <c r="C82">
        <f>VLOOKUP($B82,image_data!$A:$P,16,FALSE)</f>
        <v>5184</v>
      </c>
      <c r="D82">
        <f>VLOOKUP($B82,image_data!$A:$P,15,FALSE)</f>
        <v>3888</v>
      </c>
      <c r="E82">
        <f t="shared" si="11"/>
        <v>-24</v>
      </c>
      <c r="F82">
        <f t="shared" si="12"/>
        <v>472.84999999999991</v>
      </c>
      <c r="G82">
        <f t="shared" si="13"/>
        <v>473.45868087933491</v>
      </c>
      <c r="H82">
        <f>VLOOKUP(_xlfn.CONCAT($A82,"1"),ref_coordinates!$A:$C,2,FALSE)</f>
        <v>2189.79</v>
      </c>
      <c r="I82">
        <f>VLOOKUP(_xlfn.CONCAT($A82,"1"),ref_coordinates!$A:$C,3,FALSE)</f>
        <v>1715.13</v>
      </c>
      <c r="J82">
        <f>VLOOKUP(_xlfn.CONCAT($A82,"2"),ref_coordinates!$A:$C,2,FALSE)</f>
        <v>2165.79</v>
      </c>
      <c r="K82">
        <f>VLOOKUP(_xlfn.CONCAT($A82,"2"),ref_coordinates!$A:$C,3,FALSE)</f>
        <v>2187.98</v>
      </c>
      <c r="L82">
        <f>VLOOKUP($A82,lines!W:AC,7)</f>
        <v>156.30371161790671</v>
      </c>
      <c r="M82">
        <f>RADIANS(VLOOKUP($B82, image_data!A:G,7,FALSE))</f>
        <v>3.1703138886153899</v>
      </c>
      <c r="N82">
        <f>VLOOKUP($A82,lines!W:AD,8,FALSE)</f>
        <v>2.9766586313134731</v>
      </c>
      <c r="O82">
        <f t="shared" si="14"/>
        <v>-0.19365525730191679</v>
      </c>
      <c r="P82">
        <f>VLOOKUP($B82,image_data!A:F,6,FALSE)</f>
        <v>1.9576872866601001</v>
      </c>
      <c r="Q82">
        <f>VLOOKUP($B82,image_data!$A:$Q,12,FALSE)</f>
        <v>0.50350136753684005</v>
      </c>
      <c r="R82">
        <f>VLOOKUP($B82,image_data!$A:$Q,13,FALSE)</f>
        <v>-0.19863523788706999</v>
      </c>
      <c r="S82">
        <f>VLOOKUP($B82,image_data!$A:$Q,14,FALSE)</f>
        <v>2.8585713074798999E-2</v>
      </c>
      <c r="T82">
        <f>VLOOKUP($B82,image_data!$A:$K,9,FALSE)</f>
        <v>-7.4082197352876994E-2</v>
      </c>
      <c r="U82">
        <f>VLOOKUP($B82,image_data!$A:$K,10,FALSE)</f>
        <v>-2.0867012581415998</v>
      </c>
      <c r="V82">
        <f>VLOOKUP($B82,image_data!$A:$K,11,FALSE)</f>
        <v>2.3337804619978999</v>
      </c>
      <c r="W82">
        <f>VLOOKUP(B82,image_data!A:R,18,FALSE)</f>
        <v>1.0044795083233</v>
      </c>
      <c r="X82">
        <f>VLOOKUP(_xlfn.CONCAT(A82,1),ref_coordinates!A:D,4,FALSE)</f>
        <v>35.9</v>
      </c>
      <c r="Y82" t="str">
        <f>VLOOKUP(INT(LEFT(A82,3)),image_data!A:H,8,FALSE)</f>
        <v>perspective</v>
      </c>
      <c r="Z82" t="str">
        <f>VLOOKUP(B82,image_data!A:V,22,TRUE)</f>
        <v>stefanhrt: GoPro HERO9 Black</v>
      </c>
    </row>
    <row r="83" spans="1:26" x14ac:dyDescent="0.3">
      <c r="A83" t="s">
        <v>939</v>
      </c>
      <c r="B83">
        <f t="shared" si="10"/>
        <v>57</v>
      </c>
      <c r="C83">
        <f>VLOOKUP($B83,image_data!$A:$P,16,FALSE)</f>
        <v>5184</v>
      </c>
      <c r="D83">
        <f>VLOOKUP($B83,image_data!$A:$P,15,FALSE)</f>
        <v>3888</v>
      </c>
      <c r="E83">
        <f t="shared" si="11"/>
        <v>9.7000000000002728</v>
      </c>
      <c r="F83">
        <f t="shared" si="12"/>
        <v>519.09999999999991</v>
      </c>
      <c r="G83">
        <f t="shared" si="13"/>
        <v>519.1906201001708</v>
      </c>
      <c r="H83">
        <f>VLOOKUP(_xlfn.CONCAT($A83,"1"),ref_coordinates!$A:$C,2,FALSE)</f>
        <v>2688.68</v>
      </c>
      <c r="I83">
        <f>VLOOKUP(_xlfn.CONCAT($A83,"1"),ref_coordinates!$A:$C,3,FALSE)</f>
        <v>1669.77</v>
      </c>
      <c r="J83">
        <f>VLOOKUP(_xlfn.CONCAT($A83,"2"),ref_coordinates!$A:$C,2,FALSE)</f>
        <v>2698.38</v>
      </c>
      <c r="K83">
        <f>VLOOKUP(_xlfn.CONCAT($A83,"2"),ref_coordinates!$A:$C,3,FALSE)</f>
        <v>2188.87</v>
      </c>
      <c r="L83">
        <f>VLOOKUP($A83,lines!W:AC,7)</f>
        <v>140.21847255481941</v>
      </c>
      <c r="M83">
        <f>RADIANS(VLOOKUP($B83, image_data!A:G,7,FALSE))</f>
        <v>3.1703138886153899</v>
      </c>
      <c r="N83">
        <f>VLOOKUP($A83,lines!W:AD,8,FALSE)</f>
        <v>3.199773074803494</v>
      </c>
      <c r="O83">
        <f t="shared" si="14"/>
        <v>2.9459186188104169E-2</v>
      </c>
      <c r="P83">
        <f>VLOOKUP($B83,image_data!A:F,6,FALSE)</f>
        <v>1.9576872866601001</v>
      </c>
      <c r="Q83">
        <f>VLOOKUP($B83,image_data!$A:$Q,12,FALSE)</f>
        <v>0.50350136753684005</v>
      </c>
      <c r="R83">
        <f>VLOOKUP($B83,image_data!$A:$Q,13,FALSE)</f>
        <v>-0.19863523788706999</v>
      </c>
      <c r="S83">
        <f>VLOOKUP($B83,image_data!$A:$Q,14,FALSE)</f>
        <v>2.8585713074798999E-2</v>
      </c>
      <c r="T83">
        <f>VLOOKUP($B83,image_data!$A:$K,9,FALSE)</f>
        <v>-7.4082197352876994E-2</v>
      </c>
      <c r="U83">
        <f>VLOOKUP($B83,image_data!$A:$K,10,FALSE)</f>
        <v>-2.0867012581415998</v>
      </c>
      <c r="V83">
        <f>VLOOKUP($B83,image_data!$A:$K,11,FALSE)</f>
        <v>2.3337804619978999</v>
      </c>
      <c r="W83">
        <f>VLOOKUP(B83,image_data!A:R,18,FALSE)</f>
        <v>1.0044795083233</v>
      </c>
      <c r="X83">
        <f>VLOOKUP(_xlfn.CONCAT(A83,1),ref_coordinates!A:D,4,FALSE)</f>
        <v>35.9</v>
      </c>
      <c r="Y83" t="str">
        <f>VLOOKUP(INT(LEFT(A83,3)),image_data!A:H,8,FALSE)</f>
        <v>perspective</v>
      </c>
      <c r="Z83" t="str">
        <f>VLOOKUP(B83,image_data!A:V,22,TRUE)</f>
        <v>stefanhrt: GoPro HERO9 Black</v>
      </c>
    </row>
    <row r="84" spans="1:26" x14ac:dyDescent="0.3">
      <c r="A84" t="s">
        <v>941</v>
      </c>
      <c r="B84">
        <f t="shared" si="10"/>
        <v>58</v>
      </c>
      <c r="C84">
        <f>VLOOKUP($B84,image_data!$A:$P,16,FALSE)</f>
        <v>5184</v>
      </c>
      <c r="D84">
        <f>VLOOKUP($B84,image_data!$A:$P,15,FALSE)</f>
        <v>3888</v>
      </c>
      <c r="E84">
        <f t="shared" si="11"/>
        <v>55.15</v>
      </c>
      <c r="F84">
        <f t="shared" si="12"/>
        <v>927.61999999999989</v>
      </c>
      <c r="G84">
        <f t="shared" si="13"/>
        <v>929.25797650598611</v>
      </c>
      <c r="H84">
        <f>VLOOKUP(_xlfn.CONCAT($A84,"1"),ref_coordinates!$A:$C,2,FALSE)</f>
        <v>32.85</v>
      </c>
      <c r="I84">
        <f>VLOOKUP(_xlfn.CONCAT($A84,"1"),ref_coordinates!$A:$C,3,FALSE)</f>
        <v>1690.62</v>
      </c>
      <c r="J84">
        <f>VLOOKUP(_xlfn.CONCAT($A84,"2"),ref_coordinates!$A:$C,2,FALSE)</f>
        <v>88</v>
      </c>
      <c r="K84">
        <f>VLOOKUP(_xlfn.CONCAT($A84,"2"),ref_coordinates!$A:$C,3,FALSE)</f>
        <v>2618.2399999999998</v>
      </c>
      <c r="L84">
        <f>VLOOKUP($A84,lines!W:AC,7)</f>
        <v>34.127030452305142</v>
      </c>
      <c r="M84">
        <f>RADIANS(VLOOKUP($B84, image_data!A:G,7,FALSE))</f>
        <v>1.9981771740358154</v>
      </c>
      <c r="N84">
        <f>VLOOKUP($A84,lines!W:AD,8,FALSE)</f>
        <v>0.8047126439785488</v>
      </c>
      <c r="O84">
        <f t="shared" si="14"/>
        <v>-1.1934645300572666</v>
      </c>
      <c r="P84">
        <f>VLOOKUP($B84,image_data!A:F,6,FALSE)</f>
        <v>1.873610123992</v>
      </c>
      <c r="Q84">
        <f>VLOOKUP($B84,image_data!$A:$Q,12,FALSE)</f>
        <v>0.47462657870470998</v>
      </c>
      <c r="R84">
        <f>VLOOKUP($B84,image_data!$A:$Q,13,FALSE)</f>
        <v>-0.20159019564071001</v>
      </c>
      <c r="S84">
        <f>VLOOKUP($B84,image_data!$A:$Q,14,FALSE)</f>
        <v>3.1874472136884997E-2</v>
      </c>
      <c r="T84">
        <f>VLOOKUP($B84,image_data!$A:$K,9,FALSE)</f>
        <v>0.77397761452342995</v>
      </c>
      <c r="U84">
        <f>VLOOKUP($B84,image_data!$A:$K,10,FALSE)</f>
        <v>-1.4648964759353</v>
      </c>
      <c r="V84">
        <f>VLOOKUP($B84,image_data!$A:$K,11,FALSE)</f>
        <v>1.4492921212628</v>
      </c>
      <c r="W84">
        <f>VLOOKUP(B84,image_data!A:R,18,FALSE)</f>
        <v>1.0000722581964001</v>
      </c>
      <c r="X84">
        <f>VLOOKUP(_xlfn.CONCAT(A84,1),ref_coordinates!A:D,4,FALSE)</f>
        <v>12</v>
      </c>
      <c r="Y84" t="str">
        <f>VLOOKUP(INT(LEFT(A84,3)),image_data!A:H,8,FALSE)</f>
        <v>perspective</v>
      </c>
      <c r="Z84" t="str">
        <f>VLOOKUP(B84,image_data!A:V,22,TRUE)</f>
        <v>stefanhrt: GoPro HERO9 Black</v>
      </c>
    </row>
    <row r="85" spans="1:26" x14ac:dyDescent="0.3">
      <c r="A85" t="s">
        <v>942</v>
      </c>
      <c r="B85">
        <f t="shared" si="10"/>
        <v>58</v>
      </c>
      <c r="C85">
        <f>VLOOKUP($B85,image_data!$A:$P,16,FALSE)</f>
        <v>5184</v>
      </c>
      <c r="D85">
        <f>VLOOKUP($B85,image_data!$A:$P,15,FALSE)</f>
        <v>3888</v>
      </c>
      <c r="E85">
        <f t="shared" si="11"/>
        <v>56.170000000000016</v>
      </c>
      <c r="F85">
        <f t="shared" si="12"/>
        <v>953.17000000000007</v>
      </c>
      <c r="G85">
        <f t="shared" si="13"/>
        <v>954.82360559424808</v>
      </c>
      <c r="H85">
        <f>VLOOKUP(_xlfn.CONCAT($A85,"1"),ref_coordinates!$A:$C,2,FALSE)</f>
        <v>176.85</v>
      </c>
      <c r="I85">
        <f>VLOOKUP(_xlfn.CONCAT($A85,"1"),ref_coordinates!$A:$C,3,FALSE)</f>
        <v>1640.06</v>
      </c>
      <c r="J85">
        <f>VLOOKUP(_xlfn.CONCAT($A85,"2"),ref_coordinates!$A:$C,2,FALSE)</f>
        <v>233.02</v>
      </c>
      <c r="K85">
        <f>VLOOKUP(_xlfn.CONCAT($A85,"2"),ref_coordinates!$A:$C,3,FALSE)</f>
        <v>2593.23</v>
      </c>
      <c r="L85">
        <f>VLOOKUP($A85,lines!W:AC,7)</f>
        <v>31.672806139302729</v>
      </c>
      <c r="M85">
        <f>RADIANS(VLOOKUP($B85, image_data!A:G,7,FALSE))</f>
        <v>1.9981771740358154</v>
      </c>
      <c r="N85">
        <f>VLOOKUP($A85,lines!W:AD,8,FALSE)</f>
        <v>0.86102963304725777</v>
      </c>
      <c r="O85">
        <f t="shared" si="14"/>
        <v>-1.1371475409885576</v>
      </c>
      <c r="P85">
        <f>VLOOKUP($B85,image_data!A:F,6,FALSE)</f>
        <v>1.873610123992</v>
      </c>
      <c r="Q85">
        <f>VLOOKUP($B85,image_data!$A:$Q,12,FALSE)</f>
        <v>0.47462657870470998</v>
      </c>
      <c r="R85">
        <f>VLOOKUP($B85,image_data!$A:$Q,13,FALSE)</f>
        <v>-0.20159019564071001</v>
      </c>
      <c r="S85">
        <f>VLOOKUP($B85,image_data!$A:$Q,14,FALSE)</f>
        <v>3.1874472136884997E-2</v>
      </c>
      <c r="T85">
        <f>VLOOKUP($B85,image_data!$A:$K,9,FALSE)</f>
        <v>0.77397761452342995</v>
      </c>
      <c r="U85">
        <f>VLOOKUP($B85,image_data!$A:$K,10,FALSE)</f>
        <v>-1.4648964759353</v>
      </c>
      <c r="V85">
        <f>VLOOKUP($B85,image_data!$A:$K,11,FALSE)</f>
        <v>1.4492921212628</v>
      </c>
      <c r="W85">
        <f>VLOOKUP(B85,image_data!A:R,18,FALSE)</f>
        <v>1.0000722581964001</v>
      </c>
      <c r="X85">
        <f>VLOOKUP(_xlfn.CONCAT(A85,1),ref_coordinates!A:D,4,FALSE)</f>
        <v>12</v>
      </c>
      <c r="Y85" t="str">
        <f>VLOOKUP(INT(LEFT(A85,3)),image_data!A:H,8,FALSE)</f>
        <v>perspective</v>
      </c>
      <c r="Z85" t="str">
        <f>VLOOKUP(B85,image_data!A:V,22,TRUE)</f>
        <v>stefanhrt: GoPro HERO9 Black</v>
      </c>
    </row>
    <row r="86" spans="1:26" x14ac:dyDescent="0.3">
      <c r="A86" t="s">
        <v>943</v>
      </c>
      <c r="B86">
        <f t="shared" si="10"/>
        <v>58</v>
      </c>
      <c r="C86">
        <f>VLOOKUP($B86,image_data!$A:$P,16,FALSE)</f>
        <v>5184</v>
      </c>
      <c r="D86">
        <f>VLOOKUP($B86,image_data!$A:$P,15,FALSE)</f>
        <v>3888</v>
      </c>
      <c r="E86">
        <f t="shared" si="11"/>
        <v>87.050000000000011</v>
      </c>
      <c r="F86">
        <f t="shared" si="12"/>
        <v>978.67000000000007</v>
      </c>
      <c r="G86">
        <f t="shared" si="13"/>
        <v>982.53380165773433</v>
      </c>
      <c r="H86">
        <f>VLOOKUP(_xlfn.CONCAT($A86,"1"),ref_coordinates!$A:$C,2,FALSE)</f>
        <v>346.89</v>
      </c>
      <c r="I86">
        <f>VLOOKUP(_xlfn.CONCAT($A86,"1"),ref_coordinates!$A:$C,3,FALSE)</f>
        <v>1583.38</v>
      </c>
      <c r="J86">
        <f>VLOOKUP(_xlfn.CONCAT($A86,"2"),ref_coordinates!$A:$C,2,FALSE)</f>
        <v>433.94</v>
      </c>
      <c r="K86">
        <f>VLOOKUP(_xlfn.CONCAT($A86,"2"),ref_coordinates!$A:$C,3,FALSE)</f>
        <v>2562.0500000000002</v>
      </c>
      <c r="L86">
        <f>VLOOKUP($A86,lines!W:AC,7)</f>
        <v>29.37426323659318</v>
      </c>
      <c r="M86">
        <f>RADIANS(VLOOKUP($B86, image_data!A:G,7,FALSE))</f>
        <v>1.9981771740358154</v>
      </c>
      <c r="N86">
        <f>VLOOKUP($A86,lines!W:AD,8,FALSE)</f>
        <v>0.92373901825575144</v>
      </c>
      <c r="O86">
        <f t="shared" si="14"/>
        <v>-1.074438155780064</v>
      </c>
      <c r="P86">
        <f>VLOOKUP($B86,image_data!A:F,6,FALSE)</f>
        <v>1.873610123992</v>
      </c>
      <c r="Q86">
        <f>VLOOKUP($B86,image_data!$A:$Q,12,FALSE)</f>
        <v>0.47462657870470998</v>
      </c>
      <c r="R86">
        <f>VLOOKUP($B86,image_data!$A:$Q,13,FALSE)</f>
        <v>-0.20159019564071001</v>
      </c>
      <c r="S86">
        <f>VLOOKUP($B86,image_data!$A:$Q,14,FALSE)</f>
        <v>3.1874472136884997E-2</v>
      </c>
      <c r="T86">
        <f>VLOOKUP($B86,image_data!$A:$K,9,FALSE)</f>
        <v>0.77397761452342995</v>
      </c>
      <c r="U86">
        <f>VLOOKUP($B86,image_data!$A:$K,10,FALSE)</f>
        <v>-1.4648964759353</v>
      </c>
      <c r="V86">
        <f>VLOOKUP($B86,image_data!$A:$K,11,FALSE)</f>
        <v>1.4492921212628</v>
      </c>
      <c r="W86">
        <f>VLOOKUP(B86,image_data!A:R,18,FALSE)</f>
        <v>1.0000722581964001</v>
      </c>
      <c r="X86">
        <f>VLOOKUP(_xlfn.CONCAT(A86,1),ref_coordinates!A:D,4,FALSE)</f>
        <v>12</v>
      </c>
      <c r="Y86" t="str">
        <f>VLOOKUP(INT(LEFT(A86,3)),image_data!A:H,8,FALSE)</f>
        <v>perspective</v>
      </c>
      <c r="Z86" t="str">
        <f>VLOOKUP(B86,image_data!A:V,22,TRUE)</f>
        <v>stefanhrt: GoPro HERO9 Black</v>
      </c>
    </row>
    <row r="87" spans="1:26" x14ac:dyDescent="0.3">
      <c r="A87" t="s">
        <v>944</v>
      </c>
      <c r="B87">
        <f t="shared" si="10"/>
        <v>58</v>
      </c>
      <c r="C87">
        <f>VLOOKUP($B87,image_data!$A:$P,16,FALSE)</f>
        <v>5184</v>
      </c>
      <c r="D87">
        <f>VLOOKUP($B87,image_data!$A:$P,15,FALSE)</f>
        <v>3888</v>
      </c>
      <c r="E87">
        <f t="shared" si="11"/>
        <v>76.599999999999909</v>
      </c>
      <c r="F87">
        <f t="shared" si="12"/>
        <v>1007.73</v>
      </c>
      <c r="G87">
        <f t="shared" si="13"/>
        <v>1010.637082685966</v>
      </c>
      <c r="H87">
        <f>VLOOKUP(_xlfn.CONCAT($A87,"1"),ref_coordinates!$A:$C,2,FALSE)</f>
        <v>559.83000000000004</v>
      </c>
      <c r="I87">
        <f>VLOOKUP(_xlfn.CONCAT($A87,"1"),ref_coordinates!$A:$C,3,FALSE)</f>
        <v>1525.17</v>
      </c>
      <c r="J87">
        <f>VLOOKUP(_xlfn.CONCAT($A87,"2"),ref_coordinates!$A:$C,2,FALSE)</f>
        <v>636.42999999999995</v>
      </c>
      <c r="K87">
        <f>VLOOKUP(_xlfn.CONCAT($A87,"2"),ref_coordinates!$A:$C,3,FALSE)</f>
        <v>2532.9</v>
      </c>
      <c r="L87">
        <f>VLOOKUP($A87,lines!W:AC,7)</f>
        <v>27.277008318541551</v>
      </c>
      <c r="M87">
        <f>RADIANS(VLOOKUP($B87, image_data!A:G,7,FALSE))</f>
        <v>1.9981771740358154</v>
      </c>
      <c r="N87">
        <f>VLOOKUP($A87,lines!W:AD,8,FALSE)</f>
        <v>0.99335785904076301</v>
      </c>
      <c r="O87">
        <f t="shared" si="14"/>
        <v>-1.0048193149950524</v>
      </c>
      <c r="P87">
        <f>VLOOKUP($B87,image_data!A:F,6,FALSE)</f>
        <v>1.873610123992</v>
      </c>
      <c r="Q87">
        <f>VLOOKUP($B87,image_data!$A:$Q,12,FALSE)</f>
        <v>0.47462657870470998</v>
      </c>
      <c r="R87">
        <f>VLOOKUP($B87,image_data!$A:$Q,13,FALSE)</f>
        <v>-0.20159019564071001</v>
      </c>
      <c r="S87">
        <f>VLOOKUP($B87,image_data!$A:$Q,14,FALSE)</f>
        <v>3.1874472136884997E-2</v>
      </c>
      <c r="T87">
        <f>VLOOKUP($B87,image_data!$A:$K,9,FALSE)</f>
        <v>0.77397761452342995</v>
      </c>
      <c r="U87">
        <f>VLOOKUP($B87,image_data!$A:$K,10,FALSE)</f>
        <v>-1.4648964759353</v>
      </c>
      <c r="V87">
        <f>VLOOKUP($B87,image_data!$A:$K,11,FALSE)</f>
        <v>1.4492921212628</v>
      </c>
      <c r="W87">
        <f>VLOOKUP(B87,image_data!A:R,18,FALSE)</f>
        <v>1.0000722581964001</v>
      </c>
      <c r="X87">
        <f>VLOOKUP(_xlfn.CONCAT(A87,1),ref_coordinates!A:D,4,FALSE)</f>
        <v>12</v>
      </c>
      <c r="Y87" t="str">
        <f>VLOOKUP(INT(LEFT(A87,3)),image_data!A:H,8,FALSE)</f>
        <v>perspective</v>
      </c>
      <c r="Z87" t="str">
        <f>VLOOKUP(B87,image_data!A:V,22,TRUE)</f>
        <v>stefanhrt: GoPro HERO9 Black</v>
      </c>
    </row>
    <row r="88" spans="1:26" x14ac:dyDescent="0.3">
      <c r="A88" t="s">
        <v>945</v>
      </c>
      <c r="B88">
        <f t="shared" si="10"/>
        <v>58</v>
      </c>
      <c r="C88">
        <f>VLOOKUP($B88,image_data!$A:$P,16,FALSE)</f>
        <v>5184</v>
      </c>
      <c r="D88">
        <f>VLOOKUP($B88,image_data!$A:$P,15,FALSE)</f>
        <v>3888</v>
      </c>
      <c r="E88">
        <f t="shared" si="11"/>
        <v>82.450000000000045</v>
      </c>
      <c r="F88">
        <f t="shared" si="12"/>
        <v>1048.6000000000001</v>
      </c>
      <c r="G88">
        <f t="shared" si="13"/>
        <v>1051.8364713680544</v>
      </c>
      <c r="H88">
        <f>VLOOKUP(_xlfn.CONCAT($A88,"1"),ref_coordinates!$A:$C,2,FALSE)</f>
        <v>886.4</v>
      </c>
      <c r="I88">
        <f>VLOOKUP(_xlfn.CONCAT($A88,"1"),ref_coordinates!$A:$C,3,FALSE)</f>
        <v>1441.68</v>
      </c>
      <c r="J88">
        <f>VLOOKUP(_xlfn.CONCAT($A88,"2"),ref_coordinates!$A:$C,2,FALSE)</f>
        <v>968.85</v>
      </c>
      <c r="K88">
        <f>VLOOKUP(_xlfn.CONCAT($A88,"2"),ref_coordinates!$A:$C,3,FALSE)</f>
        <v>2490.2800000000002</v>
      </c>
      <c r="L88">
        <f>VLOOKUP($A88,lines!W:AC,7)</f>
        <v>24.628616272306751</v>
      </c>
      <c r="M88">
        <f>RADIANS(VLOOKUP($B88, image_data!A:G,7,FALSE))</f>
        <v>1.9981771740358154</v>
      </c>
      <c r="N88">
        <f>VLOOKUP($A88,lines!W:AD,8,FALSE)</f>
        <v>1.1194777250189869</v>
      </c>
      <c r="O88">
        <f t="shared" si="14"/>
        <v>-0.8786994490168285</v>
      </c>
      <c r="P88">
        <f>VLOOKUP($B88,image_data!A:F,6,FALSE)</f>
        <v>1.873610123992</v>
      </c>
      <c r="Q88">
        <f>VLOOKUP($B88,image_data!$A:$Q,12,FALSE)</f>
        <v>0.47462657870470998</v>
      </c>
      <c r="R88">
        <f>VLOOKUP($B88,image_data!$A:$Q,13,FALSE)</f>
        <v>-0.20159019564071001</v>
      </c>
      <c r="S88">
        <f>VLOOKUP($B88,image_data!$A:$Q,14,FALSE)</f>
        <v>3.1874472136884997E-2</v>
      </c>
      <c r="T88">
        <f>VLOOKUP($B88,image_data!$A:$K,9,FALSE)</f>
        <v>0.77397761452342995</v>
      </c>
      <c r="U88">
        <f>VLOOKUP($B88,image_data!$A:$K,10,FALSE)</f>
        <v>-1.4648964759353</v>
      </c>
      <c r="V88">
        <f>VLOOKUP($B88,image_data!$A:$K,11,FALSE)</f>
        <v>1.4492921212628</v>
      </c>
      <c r="W88">
        <f>VLOOKUP(B88,image_data!A:R,18,FALSE)</f>
        <v>1.0000722581964001</v>
      </c>
      <c r="X88">
        <f>VLOOKUP(_xlfn.CONCAT(A88,1),ref_coordinates!A:D,4,FALSE)</f>
        <v>12</v>
      </c>
      <c r="Y88" t="str">
        <f>VLOOKUP(INT(LEFT(A88,3)),image_data!A:H,8,FALSE)</f>
        <v>perspective</v>
      </c>
      <c r="Z88" t="str">
        <f>VLOOKUP(B88,image_data!A:V,22,TRUE)</f>
        <v>stefanhrt: GoPro HERO9 Black</v>
      </c>
    </row>
    <row r="89" spans="1:26" x14ac:dyDescent="0.3">
      <c r="A89" t="s">
        <v>946</v>
      </c>
      <c r="B89">
        <f t="shared" si="10"/>
        <v>58</v>
      </c>
      <c r="C89">
        <f>VLOOKUP($B89,image_data!$A:$P,16,FALSE)</f>
        <v>5184</v>
      </c>
      <c r="D89">
        <f>VLOOKUP($B89,image_data!$A:$P,15,FALSE)</f>
        <v>3888</v>
      </c>
      <c r="E89">
        <f t="shared" si="11"/>
        <v>46.720000000000027</v>
      </c>
      <c r="F89">
        <f t="shared" si="12"/>
        <v>411.32000000000016</v>
      </c>
      <c r="G89">
        <f t="shared" si="13"/>
        <v>413.9648545468566</v>
      </c>
      <c r="H89">
        <f>VLOOKUP(_xlfn.CONCAT($A89,"1"),ref_coordinates!$A:$C,2,FALSE)</f>
        <v>1508.09</v>
      </c>
      <c r="I89">
        <f>VLOOKUP(_xlfn.CONCAT($A89,"1"),ref_coordinates!$A:$C,3,FALSE)</f>
        <v>2008.87</v>
      </c>
      <c r="J89">
        <f>VLOOKUP(_xlfn.CONCAT($A89,"2"),ref_coordinates!$A:$C,2,FALSE)</f>
        <v>1554.81</v>
      </c>
      <c r="K89">
        <f>VLOOKUP(_xlfn.CONCAT($A89,"2"),ref_coordinates!$A:$C,3,FALSE)</f>
        <v>2420.19</v>
      </c>
      <c r="L89">
        <f>VLOOKUP($A89,lines!W:AC,7)</f>
        <v>49.982416791272087</v>
      </c>
      <c r="M89">
        <f>RADIANS(VLOOKUP($B89, image_data!A:G,7,FALSE))</f>
        <v>1.9981771740358154</v>
      </c>
      <c r="N89">
        <f>VLOOKUP($A89,lines!W:AD,8,FALSE)</f>
        <v>1.4552296021871021</v>
      </c>
      <c r="O89">
        <f t="shared" si="14"/>
        <v>-0.54294757184871334</v>
      </c>
      <c r="P89">
        <f>VLOOKUP($B89,image_data!A:F,6,FALSE)</f>
        <v>1.873610123992</v>
      </c>
      <c r="Q89">
        <f>VLOOKUP($B89,image_data!$A:$Q,12,FALSE)</f>
        <v>0.47462657870470998</v>
      </c>
      <c r="R89">
        <f>VLOOKUP($B89,image_data!$A:$Q,13,FALSE)</f>
        <v>-0.20159019564071001</v>
      </c>
      <c r="S89">
        <f>VLOOKUP($B89,image_data!$A:$Q,14,FALSE)</f>
        <v>3.1874472136884997E-2</v>
      </c>
      <c r="T89">
        <f>VLOOKUP($B89,image_data!$A:$K,9,FALSE)</f>
        <v>0.77397761452342995</v>
      </c>
      <c r="U89">
        <f>VLOOKUP($B89,image_data!$A:$K,10,FALSE)</f>
        <v>-1.4648964759353</v>
      </c>
      <c r="V89">
        <f>VLOOKUP($B89,image_data!$A:$K,11,FALSE)</f>
        <v>1.4492921212628</v>
      </c>
      <c r="W89">
        <f>VLOOKUP(B89,image_data!A:R,18,FALSE)</f>
        <v>1.0000722581964001</v>
      </c>
      <c r="X89">
        <f>VLOOKUP(_xlfn.CONCAT(A89,1),ref_coordinates!A:D,4,FALSE)</f>
        <v>10.9</v>
      </c>
      <c r="Y89" t="str">
        <f>VLOOKUP(INT(LEFT(A89,3)),image_data!A:H,8,FALSE)</f>
        <v>perspective</v>
      </c>
      <c r="Z89" t="str">
        <f>VLOOKUP(B89,image_data!A:V,22,TRUE)</f>
        <v>stefanhrt: GoPro HERO9 Black</v>
      </c>
    </row>
    <row r="90" spans="1:26" x14ac:dyDescent="0.3">
      <c r="A90" t="s">
        <v>947</v>
      </c>
      <c r="B90">
        <f t="shared" si="10"/>
        <v>58</v>
      </c>
      <c r="C90">
        <f>VLOOKUP($B90,image_data!$A:$P,16,FALSE)</f>
        <v>5184</v>
      </c>
      <c r="D90">
        <f>VLOOKUP($B90,image_data!$A:$P,15,FALSE)</f>
        <v>3888</v>
      </c>
      <c r="E90">
        <f t="shared" si="11"/>
        <v>161.96000000000004</v>
      </c>
      <c r="F90">
        <f t="shared" si="12"/>
        <v>672.81000000000017</v>
      </c>
      <c r="G90">
        <f t="shared" si="13"/>
        <v>692.02914512323844</v>
      </c>
      <c r="H90">
        <f>VLOOKUP(_xlfn.CONCAT($A90,"1"),ref_coordinates!$A:$C,2,FALSE)</f>
        <v>2886.55</v>
      </c>
      <c r="I90">
        <f>VLOOKUP(_xlfn.CONCAT($A90,"1"),ref_coordinates!$A:$C,3,FALSE)</f>
        <v>1477.3</v>
      </c>
      <c r="J90">
        <f>VLOOKUP(_xlfn.CONCAT($A90,"2"),ref_coordinates!$A:$C,2,FALSE)</f>
        <v>3048.51</v>
      </c>
      <c r="K90">
        <f>VLOOKUP(_xlfn.CONCAT($A90,"2"),ref_coordinates!$A:$C,3,FALSE)</f>
        <v>2150.11</v>
      </c>
      <c r="L90">
        <f>VLOOKUP($A90,lines!W:AC,7)</f>
        <v>31.482120905306299</v>
      </c>
      <c r="M90">
        <f>RADIANS(VLOOKUP($B90, image_data!A:G,7,FALSE))</f>
        <v>1.9981771740358154</v>
      </c>
      <c r="N90">
        <f>VLOOKUP($A90,lines!W:AD,8,FALSE)</f>
        <v>2.171480861852856</v>
      </c>
      <c r="O90">
        <f t="shared" si="14"/>
        <v>0.17330368781704064</v>
      </c>
      <c r="P90">
        <f>VLOOKUP($B90,image_data!A:F,6,FALSE)</f>
        <v>1.873610123992</v>
      </c>
      <c r="Q90">
        <f>VLOOKUP($B90,image_data!$A:$Q,12,FALSE)</f>
        <v>0.47462657870470998</v>
      </c>
      <c r="R90">
        <f>VLOOKUP($B90,image_data!$A:$Q,13,FALSE)</f>
        <v>-0.20159019564071001</v>
      </c>
      <c r="S90">
        <f>VLOOKUP($B90,image_data!$A:$Q,14,FALSE)</f>
        <v>3.1874472136884997E-2</v>
      </c>
      <c r="T90">
        <f>VLOOKUP($B90,image_data!$A:$K,9,FALSE)</f>
        <v>0.77397761452342995</v>
      </c>
      <c r="U90">
        <f>VLOOKUP($B90,image_data!$A:$K,10,FALSE)</f>
        <v>-1.4648964759353</v>
      </c>
      <c r="V90">
        <f>VLOOKUP($B90,image_data!$A:$K,11,FALSE)</f>
        <v>1.4492921212628</v>
      </c>
      <c r="W90">
        <f>VLOOKUP(B90,image_data!A:R,18,FALSE)</f>
        <v>1.0000722581964001</v>
      </c>
      <c r="X90">
        <f>VLOOKUP(_xlfn.CONCAT(A90,1),ref_coordinates!A:D,4,FALSE)</f>
        <v>11.7</v>
      </c>
      <c r="Y90" t="str">
        <f>VLOOKUP(INT(LEFT(A90,3)),image_data!A:H,8,FALSE)</f>
        <v>perspective</v>
      </c>
      <c r="Z90" t="str">
        <f>VLOOKUP(B90,image_data!A:V,22,TRUE)</f>
        <v>stefanhrt: GoPro HERO9 Black</v>
      </c>
    </row>
    <row r="91" spans="1:26" x14ac:dyDescent="0.3">
      <c r="A91" t="s">
        <v>948</v>
      </c>
      <c r="B91">
        <f t="shared" si="10"/>
        <v>58</v>
      </c>
      <c r="C91">
        <f>VLOOKUP($B91,image_data!$A:$P,16,FALSE)</f>
        <v>5184</v>
      </c>
      <c r="D91">
        <f>VLOOKUP($B91,image_data!$A:$P,15,FALSE)</f>
        <v>3888</v>
      </c>
      <c r="E91">
        <f t="shared" si="11"/>
        <v>228.76999999999998</v>
      </c>
      <c r="F91">
        <f t="shared" si="12"/>
        <v>883.15000000000009</v>
      </c>
      <c r="G91">
        <f t="shared" si="13"/>
        <v>912.2990931706554</v>
      </c>
      <c r="H91">
        <f>VLOOKUP(_xlfn.CONCAT($A91,"1"),ref_coordinates!$A:$C,2,FALSE)</f>
        <v>3129.87</v>
      </c>
      <c r="I91">
        <f>VLOOKUP(_xlfn.CONCAT($A91,"1"),ref_coordinates!$A:$C,3,FALSE)</f>
        <v>1213.94</v>
      </c>
      <c r="J91">
        <f>VLOOKUP(_xlfn.CONCAT($A91,"2"),ref_coordinates!$A:$C,2,FALSE)</f>
        <v>3358.64</v>
      </c>
      <c r="K91">
        <f>VLOOKUP(_xlfn.CONCAT($A91,"2"),ref_coordinates!$A:$C,3,FALSE)</f>
        <v>2097.09</v>
      </c>
      <c r="L91">
        <f>VLOOKUP($A91,lines!W:AC,7)</f>
        <v>23.10658673856484</v>
      </c>
      <c r="M91">
        <f>RADIANS(VLOOKUP($B91, image_data!A:G,7,FALSE))</f>
        <v>1.9981771740358154</v>
      </c>
      <c r="N91">
        <f>VLOOKUP($A91,lines!W:AD,8,FALSE)</f>
        <v>2.344159218957417</v>
      </c>
      <c r="O91">
        <f t="shared" si="14"/>
        <v>0.34598204492160156</v>
      </c>
      <c r="P91">
        <f>VLOOKUP($B91,image_data!A:F,6,FALSE)</f>
        <v>1.873610123992</v>
      </c>
      <c r="Q91">
        <f>VLOOKUP($B91,image_data!$A:$Q,12,FALSE)</f>
        <v>0.47462657870470998</v>
      </c>
      <c r="R91">
        <f>VLOOKUP($B91,image_data!$A:$Q,13,FALSE)</f>
        <v>-0.20159019564071001</v>
      </c>
      <c r="S91">
        <f>VLOOKUP($B91,image_data!$A:$Q,14,FALSE)</f>
        <v>3.1874472136884997E-2</v>
      </c>
      <c r="T91">
        <f>VLOOKUP($B91,image_data!$A:$K,9,FALSE)</f>
        <v>0.77397761452342995</v>
      </c>
      <c r="U91">
        <f>VLOOKUP($B91,image_data!$A:$K,10,FALSE)</f>
        <v>-1.4648964759353</v>
      </c>
      <c r="V91">
        <f>VLOOKUP($B91,image_data!$A:$K,11,FALSE)</f>
        <v>1.4492921212628</v>
      </c>
      <c r="W91">
        <f>VLOOKUP(B91,image_data!A:R,18,FALSE)</f>
        <v>1.0000722581964001</v>
      </c>
      <c r="X91">
        <f>VLOOKUP(_xlfn.CONCAT(A91,1),ref_coordinates!A:D,4,FALSE)</f>
        <v>11.7</v>
      </c>
      <c r="Y91" t="str">
        <f>VLOOKUP(INT(LEFT(A91,3)),image_data!A:H,8,FALSE)</f>
        <v>perspective</v>
      </c>
      <c r="Z91" t="str">
        <f>VLOOKUP(B91,image_data!A:V,22,TRUE)</f>
        <v>stefanhrt: GoPro HERO9 Black</v>
      </c>
    </row>
    <row r="92" spans="1:26" x14ac:dyDescent="0.3">
      <c r="A92" t="s">
        <v>949</v>
      </c>
      <c r="B92">
        <f t="shared" si="10"/>
        <v>58</v>
      </c>
      <c r="C92">
        <f>VLOOKUP($B92,image_data!$A:$P,16,FALSE)</f>
        <v>5184</v>
      </c>
      <c r="D92">
        <f>VLOOKUP($B92,image_data!$A:$P,15,FALSE)</f>
        <v>3888</v>
      </c>
      <c r="E92">
        <f t="shared" si="11"/>
        <v>218.38000000000011</v>
      </c>
      <c r="F92">
        <f t="shared" si="12"/>
        <v>796.8599999999999</v>
      </c>
      <c r="G92">
        <f t="shared" si="13"/>
        <v>826.24190404505623</v>
      </c>
      <c r="H92">
        <f>VLOOKUP(_xlfn.CONCAT($A92,"1"),ref_coordinates!$A:$C,2,FALSE)</f>
        <v>3701.45</v>
      </c>
      <c r="I92">
        <f>VLOOKUP(_xlfn.CONCAT($A92,"1"),ref_coordinates!$A:$C,3,FALSE)</f>
        <v>1180.23</v>
      </c>
      <c r="J92">
        <f>VLOOKUP(_xlfn.CONCAT($A92,"2"),ref_coordinates!$A:$C,2,FALSE)</f>
        <v>3919.83</v>
      </c>
      <c r="K92">
        <f>VLOOKUP(_xlfn.CONCAT($A92,"2"),ref_coordinates!$A:$C,3,FALSE)</f>
        <v>1977.09</v>
      </c>
      <c r="L92">
        <f>VLOOKUP($A92,lines!W:AC,7)</f>
        <v>26.95657537136951</v>
      </c>
      <c r="M92">
        <f>RADIANS(VLOOKUP($B92, image_data!A:G,7,FALSE))</f>
        <v>1.9981771740358154</v>
      </c>
      <c r="N92">
        <f>VLOOKUP($A92,lines!W:AD,8,FALSE)</f>
        <v>2.537732984068656</v>
      </c>
      <c r="O92">
        <f t="shared" si="14"/>
        <v>0.53955581003284059</v>
      </c>
      <c r="P92">
        <f>VLOOKUP($B92,image_data!A:F,6,FALSE)</f>
        <v>1.873610123992</v>
      </c>
      <c r="Q92">
        <f>VLOOKUP($B92,image_data!$A:$Q,12,FALSE)</f>
        <v>0.47462657870470998</v>
      </c>
      <c r="R92">
        <f>VLOOKUP($B92,image_data!$A:$Q,13,FALSE)</f>
        <v>-0.20159019564071001</v>
      </c>
      <c r="S92">
        <f>VLOOKUP($B92,image_data!$A:$Q,14,FALSE)</f>
        <v>3.1874472136884997E-2</v>
      </c>
      <c r="T92">
        <f>VLOOKUP($B92,image_data!$A:$K,9,FALSE)</f>
        <v>0.77397761452342995</v>
      </c>
      <c r="U92">
        <f>VLOOKUP($B92,image_data!$A:$K,10,FALSE)</f>
        <v>-1.4648964759353</v>
      </c>
      <c r="V92">
        <f>VLOOKUP($B92,image_data!$A:$K,11,FALSE)</f>
        <v>1.4492921212628</v>
      </c>
      <c r="W92">
        <f>VLOOKUP(B92,image_data!A:R,18,FALSE)</f>
        <v>1.0000722581964001</v>
      </c>
      <c r="X92">
        <f>VLOOKUP(_xlfn.CONCAT(A92,1),ref_coordinates!A:D,4,FALSE)</f>
        <v>11.7</v>
      </c>
      <c r="Y92" t="str">
        <f>VLOOKUP(INT(LEFT(A92,3)),image_data!A:H,8,FALSE)</f>
        <v>perspective</v>
      </c>
      <c r="Z92" t="str">
        <f>VLOOKUP(B92,image_data!A:V,22,TRUE)</f>
        <v>stefanhrt: GoPro HERO9 Black</v>
      </c>
    </row>
    <row r="93" spans="1:26" x14ac:dyDescent="0.3">
      <c r="A93" t="s">
        <v>965</v>
      </c>
      <c r="B93">
        <f t="shared" si="10"/>
        <v>60</v>
      </c>
      <c r="C93">
        <f>VLOOKUP($B93,image_data!$A:$P,16,FALSE)</f>
        <v>5184</v>
      </c>
      <c r="D93">
        <f>VLOOKUP($B93,image_data!$A:$P,15,FALSE)</f>
        <v>3888</v>
      </c>
      <c r="E93">
        <f t="shared" si="11"/>
        <v>-74.549999999999955</v>
      </c>
      <c r="F93">
        <f t="shared" si="12"/>
        <v>438.37999999999988</v>
      </c>
      <c r="G93">
        <f t="shared" si="13"/>
        <v>444.67373084093902</v>
      </c>
      <c r="H93">
        <f>VLOOKUP(_xlfn.CONCAT($A93,"1"),ref_coordinates!$A:$C,2,FALSE)</f>
        <v>1803.23</v>
      </c>
      <c r="I93">
        <f>VLOOKUP(_xlfn.CONCAT($A93,"1"),ref_coordinates!$A:$C,3,FALSE)</f>
        <v>1507.94</v>
      </c>
      <c r="J93">
        <f>VLOOKUP(_xlfn.CONCAT($A93,"2"),ref_coordinates!$A:$C,2,FALSE)</f>
        <v>1728.68</v>
      </c>
      <c r="K93">
        <f>VLOOKUP(_xlfn.CONCAT($A93,"2"),ref_coordinates!$A:$C,3,FALSE)</f>
        <v>1946.32</v>
      </c>
      <c r="L93">
        <f>VLOOKUP($A93,lines!W:AC,7)</f>
        <v>186.42011521738101</v>
      </c>
      <c r="M93">
        <f>RADIANS(VLOOKUP($B93, image_data!A:G,7,FALSE))</f>
        <v>4.1788363249499225</v>
      </c>
      <c r="N93">
        <f>VLOOKUP($A93,lines!W:AD,8,FALSE)</f>
        <v>3.7395951532666132</v>
      </c>
      <c r="O93">
        <f t="shared" si="14"/>
        <v>-0.43924117168330934</v>
      </c>
      <c r="P93">
        <f>VLOOKUP($B93,image_data!A:F,6,FALSE)</f>
        <v>1.6678830329329</v>
      </c>
      <c r="Q93">
        <f>VLOOKUP($B93,image_data!$A:$Q,12,FALSE)</f>
        <v>0.49518542413567002</v>
      </c>
      <c r="R93">
        <f>VLOOKUP($B93,image_data!$A:$Q,13,FALSE)</f>
        <v>-0.20928090121595</v>
      </c>
      <c r="S93">
        <f>VLOOKUP($B93,image_data!$A:$Q,14,FALSE)</f>
        <v>3.8095051415474999E-2</v>
      </c>
      <c r="T93">
        <f>VLOOKUP($B93,image_data!$A:$K,9,FALSE)</f>
        <v>0.76939827921562998</v>
      </c>
      <c r="U93">
        <f>VLOOKUP($B93,image_data!$A:$K,10,FALSE)</f>
        <v>1.56011866686</v>
      </c>
      <c r="V93">
        <f>VLOOKUP($B93,image_data!$A:$K,11,FALSE)</f>
        <v>-1.5404114525599999</v>
      </c>
      <c r="W93">
        <f>VLOOKUP(B93,image_data!A:R,18,FALSE)</f>
        <v>1.0062458568401</v>
      </c>
      <c r="X93">
        <f>VLOOKUP(_xlfn.CONCAT(A93,1),ref_coordinates!A:D,4,FALSE)</f>
        <v>33.799999999999997</v>
      </c>
      <c r="Y93" t="str">
        <f>VLOOKUP(INT(LEFT(A93,3)),image_data!A:H,8,FALSE)</f>
        <v>perspective</v>
      </c>
      <c r="Z93" t="str">
        <f>VLOOKUP(B93,image_data!A:V,22,TRUE)</f>
        <v>stefanhrt: GoPro HERO9 Black</v>
      </c>
    </row>
    <row r="94" spans="1:26" x14ac:dyDescent="0.3">
      <c r="A94" t="s">
        <v>966</v>
      </c>
      <c r="B94">
        <f t="shared" si="10"/>
        <v>60</v>
      </c>
      <c r="C94">
        <f>VLOOKUP($B94,image_data!$A:$P,16,FALSE)</f>
        <v>5184</v>
      </c>
      <c r="D94">
        <f>VLOOKUP($B94,image_data!$A:$P,15,FALSE)</f>
        <v>3888</v>
      </c>
      <c r="E94">
        <f t="shared" si="11"/>
        <v>-77.620000000000118</v>
      </c>
      <c r="F94">
        <f t="shared" si="12"/>
        <v>419.27</v>
      </c>
      <c r="G94">
        <f t="shared" si="13"/>
        <v>426.39441518387645</v>
      </c>
      <c r="H94">
        <f>VLOOKUP(_xlfn.CONCAT($A94,"1"),ref_coordinates!$A:$C,2,FALSE)</f>
        <v>1931.15</v>
      </c>
      <c r="I94">
        <f>VLOOKUP(_xlfn.CONCAT($A94,"1"),ref_coordinates!$A:$C,3,FALSE)</f>
        <v>1540.9</v>
      </c>
      <c r="J94">
        <f>VLOOKUP(_xlfn.CONCAT($A94,"2"),ref_coordinates!$A:$C,2,FALSE)</f>
        <v>1853.53</v>
      </c>
      <c r="K94">
        <f>VLOOKUP(_xlfn.CONCAT($A94,"2"),ref_coordinates!$A:$C,3,FALSE)</f>
        <v>1960.17</v>
      </c>
      <c r="L94">
        <f>VLOOKUP($A94,lines!W:AC,7)</f>
        <v>191.03048301232101</v>
      </c>
      <c r="M94">
        <f>RADIANS(VLOOKUP($B94, image_data!A:G,7,FALSE))</f>
        <v>4.1788363249499225</v>
      </c>
      <c r="N94">
        <f>VLOOKUP($A94,lines!W:AD,8,FALSE)</f>
        <v>3.7963946268295352</v>
      </c>
      <c r="O94">
        <f t="shared" si="14"/>
        <v>-0.38244169812038731</v>
      </c>
      <c r="P94">
        <f>VLOOKUP($B94,image_data!A:F,6,FALSE)</f>
        <v>1.6678830329329</v>
      </c>
      <c r="Q94">
        <f>VLOOKUP($B94,image_data!$A:$Q,12,FALSE)</f>
        <v>0.49518542413567002</v>
      </c>
      <c r="R94">
        <f>VLOOKUP($B94,image_data!$A:$Q,13,FALSE)</f>
        <v>-0.20928090121595</v>
      </c>
      <c r="S94">
        <f>VLOOKUP($B94,image_data!$A:$Q,14,FALSE)</f>
        <v>3.8095051415474999E-2</v>
      </c>
      <c r="T94">
        <f>VLOOKUP($B94,image_data!$A:$K,9,FALSE)</f>
        <v>0.76939827921562998</v>
      </c>
      <c r="U94">
        <f>VLOOKUP($B94,image_data!$A:$K,10,FALSE)</f>
        <v>1.56011866686</v>
      </c>
      <c r="V94">
        <f>VLOOKUP($B94,image_data!$A:$K,11,FALSE)</f>
        <v>-1.5404114525599999</v>
      </c>
      <c r="W94">
        <f>VLOOKUP(B94,image_data!A:R,18,FALSE)</f>
        <v>1.0062458568401</v>
      </c>
      <c r="X94">
        <f>VLOOKUP(_xlfn.CONCAT(A94,1),ref_coordinates!A:D,4,FALSE)</f>
        <v>33.799999999999997</v>
      </c>
      <c r="Y94" t="str">
        <f>VLOOKUP(INT(LEFT(A94,3)),image_data!A:H,8,FALSE)</f>
        <v>perspective</v>
      </c>
      <c r="Z94" t="str">
        <f>VLOOKUP(B94,image_data!A:V,22,TRUE)</f>
        <v>stefanhrt: GoPro HERO9 Black</v>
      </c>
    </row>
    <row r="95" spans="1:26" x14ac:dyDescent="0.3">
      <c r="A95" t="s">
        <v>967</v>
      </c>
      <c r="B95">
        <f t="shared" si="10"/>
        <v>60</v>
      </c>
      <c r="C95">
        <f>VLOOKUP($B95,image_data!$A:$P,16,FALSE)</f>
        <v>5184</v>
      </c>
      <c r="D95">
        <f>VLOOKUP($B95,image_data!$A:$P,15,FALSE)</f>
        <v>3888</v>
      </c>
      <c r="E95">
        <f t="shared" si="11"/>
        <v>-69.069999999999936</v>
      </c>
      <c r="F95">
        <f t="shared" si="12"/>
        <v>438.07999999999993</v>
      </c>
      <c r="G95">
        <f t="shared" si="13"/>
        <v>443.49154591716848</v>
      </c>
      <c r="H95">
        <f>VLOOKUP(_xlfn.CONCAT($A95,"1"),ref_coordinates!$A:$C,2,FALSE)</f>
        <v>2006.6</v>
      </c>
      <c r="I95">
        <f>VLOOKUP(_xlfn.CONCAT($A95,"1"),ref_coordinates!$A:$C,3,FALSE)</f>
        <v>1533.28</v>
      </c>
      <c r="J95">
        <f>VLOOKUP(_xlfn.CONCAT($A95,"2"),ref_coordinates!$A:$C,2,FALSE)</f>
        <v>1937.53</v>
      </c>
      <c r="K95">
        <f>VLOOKUP(_xlfn.CONCAT($A95,"2"),ref_coordinates!$A:$C,3,FALSE)</f>
        <v>1971.36</v>
      </c>
      <c r="L95">
        <f>VLOOKUP($A95,lines!W:AC,7)</f>
        <v>180.03239592920389</v>
      </c>
      <c r="M95">
        <f>RADIANS(VLOOKUP($B95, image_data!A:G,7,FALSE))</f>
        <v>4.1788363249499225</v>
      </c>
      <c r="N95">
        <f>VLOOKUP($A95,lines!W:AD,8,FALSE)</f>
        <v>3.8275672115075752</v>
      </c>
      <c r="O95">
        <f t="shared" si="14"/>
        <v>-0.35126911344234735</v>
      </c>
      <c r="P95">
        <f>VLOOKUP($B95,image_data!A:F,6,FALSE)</f>
        <v>1.6678830329329</v>
      </c>
      <c r="Q95">
        <f>VLOOKUP($B95,image_data!$A:$Q,12,FALSE)</f>
        <v>0.49518542413567002</v>
      </c>
      <c r="R95">
        <f>VLOOKUP($B95,image_data!$A:$Q,13,FALSE)</f>
        <v>-0.20928090121595</v>
      </c>
      <c r="S95">
        <f>VLOOKUP($B95,image_data!$A:$Q,14,FALSE)</f>
        <v>3.8095051415474999E-2</v>
      </c>
      <c r="T95">
        <f>VLOOKUP($B95,image_data!$A:$K,9,FALSE)</f>
        <v>0.76939827921562998</v>
      </c>
      <c r="U95">
        <f>VLOOKUP($B95,image_data!$A:$K,10,FALSE)</f>
        <v>1.56011866686</v>
      </c>
      <c r="V95">
        <f>VLOOKUP($B95,image_data!$A:$K,11,FALSE)</f>
        <v>-1.5404114525599999</v>
      </c>
      <c r="W95">
        <f>VLOOKUP(B95,image_data!A:R,18,FALSE)</f>
        <v>1.0062458568401</v>
      </c>
      <c r="X95">
        <f>VLOOKUP(_xlfn.CONCAT(A95,1),ref_coordinates!A:D,4,FALSE)</f>
        <v>33.799999999999997</v>
      </c>
      <c r="Y95" t="str">
        <f>VLOOKUP(INT(LEFT(A95,3)),image_data!A:H,8,FALSE)</f>
        <v>perspective</v>
      </c>
      <c r="Z95" t="str">
        <f>VLOOKUP(B95,image_data!A:V,22,TRUE)</f>
        <v>stefanhrt: GoPro HERO9 Black</v>
      </c>
    </row>
    <row r="96" spans="1:26" x14ac:dyDescent="0.3">
      <c r="A96" t="s">
        <v>968</v>
      </c>
      <c r="B96">
        <f t="shared" si="10"/>
        <v>60</v>
      </c>
      <c r="C96">
        <f>VLOOKUP($B96,image_data!$A:$P,16,FALSE)</f>
        <v>5184</v>
      </c>
      <c r="D96">
        <f>VLOOKUP($B96,image_data!$A:$P,15,FALSE)</f>
        <v>3888</v>
      </c>
      <c r="E96">
        <f t="shared" si="11"/>
        <v>-55.059999999999945</v>
      </c>
      <c r="F96">
        <f t="shared" si="12"/>
        <v>319.02000000000021</v>
      </c>
      <c r="G96">
        <f t="shared" si="13"/>
        <v>323.73656574443379</v>
      </c>
      <c r="H96">
        <f>VLOOKUP(_xlfn.CONCAT($A96,"1"),ref_coordinates!$A:$C,2,FALSE)</f>
        <v>2351.4</v>
      </c>
      <c r="I96">
        <f>VLOOKUP(_xlfn.CONCAT($A96,"1"),ref_coordinates!$A:$C,3,FALSE)</f>
        <v>1763.26</v>
      </c>
      <c r="J96">
        <f>VLOOKUP(_xlfn.CONCAT($A96,"2"),ref_coordinates!$A:$C,2,FALSE)</f>
        <v>2296.34</v>
      </c>
      <c r="K96">
        <f>VLOOKUP(_xlfn.CONCAT($A96,"2"),ref_coordinates!$A:$C,3,FALSE)</f>
        <v>2082.2800000000002</v>
      </c>
      <c r="L96">
        <f>VLOOKUP($A96,lines!W:AC,7)</f>
        <v>52.111979249679109</v>
      </c>
      <c r="M96">
        <f>RADIANS(VLOOKUP($B96, image_data!A:G,7,FALSE))</f>
        <v>4.1788363249499225</v>
      </c>
      <c r="N96">
        <f>VLOOKUP($A96,lines!W:AD,8,FALSE)</f>
        <v>4.0294716914164397</v>
      </c>
      <c r="O96">
        <f t="shared" si="14"/>
        <v>-0.14936463353348284</v>
      </c>
      <c r="P96">
        <f>VLOOKUP($B96,image_data!A:F,6,FALSE)</f>
        <v>1.6678830329329</v>
      </c>
      <c r="Q96">
        <f>VLOOKUP($B96,image_data!$A:$Q,12,FALSE)</f>
        <v>0.49518542413567002</v>
      </c>
      <c r="R96">
        <f>VLOOKUP($B96,image_data!$A:$Q,13,FALSE)</f>
        <v>-0.20928090121595</v>
      </c>
      <c r="S96">
        <f>VLOOKUP($B96,image_data!$A:$Q,14,FALSE)</f>
        <v>3.8095051415474999E-2</v>
      </c>
      <c r="T96">
        <f>VLOOKUP($B96,image_data!$A:$K,9,FALSE)</f>
        <v>0.76939827921562998</v>
      </c>
      <c r="U96">
        <f>VLOOKUP($B96,image_data!$A:$K,10,FALSE)</f>
        <v>1.56011866686</v>
      </c>
      <c r="V96">
        <f>VLOOKUP($B96,image_data!$A:$K,11,FALSE)</f>
        <v>-1.5404114525599999</v>
      </c>
      <c r="W96">
        <f>VLOOKUP(B96,image_data!A:R,18,FALSE)</f>
        <v>1.0062458568401</v>
      </c>
      <c r="X96">
        <f>VLOOKUP(_xlfn.CONCAT(A96,1),ref_coordinates!A:D,4,FALSE)</f>
        <v>5.0999999999999996</v>
      </c>
      <c r="Y96" t="str">
        <f>VLOOKUP(INT(LEFT(A96,3)),image_data!A:H,8,FALSE)</f>
        <v>perspective</v>
      </c>
      <c r="Z96" t="str">
        <f>VLOOKUP(B96,image_data!A:V,22,TRUE)</f>
        <v>stefanhrt: GoPro HERO9 Black</v>
      </c>
    </row>
    <row r="97" spans="1:26" x14ac:dyDescent="0.3">
      <c r="A97" t="s">
        <v>969</v>
      </c>
      <c r="B97">
        <f t="shared" si="10"/>
        <v>60</v>
      </c>
      <c r="C97">
        <f>VLOOKUP($B97,image_data!$A:$P,16,FALSE)</f>
        <v>5184</v>
      </c>
      <c r="D97">
        <f>VLOOKUP($B97,image_data!$A:$P,15,FALSE)</f>
        <v>3888</v>
      </c>
      <c r="E97">
        <f t="shared" si="11"/>
        <v>-52.079999999999927</v>
      </c>
      <c r="F97">
        <f t="shared" si="12"/>
        <v>361.03</v>
      </c>
      <c r="G97">
        <f t="shared" si="13"/>
        <v>364.76703154205148</v>
      </c>
      <c r="H97">
        <f>VLOOKUP(_xlfn.CONCAT($A97,"1"),ref_coordinates!$A:$C,2,FALSE)</f>
        <v>2962.89</v>
      </c>
      <c r="I97">
        <f>VLOOKUP(_xlfn.CONCAT($A97,"1"),ref_coordinates!$A:$C,3,FALSE)</f>
        <v>1816.74</v>
      </c>
      <c r="J97">
        <f>VLOOKUP(_xlfn.CONCAT($A97,"2"),ref_coordinates!$A:$C,2,FALSE)</f>
        <v>2910.81</v>
      </c>
      <c r="K97">
        <f>VLOOKUP(_xlfn.CONCAT($A97,"2"),ref_coordinates!$A:$C,3,FALSE)</f>
        <v>2177.77</v>
      </c>
      <c r="L97">
        <f>VLOOKUP($A97,lines!W:AC,7)</f>
        <v>46.65706074855779</v>
      </c>
      <c r="M97">
        <f>RADIANS(VLOOKUP($B97, image_data!A:G,7,FALSE))</f>
        <v>4.1788363249499225</v>
      </c>
      <c r="N97">
        <f>VLOOKUP($A97,lines!W:AD,8,FALSE)</f>
        <v>4.2435310760208953</v>
      </c>
      <c r="O97">
        <f t="shared" si="14"/>
        <v>6.4694751070972778E-2</v>
      </c>
      <c r="P97">
        <f>VLOOKUP($B97,image_data!A:F,6,FALSE)</f>
        <v>1.6678830329329</v>
      </c>
      <c r="Q97">
        <f>VLOOKUP($B97,image_data!$A:$Q,12,FALSE)</f>
        <v>0.49518542413567002</v>
      </c>
      <c r="R97">
        <f>VLOOKUP($B97,image_data!$A:$Q,13,FALSE)</f>
        <v>-0.20928090121595</v>
      </c>
      <c r="S97">
        <f>VLOOKUP($B97,image_data!$A:$Q,14,FALSE)</f>
        <v>3.8095051415474999E-2</v>
      </c>
      <c r="T97">
        <f>VLOOKUP($B97,image_data!$A:$K,9,FALSE)</f>
        <v>0.76939827921562998</v>
      </c>
      <c r="U97">
        <f>VLOOKUP($B97,image_data!$A:$K,10,FALSE)</f>
        <v>1.56011866686</v>
      </c>
      <c r="V97">
        <f>VLOOKUP($B97,image_data!$A:$K,11,FALSE)</f>
        <v>-1.5404114525599999</v>
      </c>
      <c r="W97">
        <f>VLOOKUP(B97,image_data!A:R,18,FALSE)</f>
        <v>1.0062458568401</v>
      </c>
      <c r="X97">
        <f>VLOOKUP(_xlfn.CONCAT(A97,1),ref_coordinates!A:D,4,FALSE)</f>
        <v>5.0999999999999996</v>
      </c>
      <c r="Y97" t="str">
        <f>VLOOKUP(INT(LEFT(A97,3)),image_data!A:H,8,FALSE)</f>
        <v>perspective</v>
      </c>
      <c r="Z97" t="str">
        <f>VLOOKUP(B97,image_data!A:V,22,TRUE)</f>
        <v>stefanhrt: GoPro HERO9 Black</v>
      </c>
    </row>
    <row r="98" spans="1:26" x14ac:dyDescent="0.3">
      <c r="A98" t="s">
        <v>970</v>
      </c>
      <c r="B98">
        <f t="shared" ref="B98:B129" si="15">INT(LEFT(A98,3))</f>
        <v>60</v>
      </c>
      <c r="C98">
        <f>VLOOKUP($B98,image_data!$A:$P,16,FALSE)</f>
        <v>5184</v>
      </c>
      <c r="D98">
        <f>VLOOKUP($B98,image_data!$A:$P,15,FALSE)</f>
        <v>3888</v>
      </c>
      <c r="E98">
        <f t="shared" ref="E98:E129" si="16">J98-H98</f>
        <v>-92.929999999999836</v>
      </c>
      <c r="F98">
        <f t="shared" ref="F98:F129" si="17">K98-I98</f>
        <v>1129.0200000000002</v>
      </c>
      <c r="G98">
        <f t="shared" ref="G98:G129" si="18">SQRT(POWER(E98,2)+POWER(F98,2))</f>
        <v>1132.8380931536512</v>
      </c>
      <c r="H98">
        <f>VLOOKUP(_xlfn.CONCAT($A98,"1"),ref_coordinates!$A:$C,2,FALSE)</f>
        <v>4185.87</v>
      </c>
      <c r="I98">
        <f>VLOOKUP(_xlfn.CONCAT($A98,"1"),ref_coordinates!$A:$C,3,FALSE)</f>
        <v>1221.3399999999999</v>
      </c>
      <c r="J98">
        <f>VLOOKUP(_xlfn.CONCAT($A98,"2"),ref_coordinates!$A:$C,2,FALSE)</f>
        <v>4092.94</v>
      </c>
      <c r="K98">
        <f>VLOOKUP(_xlfn.CONCAT($A98,"2"),ref_coordinates!$A:$C,3,FALSE)</f>
        <v>2350.36</v>
      </c>
      <c r="L98">
        <f>VLOOKUP($A98,lines!W:AC,7)</f>
        <v>26.120011104871409</v>
      </c>
      <c r="M98">
        <f>RADIANS(VLOOKUP($B98, image_data!A:G,7,FALSE))</f>
        <v>4.1788363249499225</v>
      </c>
      <c r="N98">
        <f>VLOOKUP($A98,lines!W:AD,8,FALSE)</f>
        <v>4.5675205667796526</v>
      </c>
      <c r="O98">
        <f t="shared" ref="O98:O129" si="19">N98-M98</f>
        <v>0.38868424182973005</v>
      </c>
      <c r="P98">
        <f>VLOOKUP($B98,image_data!A:F,6,FALSE)</f>
        <v>1.6678830329329</v>
      </c>
      <c r="Q98">
        <f>VLOOKUP($B98,image_data!$A:$Q,12,FALSE)</f>
        <v>0.49518542413567002</v>
      </c>
      <c r="R98">
        <f>VLOOKUP($B98,image_data!$A:$Q,13,FALSE)</f>
        <v>-0.20928090121595</v>
      </c>
      <c r="S98">
        <f>VLOOKUP($B98,image_data!$A:$Q,14,FALSE)</f>
        <v>3.8095051415474999E-2</v>
      </c>
      <c r="T98">
        <f>VLOOKUP($B98,image_data!$A:$K,9,FALSE)</f>
        <v>0.76939827921562998</v>
      </c>
      <c r="U98">
        <f>VLOOKUP($B98,image_data!$A:$K,10,FALSE)</f>
        <v>1.56011866686</v>
      </c>
      <c r="V98">
        <f>VLOOKUP($B98,image_data!$A:$K,11,FALSE)</f>
        <v>-1.5404114525599999</v>
      </c>
      <c r="W98">
        <f>VLOOKUP(B98,image_data!A:R,18,FALSE)</f>
        <v>1.0062458568401</v>
      </c>
      <c r="X98">
        <f>VLOOKUP(_xlfn.CONCAT(A98,1),ref_coordinates!A:D,4,FALSE)</f>
        <v>8.5</v>
      </c>
      <c r="Y98" t="str">
        <f>VLOOKUP(INT(LEFT(A98,3)),image_data!A:H,8,FALSE)</f>
        <v>perspective</v>
      </c>
      <c r="Z98" t="str">
        <f>VLOOKUP(B98,image_data!A:V,22,TRUE)</f>
        <v>stefanhrt: GoPro HERO9 Black</v>
      </c>
    </row>
    <row r="99" spans="1:26" x14ac:dyDescent="0.3">
      <c r="A99" t="s">
        <v>972</v>
      </c>
      <c r="B99">
        <f t="shared" si="15"/>
        <v>61</v>
      </c>
      <c r="C99">
        <f>VLOOKUP($B99,image_data!$A:$P,16,FALSE)</f>
        <v>5184</v>
      </c>
      <c r="D99">
        <f>VLOOKUP($B99,image_data!$A:$P,15,FALSE)</f>
        <v>3888</v>
      </c>
      <c r="E99">
        <f t="shared" si="16"/>
        <v>-182.81999999999996</v>
      </c>
      <c r="F99">
        <f t="shared" si="17"/>
        <v>1143.9400000000003</v>
      </c>
      <c r="G99">
        <f t="shared" si="18"/>
        <v>1158.4566785167242</v>
      </c>
      <c r="H99">
        <f>VLOOKUP(_xlfn.CONCAT($A99,"1"),ref_coordinates!$A:$C,2,FALSE)</f>
        <v>388.78</v>
      </c>
      <c r="I99">
        <f>VLOOKUP(_xlfn.CONCAT($A99,"1"),ref_coordinates!$A:$C,3,FALSE)</f>
        <v>1111.57</v>
      </c>
      <c r="J99">
        <f>VLOOKUP(_xlfn.CONCAT($A99,"2"),ref_coordinates!$A:$C,2,FALSE)</f>
        <v>205.96</v>
      </c>
      <c r="K99">
        <f>VLOOKUP(_xlfn.CONCAT($A99,"2"),ref_coordinates!$A:$C,3,FALSE)</f>
        <v>2255.5100000000002</v>
      </c>
      <c r="L99">
        <f>VLOOKUP($A99,lines!W:AC,7)</f>
        <v>27.327939748148399</v>
      </c>
      <c r="M99">
        <f>RADIANS(VLOOKUP($B99, image_data!A:G,7,FALSE))</f>
        <v>4.3930782174894462E-2</v>
      </c>
      <c r="N99">
        <f>VLOOKUP($A99,lines!W:AD,8,FALSE)</f>
        <v>5.6432288506524717</v>
      </c>
      <c r="O99">
        <f t="shared" si="19"/>
        <v>5.5992980684775775</v>
      </c>
      <c r="P99">
        <f>VLOOKUP($B99,image_data!A:F,6,FALSE)</f>
        <v>1.8369533522054999</v>
      </c>
      <c r="Q99">
        <f>VLOOKUP($B99,image_data!$A:$Q,12,FALSE)</f>
        <v>0.47841097327505</v>
      </c>
      <c r="R99">
        <f>VLOOKUP($B99,image_data!$A:$Q,13,FALSE)</f>
        <v>-0.20361963784594</v>
      </c>
      <c r="S99">
        <f>VLOOKUP($B99,image_data!$A:$Q,14,FALSE)</f>
        <v>3.4416142358979003E-2</v>
      </c>
      <c r="T99">
        <f>VLOOKUP($B99,image_data!$A:$K,9,FALSE)</f>
        <v>1.4585013681884</v>
      </c>
      <c r="U99">
        <f>VLOOKUP($B99,image_data!$A:$K,10,FALSE)</f>
        <v>-5.4130029378344997E-2</v>
      </c>
      <c r="V99">
        <f>VLOOKUP($B99,image_data!$A:$K,11,FALSE)</f>
        <v>1.1151591669348E-2</v>
      </c>
      <c r="W99">
        <f>VLOOKUP(B99,image_data!A:R,18,FALSE)</f>
        <v>1.0384130844385</v>
      </c>
      <c r="X99">
        <f>VLOOKUP(_xlfn.CONCAT(A99,1),ref_coordinates!A:D,4,FALSE)</f>
        <v>9</v>
      </c>
      <c r="Y99" t="str">
        <f>VLOOKUP(INT(LEFT(A99,3)),image_data!A:H,8,FALSE)</f>
        <v>perspective</v>
      </c>
      <c r="Z99" t="str">
        <f>VLOOKUP(B99,image_data!A:V,22,TRUE)</f>
        <v>stefanhrt: GoPro HERO9 Black</v>
      </c>
    </row>
    <row r="100" spans="1:26" x14ac:dyDescent="0.3">
      <c r="A100" t="s">
        <v>973</v>
      </c>
      <c r="B100">
        <f t="shared" si="15"/>
        <v>61</v>
      </c>
      <c r="C100">
        <f>VLOOKUP($B100,image_data!$A:$P,16,FALSE)</f>
        <v>5184</v>
      </c>
      <c r="D100">
        <f>VLOOKUP($B100,image_data!$A:$P,15,FALSE)</f>
        <v>3888</v>
      </c>
      <c r="E100">
        <f t="shared" si="16"/>
        <v>-38.300000000000182</v>
      </c>
      <c r="F100">
        <f t="shared" si="17"/>
        <v>790.48</v>
      </c>
      <c r="G100">
        <f t="shared" si="18"/>
        <v>791.40730373177632</v>
      </c>
      <c r="H100">
        <f>VLOOKUP(_xlfn.CONCAT($A100,"1"),ref_coordinates!$A:$C,2,FALSE)</f>
        <v>1203.4000000000001</v>
      </c>
      <c r="I100">
        <f>VLOOKUP(_xlfn.CONCAT($A100,"1"),ref_coordinates!$A:$C,3,FALSE)</f>
        <v>1524.06</v>
      </c>
      <c r="J100">
        <f>VLOOKUP(_xlfn.CONCAT($A100,"2"),ref_coordinates!$A:$C,2,FALSE)</f>
        <v>1165.0999999999999</v>
      </c>
      <c r="K100">
        <f>VLOOKUP(_xlfn.CONCAT($A100,"2"),ref_coordinates!$A:$C,3,FALSE)</f>
        <v>2314.54</v>
      </c>
      <c r="L100">
        <f>VLOOKUP($A100,lines!W:AC,7)</f>
        <v>38.372433561121859</v>
      </c>
      <c r="M100">
        <f>RADIANS(VLOOKUP($B100, image_data!A:G,7,FALSE))</f>
        <v>4.3930782174894462E-2</v>
      </c>
      <c r="N100">
        <f>VLOOKUP($A100,lines!W:AD,8,FALSE)</f>
        <v>5.9084253431014204</v>
      </c>
      <c r="O100">
        <f t="shared" si="19"/>
        <v>5.8644945609265262</v>
      </c>
      <c r="P100">
        <f>VLOOKUP($B100,image_data!A:F,6,FALSE)</f>
        <v>1.8369533522054999</v>
      </c>
      <c r="Q100">
        <f>VLOOKUP($B100,image_data!$A:$Q,12,FALSE)</f>
        <v>0.47841097327505</v>
      </c>
      <c r="R100">
        <f>VLOOKUP($B100,image_data!$A:$Q,13,FALSE)</f>
        <v>-0.20361963784594</v>
      </c>
      <c r="S100">
        <f>VLOOKUP($B100,image_data!$A:$Q,14,FALSE)</f>
        <v>3.4416142358979003E-2</v>
      </c>
      <c r="T100">
        <f>VLOOKUP($B100,image_data!$A:$K,9,FALSE)</f>
        <v>1.4585013681884</v>
      </c>
      <c r="U100">
        <f>VLOOKUP($B100,image_data!$A:$K,10,FALSE)</f>
        <v>-5.4130029378344997E-2</v>
      </c>
      <c r="V100">
        <f>VLOOKUP($B100,image_data!$A:$K,11,FALSE)</f>
        <v>1.1151591669348E-2</v>
      </c>
      <c r="W100">
        <f>VLOOKUP(B100,image_data!A:R,18,FALSE)</f>
        <v>1.0384130844385</v>
      </c>
      <c r="X100">
        <f>VLOOKUP(_xlfn.CONCAT(A100,1),ref_coordinates!A:D,4,FALSE)</f>
        <v>9</v>
      </c>
      <c r="Y100" t="str">
        <f>VLOOKUP(INT(LEFT(A100,3)),image_data!A:H,8,FALSE)</f>
        <v>perspective</v>
      </c>
      <c r="Z100" t="str">
        <f>VLOOKUP(B100,image_data!A:V,22,TRUE)</f>
        <v>stefanhrt: GoPro HERO9 Black</v>
      </c>
    </row>
    <row r="101" spans="1:26" x14ac:dyDescent="0.3">
      <c r="A101" t="s">
        <v>974</v>
      </c>
      <c r="B101">
        <f t="shared" si="15"/>
        <v>61</v>
      </c>
      <c r="C101">
        <f>VLOOKUP($B101,image_data!$A:$P,16,FALSE)</f>
        <v>5184</v>
      </c>
      <c r="D101">
        <f>VLOOKUP($B101,image_data!$A:$P,15,FALSE)</f>
        <v>3888</v>
      </c>
      <c r="E101">
        <f t="shared" si="16"/>
        <v>77.360000000000127</v>
      </c>
      <c r="F101">
        <f t="shared" si="17"/>
        <v>1441.53</v>
      </c>
      <c r="G101">
        <f t="shared" si="18"/>
        <v>1443.6042776675331</v>
      </c>
      <c r="H101">
        <f>VLOOKUP(_xlfn.CONCAT($A101,"1"),ref_coordinates!$A:$C,2,FALSE)</f>
        <v>2962.64</v>
      </c>
      <c r="I101">
        <f>VLOOKUP(_xlfn.CONCAT($A101,"1"),ref_coordinates!$A:$C,3,FALSE)</f>
        <v>852.28</v>
      </c>
      <c r="J101">
        <f>VLOOKUP(_xlfn.CONCAT($A101,"2"),ref_coordinates!$A:$C,2,FALSE)</f>
        <v>3040</v>
      </c>
      <c r="K101">
        <f>VLOOKUP(_xlfn.CONCAT($A101,"2"),ref_coordinates!$A:$C,3,FALSE)</f>
        <v>2293.81</v>
      </c>
      <c r="L101">
        <f>VLOOKUP($A101,lines!W:AC,7)</f>
        <v>35.106766351805717</v>
      </c>
      <c r="M101">
        <f>RADIANS(VLOOKUP($B101, image_data!A:G,7,FALSE))</f>
        <v>4.3930782174894462E-2</v>
      </c>
      <c r="N101">
        <f>VLOOKUP($A101,lines!W:AD,8,FALSE)</f>
        <v>0.27032185206834292</v>
      </c>
      <c r="O101">
        <f t="shared" si="19"/>
        <v>0.22639106989344845</v>
      </c>
      <c r="P101">
        <f>VLOOKUP($B101,image_data!A:F,6,FALSE)</f>
        <v>1.8369533522054999</v>
      </c>
      <c r="Q101">
        <f>VLOOKUP($B101,image_data!$A:$Q,12,FALSE)</f>
        <v>0.47841097327505</v>
      </c>
      <c r="R101">
        <f>VLOOKUP($B101,image_data!$A:$Q,13,FALSE)</f>
        <v>-0.20361963784594</v>
      </c>
      <c r="S101">
        <f>VLOOKUP($B101,image_data!$A:$Q,14,FALSE)</f>
        <v>3.4416142358979003E-2</v>
      </c>
      <c r="T101">
        <f>VLOOKUP($B101,image_data!$A:$K,9,FALSE)</f>
        <v>1.4585013681884</v>
      </c>
      <c r="U101">
        <f>VLOOKUP($B101,image_data!$A:$K,10,FALSE)</f>
        <v>-5.4130029378344997E-2</v>
      </c>
      <c r="V101">
        <f>VLOOKUP($B101,image_data!$A:$K,11,FALSE)</f>
        <v>1.1151591669348E-2</v>
      </c>
      <c r="W101">
        <f>VLOOKUP(B101,image_data!A:R,18,FALSE)</f>
        <v>1.0384130844385</v>
      </c>
      <c r="X101">
        <f>VLOOKUP(_xlfn.CONCAT(A101,1),ref_coordinates!A:D,4,FALSE)</f>
        <v>20.399999999999999</v>
      </c>
      <c r="Y101" t="str">
        <f>VLOOKUP(INT(LEFT(A101,3)),image_data!A:H,8,FALSE)</f>
        <v>perspective</v>
      </c>
      <c r="Z101" t="str">
        <f>VLOOKUP(B101,image_data!A:V,22,TRUE)</f>
        <v>stefanhrt: GoPro HERO9 Black</v>
      </c>
    </row>
    <row r="102" spans="1:26" x14ac:dyDescent="0.3">
      <c r="A102" t="s">
        <v>975</v>
      </c>
      <c r="B102">
        <f t="shared" si="15"/>
        <v>61</v>
      </c>
      <c r="C102">
        <f>VLOOKUP($B102,image_data!$A:$P,16,FALSE)</f>
        <v>5184</v>
      </c>
      <c r="D102">
        <f>VLOOKUP($B102,image_data!$A:$P,15,FALSE)</f>
        <v>3888</v>
      </c>
      <c r="E102">
        <f t="shared" si="16"/>
        <v>220.84999999999991</v>
      </c>
      <c r="F102">
        <f t="shared" si="17"/>
        <v>2232.77</v>
      </c>
      <c r="G102">
        <f t="shared" si="18"/>
        <v>2243.6658831920586</v>
      </c>
      <c r="H102">
        <f>VLOOKUP(_xlfn.CONCAT($A102,"1"),ref_coordinates!$A:$C,2,FALSE)</f>
        <v>3046.64</v>
      </c>
      <c r="I102">
        <f>VLOOKUP(_xlfn.CONCAT($A102,"1"),ref_coordinates!$A:$C,3,FALSE)</f>
        <v>113.38</v>
      </c>
      <c r="J102">
        <f>VLOOKUP(_xlfn.CONCAT($A102,"2"),ref_coordinates!$A:$C,2,FALSE)</f>
        <v>3267.49</v>
      </c>
      <c r="K102">
        <f>VLOOKUP(_xlfn.CONCAT($A102,"2"),ref_coordinates!$A:$C,3,FALSE)</f>
        <v>2346.15</v>
      </c>
      <c r="L102">
        <f>VLOOKUP($A102,lines!W:AC,7)</f>
        <v>22.89383328554246</v>
      </c>
      <c r="M102">
        <f>RADIANS(VLOOKUP($B102, image_data!A:G,7,FALSE))</f>
        <v>4.3930782174894462E-2</v>
      </c>
      <c r="N102">
        <f>VLOOKUP($A102,lines!W:AD,8,FALSE)</f>
        <v>0.32589660470604742</v>
      </c>
      <c r="O102">
        <f t="shared" si="19"/>
        <v>0.28196582253115299</v>
      </c>
      <c r="P102">
        <f>VLOOKUP($B102,image_data!A:F,6,FALSE)</f>
        <v>1.8369533522054999</v>
      </c>
      <c r="Q102">
        <f>VLOOKUP($B102,image_data!$A:$Q,12,FALSE)</f>
        <v>0.47841097327505</v>
      </c>
      <c r="R102">
        <f>VLOOKUP($B102,image_data!$A:$Q,13,FALSE)</f>
        <v>-0.20361963784594</v>
      </c>
      <c r="S102">
        <f>VLOOKUP($B102,image_data!$A:$Q,14,FALSE)</f>
        <v>3.4416142358979003E-2</v>
      </c>
      <c r="T102">
        <f>VLOOKUP($B102,image_data!$A:$K,9,FALSE)</f>
        <v>1.4585013681884</v>
      </c>
      <c r="U102">
        <f>VLOOKUP($B102,image_data!$A:$K,10,FALSE)</f>
        <v>-5.4130029378344997E-2</v>
      </c>
      <c r="V102">
        <f>VLOOKUP($B102,image_data!$A:$K,11,FALSE)</f>
        <v>1.1151591669348E-2</v>
      </c>
      <c r="W102">
        <f>VLOOKUP(B102,image_data!A:R,18,FALSE)</f>
        <v>1.0384130844385</v>
      </c>
      <c r="X102">
        <f>VLOOKUP(_xlfn.CONCAT(A102,1),ref_coordinates!A:D,4,FALSE)</f>
        <v>20.399999999999999</v>
      </c>
      <c r="Y102" t="str">
        <f>VLOOKUP(INT(LEFT(A102,3)),image_data!A:H,8,FALSE)</f>
        <v>perspective</v>
      </c>
      <c r="Z102" t="str">
        <f>VLOOKUP(B102,image_data!A:V,22,TRUE)</f>
        <v>stefanhrt: GoPro HERO9 Black</v>
      </c>
    </row>
    <row r="103" spans="1:26" x14ac:dyDescent="0.3">
      <c r="A103" t="s">
        <v>976</v>
      </c>
      <c r="B103">
        <f t="shared" si="15"/>
        <v>61</v>
      </c>
      <c r="C103">
        <f>VLOOKUP($B103,image_data!$A:$P,16,FALSE)</f>
        <v>5184</v>
      </c>
      <c r="D103">
        <f>VLOOKUP($B103,image_data!$A:$P,15,FALSE)</f>
        <v>3888</v>
      </c>
      <c r="E103">
        <f t="shared" si="16"/>
        <v>318.95000000000027</v>
      </c>
      <c r="F103">
        <f t="shared" si="17"/>
        <v>2144.75</v>
      </c>
      <c r="G103">
        <f t="shared" si="18"/>
        <v>2168.3361512920455</v>
      </c>
      <c r="H103">
        <f>VLOOKUP(_xlfn.CONCAT($A103,"1"),ref_coordinates!$A:$C,2,FALSE)</f>
        <v>3770.85</v>
      </c>
      <c r="I103">
        <f>VLOOKUP(_xlfn.CONCAT($A103,"1"),ref_coordinates!$A:$C,3,FALSE)</f>
        <v>149.06</v>
      </c>
      <c r="J103">
        <f>VLOOKUP(_xlfn.CONCAT($A103,"2"),ref_coordinates!$A:$C,2,FALSE)</f>
        <v>4089.8</v>
      </c>
      <c r="K103">
        <f>VLOOKUP(_xlfn.CONCAT($A103,"2"),ref_coordinates!$A:$C,3,FALSE)</f>
        <v>2293.81</v>
      </c>
      <c r="L103">
        <f>VLOOKUP($A103,lines!W:AC,7)</f>
        <v>24.443385498142359</v>
      </c>
      <c r="M103">
        <f>RADIANS(VLOOKUP($B103, image_data!A:G,7,FALSE))</f>
        <v>4.3930782174894462E-2</v>
      </c>
      <c r="N103">
        <f>VLOOKUP($A103,lines!W:AD,8,FALSE)</f>
        <v>0.57746685999948966</v>
      </c>
      <c r="O103">
        <f t="shared" si="19"/>
        <v>0.53353607782459522</v>
      </c>
      <c r="P103">
        <f>VLOOKUP($B103,image_data!A:F,6,FALSE)</f>
        <v>1.8369533522054999</v>
      </c>
      <c r="Q103">
        <f>VLOOKUP($B103,image_data!$A:$Q,12,FALSE)</f>
        <v>0.47841097327505</v>
      </c>
      <c r="R103">
        <f>VLOOKUP($B103,image_data!$A:$Q,13,FALSE)</f>
        <v>-0.20361963784594</v>
      </c>
      <c r="S103">
        <f>VLOOKUP($B103,image_data!$A:$Q,14,FALSE)</f>
        <v>3.4416142358979003E-2</v>
      </c>
      <c r="T103">
        <f>VLOOKUP($B103,image_data!$A:$K,9,FALSE)</f>
        <v>1.4585013681884</v>
      </c>
      <c r="U103">
        <f>VLOOKUP($B103,image_data!$A:$K,10,FALSE)</f>
        <v>-5.4130029378344997E-2</v>
      </c>
      <c r="V103">
        <f>VLOOKUP($B103,image_data!$A:$K,11,FALSE)</f>
        <v>1.1151591669348E-2</v>
      </c>
      <c r="W103">
        <f>VLOOKUP(B103,image_data!A:R,18,FALSE)</f>
        <v>1.0384130844385</v>
      </c>
      <c r="X103">
        <f>VLOOKUP(_xlfn.CONCAT(A103,1),ref_coordinates!A:D,4,FALSE)</f>
        <v>20.399999999999999</v>
      </c>
      <c r="Y103" t="str">
        <f>VLOOKUP(INT(LEFT(A103,3)),image_data!A:H,8,FALSE)</f>
        <v>perspective</v>
      </c>
      <c r="Z103" t="str">
        <f>VLOOKUP(B103,image_data!A:V,22,TRUE)</f>
        <v>stefanhrt: GoPro HERO9 Black</v>
      </c>
    </row>
    <row r="104" spans="1:26" x14ac:dyDescent="0.3">
      <c r="A104" t="s">
        <v>977</v>
      </c>
      <c r="B104">
        <f t="shared" si="15"/>
        <v>61</v>
      </c>
      <c r="C104">
        <f>VLOOKUP($B104,image_data!$A:$P,16,FALSE)</f>
        <v>5184</v>
      </c>
      <c r="D104">
        <f>VLOOKUP($B104,image_data!$A:$P,15,FALSE)</f>
        <v>3888</v>
      </c>
      <c r="E104">
        <f t="shared" si="16"/>
        <v>426.88999999999942</v>
      </c>
      <c r="F104">
        <f t="shared" si="17"/>
        <v>2081.2600000000002</v>
      </c>
      <c r="G104">
        <f t="shared" si="18"/>
        <v>2124.5889625289878</v>
      </c>
      <c r="H104">
        <f>VLOOKUP(_xlfn.CONCAT($A104,"1"),ref_coordinates!$A:$C,2,FALSE)</f>
        <v>3928.51</v>
      </c>
      <c r="I104">
        <f>VLOOKUP(_xlfn.CONCAT($A104,"1"),ref_coordinates!$A:$C,3,FALSE)</f>
        <v>196.66</v>
      </c>
      <c r="J104">
        <f>VLOOKUP(_xlfn.CONCAT($A104,"2"),ref_coordinates!$A:$C,2,FALSE)</f>
        <v>4355.3999999999996</v>
      </c>
      <c r="K104">
        <f>VLOOKUP(_xlfn.CONCAT($A104,"2"),ref_coordinates!$A:$C,3,FALSE)</f>
        <v>2277.92</v>
      </c>
      <c r="L104">
        <f>VLOOKUP($A104,lines!W:AC,7)</f>
        <v>25.783895018794539</v>
      </c>
      <c r="M104">
        <f>RADIANS(VLOOKUP($B104, image_data!A:G,7,FALSE))</f>
        <v>4.3930782174894462E-2</v>
      </c>
      <c r="N104">
        <f>VLOOKUP($A104,lines!W:AD,8,FALSE)</f>
        <v>0.68265552343367186</v>
      </c>
      <c r="O104">
        <f t="shared" si="19"/>
        <v>0.63872474125877743</v>
      </c>
      <c r="P104">
        <f>VLOOKUP($B104,image_data!A:F,6,FALSE)</f>
        <v>1.8369533522054999</v>
      </c>
      <c r="Q104">
        <f>VLOOKUP($B104,image_data!$A:$Q,12,FALSE)</f>
        <v>0.47841097327505</v>
      </c>
      <c r="R104">
        <f>VLOOKUP($B104,image_data!$A:$Q,13,FALSE)</f>
        <v>-0.20361963784594</v>
      </c>
      <c r="S104">
        <f>VLOOKUP($B104,image_data!$A:$Q,14,FALSE)</f>
        <v>3.4416142358979003E-2</v>
      </c>
      <c r="T104">
        <f>VLOOKUP($B104,image_data!$A:$K,9,FALSE)</f>
        <v>1.4585013681884</v>
      </c>
      <c r="U104">
        <f>VLOOKUP($B104,image_data!$A:$K,10,FALSE)</f>
        <v>-5.4130029378344997E-2</v>
      </c>
      <c r="V104">
        <f>VLOOKUP($B104,image_data!$A:$K,11,FALSE)</f>
        <v>1.1151591669348E-2</v>
      </c>
      <c r="W104">
        <f>VLOOKUP(B104,image_data!A:R,18,FALSE)</f>
        <v>1.0384130844385</v>
      </c>
      <c r="X104">
        <f>VLOOKUP(_xlfn.CONCAT(A104,1),ref_coordinates!A:D,4,FALSE)</f>
        <v>20.399999999999999</v>
      </c>
      <c r="Y104" t="str">
        <f>VLOOKUP(INT(LEFT(A104,3)),image_data!A:H,8,FALSE)</f>
        <v>perspective</v>
      </c>
      <c r="Z104" t="str">
        <f>VLOOKUP(B104,image_data!A:V,22,TRUE)</f>
        <v>stefanhrt: GoPro HERO9 Black</v>
      </c>
    </row>
    <row r="105" spans="1:26" x14ac:dyDescent="0.3">
      <c r="A105" t="s">
        <v>979</v>
      </c>
      <c r="B105">
        <f t="shared" si="15"/>
        <v>62</v>
      </c>
      <c r="C105">
        <f>VLOOKUP($B105,image_data!$A:$P,16,FALSE)</f>
        <v>5184</v>
      </c>
      <c r="D105">
        <f>VLOOKUP($B105,image_data!$A:$P,15,FALSE)</f>
        <v>3888</v>
      </c>
      <c r="E105">
        <f t="shared" si="16"/>
        <v>9.6000000000000085</v>
      </c>
      <c r="F105">
        <f t="shared" si="17"/>
        <v>1315.3000000000002</v>
      </c>
      <c r="G105">
        <f t="shared" si="18"/>
        <v>1315.3350333660244</v>
      </c>
      <c r="H105">
        <f>VLOOKUP(_xlfn.CONCAT($A105,"1"),ref_coordinates!$A:$C,2,FALSE)</f>
        <v>64.27</v>
      </c>
      <c r="I105">
        <f>VLOOKUP(_xlfn.CONCAT($A105,"1"),ref_coordinates!$A:$C,3,FALSE)</f>
        <v>1279.06</v>
      </c>
      <c r="J105">
        <f>VLOOKUP(_xlfn.CONCAT($A105,"2"),ref_coordinates!$A:$C,2,FALSE)</f>
        <v>73.87</v>
      </c>
      <c r="K105">
        <f>VLOOKUP(_xlfn.CONCAT($A105,"2"),ref_coordinates!$A:$C,3,FALSE)</f>
        <v>2594.36</v>
      </c>
      <c r="L105">
        <f>VLOOKUP($A105,lines!W:AC,7)</f>
        <v>43.916994476312453</v>
      </c>
      <c r="M105">
        <f>RADIANS(VLOOKUP($B105, image_data!A:G,7,FALSE))</f>
        <v>0.48031024662904576</v>
      </c>
      <c r="N105">
        <f>VLOOKUP($A105,lines!W:AD,8,FALSE)</f>
        <v>5.6483280829137641</v>
      </c>
      <c r="O105">
        <f t="shared" si="19"/>
        <v>5.1680178362847187</v>
      </c>
      <c r="P105">
        <f>VLOOKUP($B105,image_data!A:F,6,FALSE)</f>
        <v>2.2202407354489</v>
      </c>
      <c r="Q105">
        <f>VLOOKUP($B105,image_data!$A:$Q,12,FALSE)</f>
        <v>0.48775279201789001</v>
      </c>
      <c r="R105">
        <f>VLOOKUP($B105,image_data!$A:$Q,13,FALSE)</f>
        <v>-0.21587944900101</v>
      </c>
      <c r="S105">
        <f>VLOOKUP($B105,image_data!$A:$Q,14,FALSE)</f>
        <v>4.06910886114E-2</v>
      </c>
      <c r="T105">
        <f>VLOOKUP($B105,image_data!$A:$K,9,FALSE)</f>
        <v>1.4423710101524001</v>
      </c>
      <c r="U105">
        <f>VLOOKUP($B105,image_data!$A:$K,10,FALSE)</f>
        <v>-0.51206030829016003</v>
      </c>
      <c r="V105">
        <f>VLOOKUP($B105,image_data!$A:$K,11,FALSE)</f>
        <v>0.22195947417861001</v>
      </c>
      <c r="W105">
        <f>VLOOKUP(B105,image_data!A:R,18,FALSE)</f>
        <v>0.98555356501199998</v>
      </c>
      <c r="X105">
        <f>VLOOKUP(_xlfn.CONCAT(A105,1),ref_coordinates!A:D,4,FALSE)</f>
        <v>20.9</v>
      </c>
      <c r="Y105" t="str">
        <f>VLOOKUP(INT(LEFT(A105,3)),image_data!A:H,8,FALSE)</f>
        <v>perspective</v>
      </c>
      <c r="Z105" t="str">
        <f>VLOOKUP(B105,image_data!A:V,22,TRUE)</f>
        <v>stefanhrt: GoPro HERO9 Black</v>
      </c>
    </row>
    <row r="106" spans="1:26" x14ac:dyDescent="0.3">
      <c r="A106" t="s">
        <v>980</v>
      </c>
      <c r="B106">
        <f t="shared" si="15"/>
        <v>62</v>
      </c>
      <c r="C106">
        <f>VLOOKUP($B106,image_data!$A:$P,16,FALSE)</f>
        <v>5184</v>
      </c>
      <c r="D106">
        <f>VLOOKUP($B106,image_data!$A:$P,15,FALSE)</f>
        <v>3888</v>
      </c>
      <c r="E106">
        <f t="shared" si="16"/>
        <v>18.039999999999992</v>
      </c>
      <c r="F106">
        <f t="shared" si="17"/>
        <v>1341.7900000000002</v>
      </c>
      <c r="G106">
        <f t="shared" si="18"/>
        <v>1341.9112659561365</v>
      </c>
      <c r="H106">
        <f>VLOOKUP(_xlfn.CONCAT($A106,"1"),ref_coordinates!$A:$C,2,FALSE)</f>
        <v>125.28</v>
      </c>
      <c r="I106">
        <f>VLOOKUP(_xlfn.CONCAT($A106,"1"),ref_coordinates!$A:$C,3,FALSE)</f>
        <v>1263.47</v>
      </c>
      <c r="J106">
        <f>VLOOKUP(_xlfn.CONCAT($A106,"2"),ref_coordinates!$A:$C,2,FALSE)</f>
        <v>143.32</v>
      </c>
      <c r="K106">
        <f>VLOOKUP(_xlfn.CONCAT($A106,"2"),ref_coordinates!$A:$C,3,FALSE)</f>
        <v>2605.2600000000002</v>
      </c>
      <c r="L106">
        <f>VLOOKUP($A106,lines!W:AC,7)</f>
        <v>43.178009345429743</v>
      </c>
      <c r="M106">
        <f>RADIANS(VLOOKUP($B106, image_data!A:G,7,FALSE))</f>
        <v>0.48031024662904576</v>
      </c>
      <c r="N106">
        <f>VLOOKUP($A106,lines!W:AD,8,FALSE)</f>
        <v>5.668806261676858</v>
      </c>
      <c r="O106">
        <f t="shared" si="19"/>
        <v>5.1884960150478125</v>
      </c>
      <c r="P106">
        <f>VLOOKUP($B106,image_data!A:F,6,FALSE)</f>
        <v>2.2202407354489</v>
      </c>
      <c r="Q106">
        <f>VLOOKUP($B106,image_data!$A:$Q,12,FALSE)</f>
        <v>0.48775279201789001</v>
      </c>
      <c r="R106">
        <f>VLOOKUP($B106,image_data!$A:$Q,13,FALSE)</f>
        <v>-0.21587944900101</v>
      </c>
      <c r="S106">
        <f>VLOOKUP($B106,image_data!$A:$Q,14,FALSE)</f>
        <v>4.06910886114E-2</v>
      </c>
      <c r="T106">
        <f>VLOOKUP($B106,image_data!$A:$K,9,FALSE)</f>
        <v>1.4423710101524001</v>
      </c>
      <c r="U106">
        <f>VLOOKUP($B106,image_data!$A:$K,10,FALSE)</f>
        <v>-0.51206030829016003</v>
      </c>
      <c r="V106">
        <f>VLOOKUP($B106,image_data!$A:$K,11,FALSE)</f>
        <v>0.22195947417861001</v>
      </c>
      <c r="W106">
        <f>VLOOKUP(B106,image_data!A:R,18,FALSE)</f>
        <v>0.98555356501199998</v>
      </c>
      <c r="X106">
        <f>VLOOKUP(_xlfn.CONCAT(A106,1),ref_coordinates!A:D,4,FALSE)</f>
        <v>20.9</v>
      </c>
      <c r="Y106" t="str">
        <f>VLOOKUP(INT(LEFT(A106,3)),image_data!A:H,8,FALSE)</f>
        <v>perspective</v>
      </c>
      <c r="Z106" t="str">
        <f>VLOOKUP(B106,image_data!A:V,22,TRUE)</f>
        <v>stefanhrt: GoPro HERO9 Black</v>
      </c>
    </row>
    <row r="107" spans="1:26" x14ac:dyDescent="0.3">
      <c r="A107" t="s">
        <v>981</v>
      </c>
      <c r="B107">
        <f t="shared" si="15"/>
        <v>62</v>
      </c>
      <c r="C107">
        <f>VLOOKUP($B107,image_data!$A:$P,16,FALSE)</f>
        <v>5184</v>
      </c>
      <c r="D107">
        <f>VLOOKUP($B107,image_data!$A:$P,15,FALSE)</f>
        <v>3888</v>
      </c>
      <c r="E107">
        <f t="shared" si="16"/>
        <v>74.549999999999955</v>
      </c>
      <c r="F107">
        <f t="shared" si="17"/>
        <v>1069.0199999999998</v>
      </c>
      <c r="G107">
        <f t="shared" si="18"/>
        <v>1071.6162852905882</v>
      </c>
      <c r="H107">
        <f>VLOOKUP(_xlfn.CONCAT($A107,"1"),ref_coordinates!$A:$C,2,FALSE)</f>
        <v>549.11</v>
      </c>
      <c r="I107">
        <f>VLOOKUP(_xlfn.CONCAT($A107,"1"),ref_coordinates!$A:$C,3,FALSE)</f>
        <v>1454.45</v>
      </c>
      <c r="J107">
        <f>VLOOKUP(_xlfn.CONCAT($A107,"2"),ref_coordinates!$A:$C,2,FALSE)</f>
        <v>623.66</v>
      </c>
      <c r="K107">
        <f>VLOOKUP(_xlfn.CONCAT($A107,"2"),ref_coordinates!$A:$C,3,FALSE)</f>
        <v>2523.4699999999998</v>
      </c>
      <c r="L107">
        <f>VLOOKUP($A107,lines!W:AC,7)</f>
        <v>52.568241582075153</v>
      </c>
      <c r="M107">
        <f>RADIANS(VLOOKUP($B107, image_data!A:G,7,FALSE))</f>
        <v>0.48031024662904576</v>
      </c>
      <c r="N107">
        <f>VLOOKUP($A107,lines!W:AD,8,FALSE)</f>
        <v>5.8425596556612884</v>
      </c>
      <c r="O107">
        <f t="shared" si="19"/>
        <v>5.362249409032243</v>
      </c>
      <c r="P107">
        <f>VLOOKUP($B107,image_data!A:F,6,FALSE)</f>
        <v>2.2202407354489</v>
      </c>
      <c r="Q107">
        <f>VLOOKUP($B107,image_data!$A:$Q,12,FALSE)</f>
        <v>0.48775279201789001</v>
      </c>
      <c r="R107">
        <f>VLOOKUP($B107,image_data!$A:$Q,13,FALSE)</f>
        <v>-0.21587944900101</v>
      </c>
      <c r="S107">
        <f>VLOOKUP($B107,image_data!$A:$Q,14,FALSE)</f>
        <v>4.06910886114E-2</v>
      </c>
      <c r="T107">
        <f>VLOOKUP($B107,image_data!$A:$K,9,FALSE)</f>
        <v>1.4423710101524001</v>
      </c>
      <c r="U107">
        <f>VLOOKUP($B107,image_data!$A:$K,10,FALSE)</f>
        <v>-0.51206030829016003</v>
      </c>
      <c r="V107">
        <f>VLOOKUP($B107,image_data!$A:$K,11,FALSE)</f>
        <v>0.22195947417861001</v>
      </c>
      <c r="W107">
        <f>VLOOKUP(B107,image_data!A:R,18,FALSE)</f>
        <v>0.98555356501199998</v>
      </c>
      <c r="X107">
        <f>VLOOKUP(_xlfn.CONCAT(A107,1),ref_coordinates!A:D,4,FALSE)</f>
        <v>20.9</v>
      </c>
      <c r="Y107" t="str">
        <f>VLOOKUP(INT(LEFT(A107,3)),image_data!A:H,8,FALSE)</f>
        <v>perspective</v>
      </c>
      <c r="Z107" t="str">
        <f>VLOOKUP(B107,image_data!A:V,22,TRUE)</f>
        <v>stefanhrt: GoPro HERO9 Black</v>
      </c>
    </row>
    <row r="108" spans="1:26" x14ac:dyDescent="0.3">
      <c r="A108" t="s">
        <v>983</v>
      </c>
      <c r="B108">
        <f t="shared" si="15"/>
        <v>62</v>
      </c>
      <c r="C108">
        <f>VLOOKUP($B108,image_data!$A:$P,16,FALSE)</f>
        <v>5184</v>
      </c>
      <c r="D108">
        <f>VLOOKUP($B108,image_data!$A:$P,15,FALSE)</f>
        <v>3888</v>
      </c>
      <c r="E108">
        <f t="shared" si="16"/>
        <v>177.0300000000002</v>
      </c>
      <c r="F108">
        <f t="shared" si="17"/>
        <v>890.75999999999976</v>
      </c>
      <c r="G108">
        <f t="shared" si="18"/>
        <v>908.18114850507641</v>
      </c>
      <c r="H108">
        <f>VLOOKUP(_xlfn.CONCAT($A108,"1"),ref_coordinates!$A:$C,2,FALSE)</f>
        <v>2443.23</v>
      </c>
      <c r="I108">
        <f>VLOOKUP(_xlfn.CONCAT($A108,"1"),ref_coordinates!$A:$C,3,FALSE)</f>
        <v>1239.1300000000001</v>
      </c>
      <c r="J108">
        <f>VLOOKUP(_xlfn.CONCAT($A108,"2"),ref_coordinates!$A:$C,2,FALSE)</f>
        <v>2620.2600000000002</v>
      </c>
      <c r="K108">
        <f>VLOOKUP(_xlfn.CONCAT($A108,"2"),ref_coordinates!$A:$C,3,FALSE)</f>
        <v>2129.89</v>
      </c>
      <c r="L108">
        <f>VLOOKUP($A108,lines!W:AC,7)</f>
        <v>83.90159748097976</v>
      </c>
      <c r="M108">
        <f>RADIANS(VLOOKUP($B108, image_data!A:G,7,FALSE))</f>
        <v>0.48031024662904576</v>
      </c>
      <c r="N108">
        <f>VLOOKUP($A108,lines!W:AD,8,FALSE)</f>
        <v>0.37467538267468797</v>
      </c>
      <c r="O108">
        <f t="shared" si="19"/>
        <v>-0.10563486395435778</v>
      </c>
      <c r="P108">
        <f>VLOOKUP($B108,image_data!A:F,6,FALSE)</f>
        <v>2.2202407354489</v>
      </c>
      <c r="Q108">
        <f>VLOOKUP($B108,image_data!$A:$Q,12,FALSE)</f>
        <v>0.48775279201789001</v>
      </c>
      <c r="R108">
        <f>VLOOKUP($B108,image_data!$A:$Q,13,FALSE)</f>
        <v>-0.21587944900101</v>
      </c>
      <c r="S108">
        <f>VLOOKUP($B108,image_data!$A:$Q,14,FALSE)</f>
        <v>4.06910886114E-2</v>
      </c>
      <c r="T108">
        <f>VLOOKUP($B108,image_data!$A:$K,9,FALSE)</f>
        <v>1.4423710101524001</v>
      </c>
      <c r="U108">
        <f>VLOOKUP($B108,image_data!$A:$K,10,FALSE)</f>
        <v>-0.51206030829016003</v>
      </c>
      <c r="V108">
        <f>VLOOKUP($B108,image_data!$A:$K,11,FALSE)</f>
        <v>0.22195947417861001</v>
      </c>
      <c r="W108">
        <f>VLOOKUP(B108,image_data!A:R,18,FALSE)</f>
        <v>0.98555356501199998</v>
      </c>
      <c r="X108">
        <f>VLOOKUP(_xlfn.CONCAT(A108,1),ref_coordinates!A:D,4,FALSE)</f>
        <v>34.5</v>
      </c>
      <c r="Y108" t="str">
        <f>VLOOKUP(INT(LEFT(A108,3)),image_data!A:H,8,FALSE)</f>
        <v>perspective</v>
      </c>
      <c r="Z108" t="str">
        <f>VLOOKUP(B108,image_data!A:V,22,TRUE)</f>
        <v>stefanhrt: GoPro HERO9 Black</v>
      </c>
    </row>
    <row r="109" spans="1:26" x14ac:dyDescent="0.3">
      <c r="A109" t="s">
        <v>984</v>
      </c>
      <c r="B109">
        <f t="shared" si="15"/>
        <v>62</v>
      </c>
      <c r="C109">
        <f>VLOOKUP($B109,image_data!$A:$P,16,FALSE)</f>
        <v>5184</v>
      </c>
      <c r="D109">
        <f>VLOOKUP($B109,image_data!$A:$P,15,FALSE)</f>
        <v>3888</v>
      </c>
      <c r="E109">
        <f t="shared" si="16"/>
        <v>261.19000000000005</v>
      </c>
      <c r="F109">
        <f t="shared" si="17"/>
        <v>1217.1100000000001</v>
      </c>
      <c r="G109">
        <f t="shared" si="18"/>
        <v>1244.8200545460377</v>
      </c>
      <c r="H109">
        <f>VLOOKUP(_xlfn.CONCAT($A109,"1"),ref_coordinates!$A:$C,2,FALSE)</f>
        <v>2556.4299999999998</v>
      </c>
      <c r="I109">
        <f>VLOOKUP(_xlfn.CONCAT($A109,"1"),ref_coordinates!$A:$C,3,FALSE)</f>
        <v>891.85</v>
      </c>
      <c r="J109">
        <f>VLOOKUP(_xlfn.CONCAT($A109,"2"),ref_coordinates!$A:$C,2,FALSE)</f>
        <v>2817.62</v>
      </c>
      <c r="K109">
        <f>VLOOKUP(_xlfn.CONCAT($A109,"2"),ref_coordinates!$A:$C,3,FALSE)</f>
        <v>2108.96</v>
      </c>
      <c r="L109">
        <f>VLOOKUP($A109,lines!W:AC,7)</f>
        <v>60.213492708412133</v>
      </c>
      <c r="M109">
        <f>RADIANS(VLOOKUP($B109, image_data!A:G,7,FALSE))</f>
        <v>0.48031024662904576</v>
      </c>
      <c r="N109">
        <f>VLOOKUP($A109,lines!W:AD,8,FALSE)</f>
        <v>0.4536507515542838</v>
      </c>
      <c r="O109">
        <f t="shared" si="19"/>
        <v>-2.6659495074761952E-2</v>
      </c>
      <c r="P109">
        <f>VLOOKUP($B109,image_data!A:F,6,FALSE)</f>
        <v>2.2202407354489</v>
      </c>
      <c r="Q109">
        <f>VLOOKUP($B109,image_data!$A:$Q,12,FALSE)</f>
        <v>0.48775279201789001</v>
      </c>
      <c r="R109">
        <f>VLOOKUP($B109,image_data!$A:$Q,13,FALSE)</f>
        <v>-0.21587944900101</v>
      </c>
      <c r="S109">
        <f>VLOOKUP($B109,image_data!$A:$Q,14,FALSE)</f>
        <v>4.06910886114E-2</v>
      </c>
      <c r="T109">
        <f>VLOOKUP($B109,image_data!$A:$K,9,FALSE)</f>
        <v>1.4423710101524001</v>
      </c>
      <c r="U109">
        <f>VLOOKUP($B109,image_data!$A:$K,10,FALSE)</f>
        <v>-0.51206030829016003</v>
      </c>
      <c r="V109">
        <f>VLOOKUP($B109,image_data!$A:$K,11,FALSE)</f>
        <v>0.22195947417861001</v>
      </c>
      <c r="W109">
        <f>VLOOKUP(B109,image_data!A:R,18,FALSE)</f>
        <v>0.98555356501199998</v>
      </c>
      <c r="X109">
        <f>VLOOKUP(_xlfn.CONCAT(A109,1),ref_coordinates!A:D,4,FALSE)</f>
        <v>34.5</v>
      </c>
      <c r="Y109" t="str">
        <f>VLOOKUP(INT(LEFT(A109,3)),image_data!A:H,8,FALSE)</f>
        <v>perspective</v>
      </c>
      <c r="Z109" t="str">
        <f>VLOOKUP(B109,image_data!A:V,22,TRUE)</f>
        <v>stefanhrt: GoPro HERO9 Black</v>
      </c>
    </row>
    <row r="110" spans="1:26" x14ac:dyDescent="0.3">
      <c r="A110" t="s">
        <v>985</v>
      </c>
      <c r="B110">
        <f t="shared" si="15"/>
        <v>62</v>
      </c>
      <c r="C110">
        <f>VLOOKUP($B110,image_data!$A:$P,16,FALSE)</f>
        <v>5184</v>
      </c>
      <c r="D110">
        <f>VLOOKUP($B110,image_data!$A:$P,15,FALSE)</f>
        <v>3888</v>
      </c>
      <c r="E110">
        <f t="shared" si="16"/>
        <v>358.13000000000011</v>
      </c>
      <c r="F110">
        <f t="shared" si="17"/>
        <v>1445.1</v>
      </c>
      <c r="G110">
        <f t="shared" si="18"/>
        <v>1488.8153367358896</v>
      </c>
      <c r="H110">
        <f>VLOOKUP(_xlfn.CONCAT($A110,"1"),ref_coordinates!$A:$C,2,FALSE)</f>
        <v>2647.83</v>
      </c>
      <c r="I110">
        <f>VLOOKUP(_xlfn.CONCAT($A110,"1"),ref_coordinates!$A:$C,3,FALSE)</f>
        <v>629.77</v>
      </c>
      <c r="J110">
        <f>VLOOKUP(_xlfn.CONCAT($A110,"2"),ref_coordinates!$A:$C,2,FALSE)</f>
        <v>3005.96</v>
      </c>
      <c r="K110">
        <f>VLOOKUP(_xlfn.CONCAT($A110,"2"),ref_coordinates!$A:$C,3,FALSE)</f>
        <v>2074.87</v>
      </c>
      <c r="L110">
        <f>VLOOKUP($A110,lines!W:AC,7)</f>
        <v>48.786846252333604</v>
      </c>
      <c r="M110">
        <f>RADIANS(VLOOKUP($B110, image_data!A:G,7,FALSE))</f>
        <v>0.48031024662904576</v>
      </c>
      <c r="N110">
        <f>VLOOKUP($A110,lines!W:AD,8,FALSE)</f>
        <v>0.51474985388023231</v>
      </c>
      <c r="O110">
        <f t="shared" si="19"/>
        <v>3.4439607251186555E-2</v>
      </c>
      <c r="P110">
        <f>VLOOKUP($B110,image_data!A:F,6,FALSE)</f>
        <v>2.2202407354489</v>
      </c>
      <c r="Q110">
        <f>VLOOKUP($B110,image_data!$A:$Q,12,FALSE)</f>
        <v>0.48775279201789001</v>
      </c>
      <c r="R110">
        <f>VLOOKUP($B110,image_data!$A:$Q,13,FALSE)</f>
        <v>-0.21587944900101</v>
      </c>
      <c r="S110">
        <f>VLOOKUP($B110,image_data!$A:$Q,14,FALSE)</f>
        <v>4.06910886114E-2</v>
      </c>
      <c r="T110">
        <f>VLOOKUP($B110,image_data!$A:$K,9,FALSE)</f>
        <v>1.4423710101524001</v>
      </c>
      <c r="U110">
        <f>VLOOKUP($B110,image_data!$A:$K,10,FALSE)</f>
        <v>-0.51206030829016003</v>
      </c>
      <c r="V110">
        <f>VLOOKUP($B110,image_data!$A:$K,11,FALSE)</f>
        <v>0.22195947417861001</v>
      </c>
      <c r="W110">
        <f>VLOOKUP(B110,image_data!A:R,18,FALSE)</f>
        <v>0.98555356501199998</v>
      </c>
      <c r="X110">
        <f>VLOOKUP(_xlfn.CONCAT(A110,1),ref_coordinates!A:D,4,FALSE)</f>
        <v>34.5</v>
      </c>
      <c r="Y110" t="str">
        <f>VLOOKUP(INT(LEFT(A110,3)),image_data!A:H,8,FALSE)</f>
        <v>perspective</v>
      </c>
      <c r="Z110" t="str">
        <f>VLOOKUP(B110,image_data!A:V,22,TRUE)</f>
        <v>stefanhrt: GoPro HERO9 Black</v>
      </c>
    </row>
    <row r="111" spans="1:26" x14ac:dyDescent="0.3">
      <c r="A111" t="s">
        <v>986</v>
      </c>
      <c r="B111">
        <f t="shared" si="15"/>
        <v>62</v>
      </c>
      <c r="C111">
        <f>VLOOKUP($B111,image_data!$A:$P,16,FALSE)</f>
        <v>5184</v>
      </c>
      <c r="D111">
        <f>VLOOKUP($B111,image_data!$A:$P,15,FALSE)</f>
        <v>3888</v>
      </c>
      <c r="E111">
        <f t="shared" si="16"/>
        <v>366.98</v>
      </c>
      <c r="F111">
        <f t="shared" si="17"/>
        <v>1338.77</v>
      </c>
      <c r="G111">
        <f t="shared" si="18"/>
        <v>1388.1568475139977</v>
      </c>
      <c r="H111">
        <f>VLOOKUP(_xlfn.CONCAT($A111,"1"),ref_coordinates!$A:$C,2,FALSE)</f>
        <v>3071.32</v>
      </c>
      <c r="I111">
        <f>VLOOKUP(_xlfn.CONCAT($A111,"1"),ref_coordinates!$A:$C,3,FALSE)</f>
        <v>627.72</v>
      </c>
      <c r="J111">
        <f>VLOOKUP(_xlfn.CONCAT($A111,"2"),ref_coordinates!$A:$C,2,FALSE)</f>
        <v>3438.3</v>
      </c>
      <c r="K111">
        <f>VLOOKUP(_xlfn.CONCAT($A111,"2"),ref_coordinates!$A:$C,3,FALSE)</f>
        <v>1966.49</v>
      </c>
      <c r="L111">
        <f>VLOOKUP($A111,lines!W:AC,7)</f>
        <v>53.484186048802009</v>
      </c>
      <c r="M111">
        <f>RADIANS(VLOOKUP($B111, image_data!A:G,7,FALSE))</f>
        <v>0.48031024662904576</v>
      </c>
      <c r="N111">
        <f>VLOOKUP($A111,lines!W:AD,8,FALSE)</f>
        <v>0.71198205807353754</v>
      </c>
      <c r="O111">
        <f t="shared" si="19"/>
        <v>0.23167181144449178</v>
      </c>
      <c r="P111">
        <f>VLOOKUP($B111,image_data!A:F,6,FALSE)</f>
        <v>2.2202407354489</v>
      </c>
      <c r="Q111">
        <f>VLOOKUP($B111,image_data!$A:$Q,12,FALSE)</f>
        <v>0.48775279201789001</v>
      </c>
      <c r="R111">
        <f>VLOOKUP($B111,image_data!$A:$Q,13,FALSE)</f>
        <v>-0.21587944900101</v>
      </c>
      <c r="S111">
        <f>VLOOKUP($B111,image_data!$A:$Q,14,FALSE)</f>
        <v>4.06910886114E-2</v>
      </c>
      <c r="T111">
        <f>VLOOKUP($B111,image_data!$A:$K,9,FALSE)</f>
        <v>1.4423710101524001</v>
      </c>
      <c r="U111">
        <f>VLOOKUP($B111,image_data!$A:$K,10,FALSE)</f>
        <v>-0.51206030829016003</v>
      </c>
      <c r="V111">
        <f>VLOOKUP($B111,image_data!$A:$K,11,FALSE)</f>
        <v>0.22195947417861001</v>
      </c>
      <c r="W111">
        <f>VLOOKUP(B111,image_data!A:R,18,FALSE)</f>
        <v>0.98555356501199998</v>
      </c>
      <c r="X111">
        <f>VLOOKUP(_xlfn.CONCAT(A111,1),ref_coordinates!A:D,4,FALSE)</f>
        <v>34.5</v>
      </c>
      <c r="Y111" t="str">
        <f>VLOOKUP(INT(LEFT(A111,3)),image_data!A:H,8,FALSE)</f>
        <v>perspective</v>
      </c>
      <c r="Z111" t="str">
        <f>VLOOKUP(B111,image_data!A:V,22,TRUE)</f>
        <v>stefanhrt: GoPro HERO9 Black</v>
      </c>
    </row>
    <row r="112" spans="1:26" x14ac:dyDescent="0.3">
      <c r="A112" t="s">
        <v>988</v>
      </c>
      <c r="B112">
        <f t="shared" si="15"/>
        <v>63</v>
      </c>
      <c r="C112">
        <f>VLOOKUP($B112,image_data!$A:$P,16,FALSE)</f>
        <v>5184</v>
      </c>
      <c r="D112">
        <f>VLOOKUP($B112,image_data!$A:$P,15,FALSE)</f>
        <v>3888</v>
      </c>
      <c r="E112">
        <f t="shared" si="16"/>
        <v>-405.72</v>
      </c>
      <c r="F112">
        <f t="shared" si="17"/>
        <v>1792.4699999999998</v>
      </c>
      <c r="G112">
        <f t="shared" si="18"/>
        <v>1837.8132166517901</v>
      </c>
      <c r="H112">
        <f>VLOOKUP(_xlfn.CONCAT($A112,"1"),ref_coordinates!$A:$C,2,FALSE)</f>
        <v>679.08</v>
      </c>
      <c r="I112">
        <f>VLOOKUP(_xlfn.CONCAT($A112,"1"),ref_coordinates!$A:$C,3,FALSE)</f>
        <v>347.38</v>
      </c>
      <c r="J112">
        <f>VLOOKUP(_xlfn.CONCAT($A112,"2"),ref_coordinates!$A:$C,2,FALSE)</f>
        <v>273.36</v>
      </c>
      <c r="K112">
        <f>VLOOKUP(_xlfn.CONCAT($A112,"2"),ref_coordinates!$A:$C,3,FALSE)</f>
        <v>2139.85</v>
      </c>
      <c r="L112">
        <f>VLOOKUP($A112,lines!W:AC,7)</f>
        <v>43.882358217160501</v>
      </c>
      <c r="M112">
        <f>RADIANS(VLOOKUP($B112, image_data!A:G,7,FALSE))</f>
        <v>0.18401896816695906</v>
      </c>
      <c r="N112">
        <f>VLOOKUP($A112,lines!W:AD,8,FALSE)</f>
        <v>5.5363207958936469</v>
      </c>
      <c r="O112">
        <f t="shared" si="19"/>
        <v>5.3523018277266878</v>
      </c>
      <c r="P112">
        <f>VLOOKUP($B112,image_data!A:F,6,FALSE)</f>
        <v>1.4351261146367</v>
      </c>
      <c r="Q112">
        <f>VLOOKUP($B112,image_data!$A:$Q,12,FALSE)</f>
        <v>0.52262255278734004</v>
      </c>
      <c r="R112">
        <f>VLOOKUP($B112,image_data!$A:$Q,13,FALSE)</f>
        <v>-0.18828057678883001</v>
      </c>
      <c r="S112">
        <f>VLOOKUP($B112,image_data!$A:$Q,14,FALSE)</f>
        <v>2.8114732610249001E-2</v>
      </c>
      <c r="T112">
        <f>VLOOKUP($B112,image_data!$A:$K,9,FALSE)</f>
        <v>1.4790713561689</v>
      </c>
      <c r="U112">
        <f>VLOOKUP($B112,image_data!$A:$K,10,FALSE)</f>
        <v>-0.10799790904886999</v>
      </c>
      <c r="V112">
        <f>VLOOKUP($B112,image_data!$A:$K,11,FALSE)</f>
        <v>0.18004391534771999</v>
      </c>
      <c r="W112">
        <f>VLOOKUP(B112,image_data!A:R,18,FALSE)</f>
        <v>0.99803870734649003</v>
      </c>
      <c r="X112">
        <f>VLOOKUP(_xlfn.CONCAT(A112,1),ref_coordinates!A:D,4,FALSE)</f>
        <v>34</v>
      </c>
      <c r="Y112" t="str">
        <f>VLOOKUP(INT(LEFT(A112,3)),image_data!A:H,8,FALSE)</f>
        <v>perspective</v>
      </c>
      <c r="Z112" t="str">
        <f>VLOOKUP(B112,image_data!A:V,22,TRUE)</f>
        <v>stefanhrt: GoPro HERO9 Black</v>
      </c>
    </row>
    <row r="113" spans="1:26" x14ac:dyDescent="0.3">
      <c r="A113" t="s">
        <v>989</v>
      </c>
      <c r="B113">
        <f t="shared" si="15"/>
        <v>63</v>
      </c>
      <c r="C113">
        <f>VLOOKUP($B113,image_data!$A:$P,16,FALSE)</f>
        <v>5184</v>
      </c>
      <c r="D113">
        <f>VLOOKUP($B113,image_data!$A:$P,15,FALSE)</f>
        <v>3888</v>
      </c>
      <c r="E113">
        <f t="shared" si="16"/>
        <v>-210.38</v>
      </c>
      <c r="F113">
        <f t="shared" si="17"/>
        <v>1546.9099999999999</v>
      </c>
      <c r="G113">
        <f t="shared" si="18"/>
        <v>1561.1503106683865</v>
      </c>
      <c r="H113">
        <f>VLOOKUP(_xlfn.CONCAT($A113,"1"),ref_coordinates!$A:$C,2,FALSE)</f>
        <v>1134.81</v>
      </c>
      <c r="I113">
        <f>VLOOKUP(_xlfn.CONCAT($A113,"1"),ref_coordinates!$A:$C,3,FALSE)</f>
        <v>645.15</v>
      </c>
      <c r="J113">
        <f>VLOOKUP(_xlfn.CONCAT($A113,"2"),ref_coordinates!$A:$C,2,FALSE)</f>
        <v>924.43</v>
      </c>
      <c r="K113">
        <f>VLOOKUP(_xlfn.CONCAT($A113,"2"),ref_coordinates!$A:$C,3,FALSE)</f>
        <v>2192.06</v>
      </c>
      <c r="L113">
        <f>VLOOKUP($A113,lines!W:AC,7)</f>
        <v>49.334689917770653</v>
      </c>
      <c r="M113">
        <f>RADIANS(VLOOKUP($B113, image_data!A:G,7,FALSE))</f>
        <v>0.18401896816695906</v>
      </c>
      <c r="N113">
        <f>VLOOKUP($A113,lines!W:AD,8,FALSE)</f>
        <v>5.7706966837694917</v>
      </c>
      <c r="O113">
        <f t="shared" si="19"/>
        <v>5.5866777156025327</v>
      </c>
      <c r="P113">
        <f>VLOOKUP($B113,image_data!A:F,6,FALSE)</f>
        <v>1.4351261146367</v>
      </c>
      <c r="Q113">
        <f>VLOOKUP($B113,image_data!$A:$Q,12,FALSE)</f>
        <v>0.52262255278734004</v>
      </c>
      <c r="R113">
        <f>VLOOKUP($B113,image_data!$A:$Q,13,FALSE)</f>
        <v>-0.18828057678883001</v>
      </c>
      <c r="S113">
        <f>VLOOKUP($B113,image_data!$A:$Q,14,FALSE)</f>
        <v>2.8114732610249001E-2</v>
      </c>
      <c r="T113">
        <f>VLOOKUP($B113,image_data!$A:$K,9,FALSE)</f>
        <v>1.4790713561689</v>
      </c>
      <c r="U113">
        <f>VLOOKUP($B113,image_data!$A:$K,10,FALSE)</f>
        <v>-0.10799790904886999</v>
      </c>
      <c r="V113">
        <f>VLOOKUP($B113,image_data!$A:$K,11,FALSE)</f>
        <v>0.18004391534771999</v>
      </c>
      <c r="W113">
        <f>VLOOKUP(B113,image_data!A:R,18,FALSE)</f>
        <v>0.99803870734649003</v>
      </c>
      <c r="X113">
        <f>VLOOKUP(_xlfn.CONCAT(A113,1),ref_coordinates!A:D,4,FALSE)</f>
        <v>34</v>
      </c>
      <c r="Y113" t="str">
        <f>VLOOKUP(INT(LEFT(A113,3)),image_data!A:H,8,FALSE)</f>
        <v>perspective</v>
      </c>
      <c r="Z113" t="str">
        <f>VLOOKUP(B113,image_data!A:V,22,TRUE)</f>
        <v>stefanhrt: GoPro HERO9 Black</v>
      </c>
    </row>
    <row r="114" spans="1:26" x14ac:dyDescent="0.3">
      <c r="A114" t="s">
        <v>990</v>
      </c>
      <c r="B114">
        <f t="shared" si="15"/>
        <v>63</v>
      </c>
      <c r="C114">
        <f>VLOOKUP($B114,image_data!$A:$P,16,FALSE)</f>
        <v>5184</v>
      </c>
      <c r="D114">
        <f>VLOOKUP($B114,image_data!$A:$P,15,FALSE)</f>
        <v>3888</v>
      </c>
      <c r="E114">
        <f t="shared" si="16"/>
        <v>-17.3599999999999</v>
      </c>
      <c r="F114">
        <f t="shared" si="17"/>
        <v>648.98</v>
      </c>
      <c r="G114">
        <f t="shared" si="18"/>
        <v>649.2121456041931</v>
      </c>
      <c r="H114">
        <f>VLOOKUP(_xlfn.CONCAT($A114,"1"),ref_coordinates!$A:$C,2,FALSE)</f>
        <v>1889.02</v>
      </c>
      <c r="I114">
        <f>VLOOKUP(_xlfn.CONCAT($A114,"1"),ref_coordinates!$A:$C,3,FALSE)</f>
        <v>1528.15</v>
      </c>
      <c r="J114">
        <f>VLOOKUP(_xlfn.CONCAT($A114,"2"),ref_coordinates!$A:$C,2,FALSE)</f>
        <v>1871.66</v>
      </c>
      <c r="K114">
        <f>VLOOKUP(_xlfn.CONCAT($A114,"2"),ref_coordinates!$A:$C,3,FALSE)</f>
        <v>2177.13</v>
      </c>
      <c r="L114">
        <f>VLOOKUP($A114,lines!W:AC,7)</f>
        <v>119.51343098286431</v>
      </c>
      <c r="M114">
        <f>RADIANS(VLOOKUP($B114, image_data!A:G,7,FALSE))</f>
        <v>0.18401896816695906</v>
      </c>
      <c r="N114">
        <f>VLOOKUP($A114,lines!W:AD,8,FALSE)</f>
        <v>6.1709799440121706</v>
      </c>
      <c r="O114">
        <f t="shared" si="19"/>
        <v>5.9869609758452116</v>
      </c>
      <c r="P114">
        <f>VLOOKUP($B114,image_data!A:F,6,FALSE)</f>
        <v>1.4351261146367</v>
      </c>
      <c r="Q114">
        <f>VLOOKUP($B114,image_data!$A:$Q,12,FALSE)</f>
        <v>0.52262255278734004</v>
      </c>
      <c r="R114">
        <f>VLOOKUP($B114,image_data!$A:$Q,13,FALSE)</f>
        <v>-0.18828057678883001</v>
      </c>
      <c r="S114">
        <f>VLOOKUP($B114,image_data!$A:$Q,14,FALSE)</f>
        <v>2.8114732610249001E-2</v>
      </c>
      <c r="T114">
        <f>VLOOKUP($B114,image_data!$A:$K,9,FALSE)</f>
        <v>1.4790713561689</v>
      </c>
      <c r="U114">
        <f>VLOOKUP($B114,image_data!$A:$K,10,FALSE)</f>
        <v>-0.10799790904886999</v>
      </c>
      <c r="V114">
        <f>VLOOKUP($B114,image_data!$A:$K,11,FALSE)</f>
        <v>0.18004391534771999</v>
      </c>
      <c r="W114">
        <f>VLOOKUP(B114,image_data!A:R,18,FALSE)</f>
        <v>0.99803870734649003</v>
      </c>
      <c r="X114">
        <f>VLOOKUP(_xlfn.CONCAT(A114,1),ref_coordinates!A:D,4,FALSE)</f>
        <v>34.4</v>
      </c>
      <c r="Y114" t="str">
        <f>VLOOKUP(INT(LEFT(A114,3)),image_data!A:H,8,FALSE)</f>
        <v>perspective</v>
      </c>
      <c r="Z114" t="str">
        <f>VLOOKUP(B114,image_data!A:V,22,TRUE)</f>
        <v>stefanhrt: GoPro HERO9 Black</v>
      </c>
    </row>
    <row r="115" spans="1:26" x14ac:dyDescent="0.3">
      <c r="A115" t="s">
        <v>991</v>
      </c>
      <c r="B115">
        <f t="shared" si="15"/>
        <v>63</v>
      </c>
      <c r="C115">
        <f>VLOOKUP($B115,image_data!$A:$P,16,FALSE)</f>
        <v>5184</v>
      </c>
      <c r="D115">
        <f>VLOOKUP($B115,image_data!$A:$P,15,FALSE)</f>
        <v>3888</v>
      </c>
      <c r="E115">
        <f t="shared" si="16"/>
        <v>-12.599999999999909</v>
      </c>
      <c r="F115">
        <f t="shared" si="17"/>
        <v>594.34000000000015</v>
      </c>
      <c r="G115">
        <f t="shared" si="18"/>
        <v>594.47354491179851</v>
      </c>
      <c r="H115">
        <f>VLOOKUP(_xlfn.CONCAT($A115,"1"),ref_coordinates!$A:$C,2,FALSE)</f>
        <v>2020.09</v>
      </c>
      <c r="I115">
        <f>VLOOKUP(_xlfn.CONCAT($A115,"1"),ref_coordinates!$A:$C,3,FALSE)</f>
        <v>1578.19</v>
      </c>
      <c r="J115">
        <f>VLOOKUP(_xlfn.CONCAT($A115,"2"),ref_coordinates!$A:$C,2,FALSE)</f>
        <v>2007.49</v>
      </c>
      <c r="K115">
        <f>VLOOKUP(_xlfn.CONCAT($A115,"2"),ref_coordinates!$A:$C,3,FALSE)</f>
        <v>2172.5300000000002</v>
      </c>
      <c r="L115">
        <f>VLOOKUP($A115,lines!W:AC,7)</f>
        <v>129.7047077037449</v>
      </c>
      <c r="M115">
        <f>RADIANS(VLOOKUP($B115, image_data!A:G,7,FALSE))</f>
        <v>0.18401896816695906</v>
      </c>
      <c r="N115">
        <f>VLOOKUP($A115,lines!W:AD,8,FALSE)</f>
        <v>6.2233446471316647</v>
      </c>
      <c r="O115">
        <f t="shared" si="19"/>
        <v>6.0393256789647056</v>
      </c>
      <c r="P115">
        <f>VLOOKUP($B115,image_data!A:F,6,FALSE)</f>
        <v>1.4351261146367</v>
      </c>
      <c r="Q115">
        <f>VLOOKUP($B115,image_data!$A:$Q,12,FALSE)</f>
        <v>0.52262255278734004</v>
      </c>
      <c r="R115">
        <f>VLOOKUP($B115,image_data!$A:$Q,13,FALSE)</f>
        <v>-0.18828057678883001</v>
      </c>
      <c r="S115">
        <f>VLOOKUP($B115,image_data!$A:$Q,14,FALSE)</f>
        <v>2.8114732610249001E-2</v>
      </c>
      <c r="T115">
        <f>VLOOKUP($B115,image_data!$A:$K,9,FALSE)</f>
        <v>1.4790713561689</v>
      </c>
      <c r="U115">
        <f>VLOOKUP($B115,image_data!$A:$K,10,FALSE)</f>
        <v>-0.10799790904886999</v>
      </c>
      <c r="V115">
        <f>VLOOKUP($B115,image_data!$A:$K,11,FALSE)</f>
        <v>0.18004391534771999</v>
      </c>
      <c r="W115">
        <f>VLOOKUP(B115,image_data!A:R,18,FALSE)</f>
        <v>0.99803870734649003</v>
      </c>
      <c r="X115">
        <f>VLOOKUP(_xlfn.CONCAT(A115,1),ref_coordinates!A:D,4,FALSE)</f>
        <v>34.4</v>
      </c>
      <c r="Y115" t="str">
        <f>VLOOKUP(INT(LEFT(A115,3)),image_data!A:H,8,FALSE)</f>
        <v>perspective</v>
      </c>
      <c r="Z115" t="str">
        <f>VLOOKUP(B115,image_data!A:V,22,TRUE)</f>
        <v>stefanhrt: GoPro HERO9 Black</v>
      </c>
    </row>
    <row r="116" spans="1:26" x14ac:dyDescent="0.3">
      <c r="A116" t="s">
        <v>992</v>
      </c>
      <c r="B116">
        <f t="shared" si="15"/>
        <v>63</v>
      </c>
      <c r="C116">
        <f>VLOOKUP($B116,image_data!$A:$P,16,FALSE)</f>
        <v>5184</v>
      </c>
      <c r="D116">
        <f>VLOOKUP($B116,image_data!$A:$P,15,FALSE)</f>
        <v>3888</v>
      </c>
      <c r="E116">
        <f t="shared" si="16"/>
        <v>214.72000000000025</v>
      </c>
      <c r="F116">
        <f t="shared" si="17"/>
        <v>1839.07</v>
      </c>
      <c r="G116">
        <f t="shared" si="18"/>
        <v>1851.5623519881797</v>
      </c>
      <c r="H116">
        <f>VLOOKUP(_xlfn.CONCAT($A116,"1"),ref_coordinates!$A:$C,2,FALSE)</f>
        <v>3301.45</v>
      </c>
      <c r="I116">
        <f>VLOOKUP(_xlfn.CONCAT($A116,"1"),ref_coordinates!$A:$C,3,FALSE)</f>
        <v>373.55</v>
      </c>
      <c r="J116">
        <f>VLOOKUP(_xlfn.CONCAT($A116,"2"),ref_coordinates!$A:$C,2,FALSE)</f>
        <v>3516.17</v>
      </c>
      <c r="K116">
        <f>VLOOKUP(_xlfn.CONCAT($A116,"2"),ref_coordinates!$A:$C,3,FALSE)</f>
        <v>2212.62</v>
      </c>
      <c r="L116">
        <f>VLOOKUP($A116,lines!W:AC,7)</f>
        <v>36.59903726360821</v>
      </c>
      <c r="M116">
        <f>RADIANS(VLOOKUP($B116, image_data!A:G,7,FALSE))</f>
        <v>0.18401896816695906</v>
      </c>
      <c r="N116">
        <f>VLOOKUP($A116,lines!W:AD,8,FALSE)</f>
        <v>0.60823999876658563</v>
      </c>
      <c r="O116">
        <f t="shared" si="19"/>
        <v>0.42422103059962657</v>
      </c>
      <c r="P116">
        <f>VLOOKUP($B116,image_data!A:F,6,FALSE)</f>
        <v>1.4351261146367</v>
      </c>
      <c r="Q116">
        <f>VLOOKUP($B116,image_data!$A:$Q,12,FALSE)</f>
        <v>0.52262255278734004</v>
      </c>
      <c r="R116">
        <f>VLOOKUP($B116,image_data!$A:$Q,13,FALSE)</f>
        <v>-0.18828057678883001</v>
      </c>
      <c r="S116">
        <f>VLOOKUP($B116,image_data!$A:$Q,14,FALSE)</f>
        <v>2.8114732610249001E-2</v>
      </c>
      <c r="T116">
        <f>VLOOKUP($B116,image_data!$A:$K,9,FALSE)</f>
        <v>1.4790713561689</v>
      </c>
      <c r="U116">
        <f>VLOOKUP($B116,image_data!$A:$K,10,FALSE)</f>
        <v>-0.10799790904886999</v>
      </c>
      <c r="V116">
        <f>VLOOKUP($B116,image_data!$A:$K,11,FALSE)</f>
        <v>0.18004391534771999</v>
      </c>
      <c r="W116">
        <f>VLOOKUP(B116,image_data!A:R,18,FALSE)</f>
        <v>0.99803870734649003</v>
      </c>
      <c r="X116">
        <f>VLOOKUP(_xlfn.CONCAT(A116,1),ref_coordinates!A:D,4,FALSE)</f>
        <v>34.200000000000003</v>
      </c>
      <c r="Y116" t="str">
        <f>VLOOKUP(INT(LEFT(A116,3)),image_data!A:H,8,FALSE)</f>
        <v>perspective</v>
      </c>
      <c r="Z116" t="str">
        <f>VLOOKUP(B116,image_data!A:V,22,TRUE)</f>
        <v>stefanhrt: GoPro HERO9 Black</v>
      </c>
    </row>
    <row r="117" spans="1:26" x14ac:dyDescent="0.3">
      <c r="A117" t="s">
        <v>993</v>
      </c>
      <c r="B117">
        <f t="shared" si="15"/>
        <v>63</v>
      </c>
      <c r="C117">
        <f>VLOOKUP($B117,image_data!$A:$P,16,FALSE)</f>
        <v>5184</v>
      </c>
      <c r="D117">
        <f>VLOOKUP($B117,image_data!$A:$P,15,FALSE)</f>
        <v>3888</v>
      </c>
      <c r="E117">
        <f t="shared" si="16"/>
        <v>292.11999999999989</v>
      </c>
      <c r="F117">
        <f t="shared" si="17"/>
        <v>1618.3400000000001</v>
      </c>
      <c r="G117">
        <f t="shared" si="18"/>
        <v>1644.4933718321884</v>
      </c>
      <c r="H117">
        <f>VLOOKUP(_xlfn.CONCAT($A117,"1"),ref_coordinates!$A:$C,2,FALSE)</f>
        <v>4102.13</v>
      </c>
      <c r="I117">
        <f>VLOOKUP(_xlfn.CONCAT($A117,"1"),ref_coordinates!$A:$C,3,FALSE)</f>
        <v>497.64</v>
      </c>
      <c r="J117">
        <f>VLOOKUP(_xlfn.CONCAT($A117,"2"),ref_coordinates!$A:$C,2,FALSE)</f>
        <v>4394.25</v>
      </c>
      <c r="K117">
        <f>VLOOKUP(_xlfn.CONCAT($A117,"2"),ref_coordinates!$A:$C,3,FALSE)</f>
        <v>2115.98</v>
      </c>
      <c r="L117">
        <f>VLOOKUP($A117,lines!W:AC,7)</f>
        <v>46.867263516712939</v>
      </c>
      <c r="M117">
        <f>RADIANS(VLOOKUP($B117, image_data!A:G,7,FALSE))</f>
        <v>0.18401896816695906</v>
      </c>
      <c r="N117">
        <f>VLOOKUP($A117,lines!W:AD,8,FALSE)</f>
        <v>0.96834730975257832</v>
      </c>
      <c r="O117">
        <f t="shared" si="19"/>
        <v>0.78432834158561926</v>
      </c>
      <c r="P117">
        <f>VLOOKUP($B117,image_data!A:F,6,FALSE)</f>
        <v>1.4351261146367</v>
      </c>
      <c r="Q117">
        <f>VLOOKUP($B117,image_data!$A:$Q,12,FALSE)</f>
        <v>0.52262255278734004</v>
      </c>
      <c r="R117">
        <f>VLOOKUP($B117,image_data!$A:$Q,13,FALSE)</f>
        <v>-0.18828057678883001</v>
      </c>
      <c r="S117">
        <f>VLOOKUP($B117,image_data!$A:$Q,14,FALSE)</f>
        <v>2.8114732610249001E-2</v>
      </c>
      <c r="T117">
        <f>VLOOKUP($B117,image_data!$A:$K,9,FALSE)</f>
        <v>1.4790713561689</v>
      </c>
      <c r="U117">
        <f>VLOOKUP($B117,image_data!$A:$K,10,FALSE)</f>
        <v>-0.10799790904886999</v>
      </c>
      <c r="V117">
        <f>VLOOKUP($B117,image_data!$A:$K,11,FALSE)</f>
        <v>0.18004391534771999</v>
      </c>
      <c r="W117">
        <f>VLOOKUP(B117,image_data!A:R,18,FALSE)</f>
        <v>0.99803870734649003</v>
      </c>
      <c r="X117">
        <f>VLOOKUP(_xlfn.CONCAT(A117,1),ref_coordinates!A:D,4,FALSE)</f>
        <v>34.1</v>
      </c>
      <c r="Y117" t="str">
        <f>VLOOKUP(INT(LEFT(A117,3)),image_data!A:H,8,FALSE)</f>
        <v>perspective</v>
      </c>
      <c r="Z117" t="str">
        <f>VLOOKUP(B117,image_data!A:V,22,TRUE)</f>
        <v>stefanhrt: GoPro HERO9 Black</v>
      </c>
    </row>
    <row r="118" spans="1:26" x14ac:dyDescent="0.3">
      <c r="A118" t="s">
        <v>994</v>
      </c>
      <c r="B118">
        <f t="shared" si="15"/>
        <v>63</v>
      </c>
      <c r="C118">
        <f>VLOOKUP($B118,image_data!$A:$P,16,FALSE)</f>
        <v>5184</v>
      </c>
      <c r="D118">
        <f>VLOOKUP($B118,image_data!$A:$P,15,FALSE)</f>
        <v>3888</v>
      </c>
      <c r="E118">
        <f t="shared" si="16"/>
        <v>515.40999999999985</v>
      </c>
      <c r="F118">
        <f t="shared" si="17"/>
        <v>2001.11</v>
      </c>
      <c r="G118">
        <f t="shared" si="18"/>
        <v>2066.4192943834028</v>
      </c>
      <c r="H118">
        <f>VLOOKUP(_xlfn.CONCAT($A118,"1"),ref_coordinates!$A:$C,2,FALSE)</f>
        <v>4426.21</v>
      </c>
      <c r="I118">
        <f>VLOOKUP(_xlfn.CONCAT($A118,"1"),ref_coordinates!$A:$C,3,FALSE)</f>
        <v>131.72</v>
      </c>
      <c r="J118">
        <f>VLOOKUP(_xlfn.CONCAT($A118,"2"),ref_coordinates!$A:$C,2,FALSE)</f>
        <v>4941.62</v>
      </c>
      <c r="K118">
        <f>VLOOKUP(_xlfn.CONCAT($A118,"2"),ref_coordinates!$A:$C,3,FALSE)</f>
        <v>2132.83</v>
      </c>
      <c r="L118">
        <f>VLOOKUP($A118,lines!W:AC,7)</f>
        <v>39.868624099140199</v>
      </c>
      <c r="M118">
        <f>RADIANS(VLOOKUP($B118, image_data!A:G,7,FALSE))</f>
        <v>0.18401896816695906</v>
      </c>
      <c r="N118">
        <f>VLOOKUP($A118,lines!W:AD,8,FALSE)</f>
        <v>1.1786609429494761</v>
      </c>
      <c r="O118">
        <f t="shared" si="19"/>
        <v>0.99464197478251704</v>
      </c>
      <c r="P118">
        <f>VLOOKUP($B118,image_data!A:F,6,FALSE)</f>
        <v>1.4351261146367</v>
      </c>
      <c r="Q118">
        <f>VLOOKUP($B118,image_data!$A:$Q,12,FALSE)</f>
        <v>0.52262255278734004</v>
      </c>
      <c r="R118">
        <f>VLOOKUP($B118,image_data!$A:$Q,13,FALSE)</f>
        <v>-0.18828057678883001</v>
      </c>
      <c r="S118">
        <f>VLOOKUP($B118,image_data!$A:$Q,14,FALSE)</f>
        <v>2.8114732610249001E-2</v>
      </c>
      <c r="T118">
        <f>VLOOKUP($B118,image_data!$A:$K,9,FALSE)</f>
        <v>1.4790713561689</v>
      </c>
      <c r="U118">
        <f>VLOOKUP($B118,image_data!$A:$K,10,FALSE)</f>
        <v>-0.10799790904886999</v>
      </c>
      <c r="V118">
        <f>VLOOKUP($B118,image_data!$A:$K,11,FALSE)</f>
        <v>0.18004391534771999</v>
      </c>
      <c r="W118">
        <f>VLOOKUP(B118,image_data!A:R,18,FALSE)</f>
        <v>0.99803870734649003</v>
      </c>
      <c r="X118">
        <f>VLOOKUP(_xlfn.CONCAT(A118,1),ref_coordinates!A:D,4,FALSE)</f>
        <v>34.1</v>
      </c>
      <c r="Y118" t="str">
        <f>VLOOKUP(INT(LEFT(A118,3)),image_data!A:H,8,FALSE)</f>
        <v>perspective</v>
      </c>
      <c r="Z118" t="str">
        <f>VLOOKUP(B118,image_data!A:V,22,TRUE)</f>
        <v>stefanhrt: GoPro HERO9 Black</v>
      </c>
    </row>
    <row r="119" spans="1:26" x14ac:dyDescent="0.3">
      <c r="A119" t="s">
        <v>1355</v>
      </c>
      <c r="B119">
        <f t="shared" si="15"/>
        <v>64</v>
      </c>
      <c r="C119">
        <f>VLOOKUP($B119,image_data!$A:$P,16,FALSE)</f>
        <v>5184</v>
      </c>
      <c r="D119">
        <f>VLOOKUP($B119,image_data!$A:$P,15,FALSE)</f>
        <v>3888</v>
      </c>
      <c r="E119">
        <f t="shared" si="16"/>
        <v>-8.7799999999999727</v>
      </c>
      <c r="F119">
        <f t="shared" si="17"/>
        <v>250.36000000000013</v>
      </c>
      <c r="G119">
        <f t="shared" si="18"/>
        <v>250.51390779755135</v>
      </c>
      <c r="H119">
        <f>VLOOKUP(_xlfn.CONCAT($A119,"1"),ref_coordinates!$A:$C,2,FALSE)</f>
        <v>1993.8</v>
      </c>
      <c r="I119">
        <f>VLOOKUP(_xlfn.CONCAT($A119,"1"),ref_coordinates!$A:$C,3,FALSE)</f>
        <v>1944</v>
      </c>
      <c r="J119">
        <f>VLOOKUP(_xlfn.CONCAT($A119,"2"),ref_coordinates!$A:$C,2,FALSE)</f>
        <v>1985.02</v>
      </c>
      <c r="K119">
        <f>VLOOKUP(_xlfn.CONCAT($A119,"2"),ref_coordinates!$A:$C,3,FALSE)</f>
        <v>2194.36</v>
      </c>
      <c r="L119">
        <f>VLOOKUP($A119,lines!W:AC,7)</f>
        <v>42.136567288970198</v>
      </c>
      <c r="M119">
        <f>RADIANS(VLOOKUP($B119, image_data!A:G,7,FALSE))</f>
        <v>3.2748067190224357</v>
      </c>
      <c r="N119">
        <f>VLOOKUP($A119,lines!W:AD,8,FALSE)</f>
        <v>3.0059781423204708</v>
      </c>
      <c r="O119">
        <f t="shared" si="19"/>
        <v>-0.26882857670196492</v>
      </c>
      <c r="P119">
        <f>VLOOKUP($B119,image_data!A:F,6,FALSE)</f>
        <v>1.9800517400727</v>
      </c>
      <c r="Q119">
        <f>VLOOKUP($B119,image_data!$A:$Q,12,FALSE)</f>
        <v>0.48818189511586002</v>
      </c>
      <c r="R119">
        <f>VLOOKUP($B119,image_data!$A:$Q,13,FALSE)</f>
        <v>-0.20435145495619</v>
      </c>
      <c r="S119">
        <f>VLOOKUP($B119,image_data!$A:$Q,14,FALSE)</f>
        <v>3.3485143372599002E-2</v>
      </c>
      <c r="T119">
        <f>VLOOKUP($B119,image_data!$A:$K,9,FALSE)</f>
        <v>8.9146830284926995E-2</v>
      </c>
      <c r="U119">
        <f>VLOOKUP($B119,image_data!$A:$K,10,FALSE)</f>
        <v>2.0277401629066998</v>
      </c>
      <c r="V119">
        <f>VLOOKUP($B119,image_data!$A:$K,11,FALSE)</f>
        <v>-2.2221563413747001</v>
      </c>
      <c r="W119">
        <f>VLOOKUP(B119,image_data!A:R,18,FALSE)</f>
        <v>0.99403084999674995</v>
      </c>
      <c r="X119">
        <f>VLOOKUP(_xlfn.CONCAT(A119,1),ref_coordinates!A:D,4,FALSE)</f>
        <v>6.5</v>
      </c>
      <c r="Y119" t="str">
        <f>VLOOKUP(INT(LEFT(A119,3)),image_data!A:H,8,FALSE)</f>
        <v>perspective</v>
      </c>
      <c r="Z119" t="str">
        <f>VLOOKUP(B119,image_data!A:V,22,TRUE)</f>
        <v>stefanhrt: GoPro HERO9 Black</v>
      </c>
    </row>
    <row r="120" spans="1:26" x14ac:dyDescent="0.3">
      <c r="A120" t="s">
        <v>1356</v>
      </c>
      <c r="B120">
        <f t="shared" si="15"/>
        <v>64</v>
      </c>
      <c r="C120">
        <f>VLOOKUP($B120,image_data!$A:$P,16,FALSE)</f>
        <v>5184</v>
      </c>
      <c r="D120">
        <f>VLOOKUP($B120,image_data!$A:$P,15,FALSE)</f>
        <v>3888</v>
      </c>
      <c r="E120">
        <f t="shared" si="16"/>
        <v>38.269999999999982</v>
      </c>
      <c r="F120">
        <f t="shared" si="17"/>
        <v>626.01999999999975</v>
      </c>
      <c r="G120">
        <f t="shared" si="18"/>
        <v>627.18867440348413</v>
      </c>
      <c r="H120">
        <f>VLOOKUP(_xlfn.CONCAT($A120,"1"),ref_coordinates!$A:$C,2,FALSE)</f>
        <v>3312.17</v>
      </c>
      <c r="I120">
        <f>VLOOKUP(_xlfn.CONCAT($A120,"1"),ref_coordinates!$A:$C,3,FALSE)</f>
        <v>1633.43</v>
      </c>
      <c r="J120">
        <f>VLOOKUP(_xlfn.CONCAT($A120,"2"),ref_coordinates!$A:$C,2,FALSE)</f>
        <v>3350.44</v>
      </c>
      <c r="K120">
        <f>VLOOKUP(_xlfn.CONCAT($A120,"2"),ref_coordinates!$A:$C,3,FALSE)</f>
        <v>2259.4499999999998</v>
      </c>
      <c r="L120">
        <f>VLOOKUP($A120,lines!W:AC,7)</f>
        <v>27.938128549418579</v>
      </c>
      <c r="M120">
        <f>RADIANS(VLOOKUP($B120, image_data!A:G,7,FALSE))</f>
        <v>3.2748067190224357</v>
      </c>
      <c r="N120">
        <f>VLOOKUP($A120,lines!W:AD,8,FALSE)</f>
        <v>3.5599838131177179</v>
      </c>
      <c r="O120">
        <f t="shared" si="19"/>
        <v>0.28517709409528225</v>
      </c>
      <c r="P120">
        <f>VLOOKUP($B120,image_data!A:F,6,FALSE)</f>
        <v>1.9800517400727</v>
      </c>
      <c r="Q120">
        <f>VLOOKUP($B120,image_data!$A:$Q,12,FALSE)</f>
        <v>0.48818189511586002</v>
      </c>
      <c r="R120">
        <f>VLOOKUP($B120,image_data!$A:$Q,13,FALSE)</f>
        <v>-0.20435145495619</v>
      </c>
      <c r="S120">
        <f>VLOOKUP($B120,image_data!$A:$Q,14,FALSE)</f>
        <v>3.3485143372599002E-2</v>
      </c>
      <c r="T120">
        <f>VLOOKUP($B120,image_data!$A:$K,9,FALSE)</f>
        <v>8.9146830284926995E-2</v>
      </c>
      <c r="U120">
        <f>VLOOKUP($B120,image_data!$A:$K,10,FALSE)</f>
        <v>2.0277401629066998</v>
      </c>
      <c r="V120">
        <f>VLOOKUP($B120,image_data!$A:$K,11,FALSE)</f>
        <v>-2.2221563413747001</v>
      </c>
      <c r="W120">
        <f>VLOOKUP(B120,image_data!A:R,18,FALSE)</f>
        <v>0.99403084999674995</v>
      </c>
      <c r="X120">
        <f>VLOOKUP(_xlfn.CONCAT(A120,1),ref_coordinates!A:D,4,FALSE)</f>
        <v>8.9</v>
      </c>
      <c r="Y120" t="str">
        <f>VLOOKUP(INT(LEFT(A120,3)),image_data!A:H,8,FALSE)</f>
        <v>perspective</v>
      </c>
      <c r="Z120" t="str">
        <f>VLOOKUP(B120,image_data!A:V,22,TRUE)</f>
        <v>stefanhrt: GoPro HERO9 Black</v>
      </c>
    </row>
    <row r="121" spans="1:26" x14ac:dyDescent="0.3">
      <c r="A121" t="s">
        <v>1357</v>
      </c>
      <c r="B121">
        <f t="shared" si="15"/>
        <v>64</v>
      </c>
      <c r="C121">
        <f>VLOOKUP($B121,image_data!$A:$P,16,FALSE)</f>
        <v>5184</v>
      </c>
      <c r="D121">
        <f>VLOOKUP($B121,image_data!$A:$P,15,FALSE)</f>
        <v>3888</v>
      </c>
      <c r="E121">
        <f t="shared" si="16"/>
        <v>0</v>
      </c>
      <c r="F121">
        <f t="shared" si="17"/>
        <v>306.8900000000001</v>
      </c>
      <c r="G121">
        <f t="shared" si="18"/>
        <v>306.8900000000001</v>
      </c>
      <c r="H121">
        <f>VLOOKUP(_xlfn.CONCAT($A121,"1"),ref_coordinates!$A:$C,2,FALSE)</f>
        <v>3496</v>
      </c>
      <c r="I121">
        <f>VLOOKUP(_xlfn.CONCAT($A121,"1"),ref_coordinates!$A:$C,3,FALSE)</f>
        <v>1955.64</v>
      </c>
      <c r="J121">
        <f>VLOOKUP(_xlfn.CONCAT($A121,"2"),ref_coordinates!$A:$C,2,FALSE)</f>
        <v>3496</v>
      </c>
      <c r="K121">
        <f>VLOOKUP(_xlfn.CONCAT($A121,"2"),ref_coordinates!$A:$C,3,FALSE)</f>
        <v>2262.5300000000002</v>
      </c>
      <c r="L121">
        <f>VLOOKUP($A121,lines!W:AC,7)</f>
        <v>23.0811205112112</v>
      </c>
      <c r="M121">
        <f>RADIANS(VLOOKUP($B121, image_data!A:G,7,FALSE))</f>
        <v>3.2748067190224357</v>
      </c>
      <c r="N121">
        <f>VLOOKUP($A121,lines!W:AD,8,FALSE)</f>
        <v>3.6157634564889758</v>
      </c>
      <c r="O121">
        <f t="shared" si="19"/>
        <v>0.34095673746654009</v>
      </c>
      <c r="P121">
        <f>VLOOKUP($B121,image_data!A:F,6,FALSE)</f>
        <v>1.9800517400727</v>
      </c>
      <c r="Q121">
        <f>VLOOKUP($B121,image_data!$A:$Q,12,FALSE)</f>
        <v>0.48818189511586002</v>
      </c>
      <c r="R121">
        <f>VLOOKUP($B121,image_data!$A:$Q,13,FALSE)</f>
        <v>-0.20435145495619</v>
      </c>
      <c r="S121">
        <f>VLOOKUP($B121,image_data!$A:$Q,14,FALSE)</f>
        <v>3.3485143372599002E-2</v>
      </c>
      <c r="T121">
        <f>VLOOKUP($B121,image_data!$A:$K,9,FALSE)</f>
        <v>8.9146830284926995E-2</v>
      </c>
      <c r="U121">
        <f>VLOOKUP($B121,image_data!$A:$K,10,FALSE)</f>
        <v>2.0277401629066998</v>
      </c>
      <c r="V121">
        <f>VLOOKUP($B121,image_data!$A:$K,11,FALSE)</f>
        <v>-2.2221563413747001</v>
      </c>
      <c r="W121">
        <f>VLOOKUP(B121,image_data!A:R,18,FALSE)</f>
        <v>0.99403084999674995</v>
      </c>
      <c r="X121">
        <f>VLOOKUP(_xlfn.CONCAT(A121,1),ref_coordinates!A:D,4,FALSE)</f>
        <v>5.5</v>
      </c>
      <c r="Y121" t="str">
        <f>VLOOKUP(INT(LEFT(A121,3)),image_data!A:H,8,FALSE)</f>
        <v>perspective</v>
      </c>
      <c r="Z121" t="str">
        <f>VLOOKUP(B121,image_data!A:V,22,TRUE)</f>
        <v>stefanhrt: GoPro HERO9 Black</v>
      </c>
    </row>
    <row r="122" spans="1:26" x14ac:dyDescent="0.3">
      <c r="A122" t="s">
        <v>1361</v>
      </c>
      <c r="B122">
        <f t="shared" si="15"/>
        <v>65</v>
      </c>
      <c r="C122">
        <f>VLOOKUP($B122,image_data!$A:$P,16,FALSE)</f>
        <v>5184</v>
      </c>
      <c r="D122">
        <f>VLOOKUP($B122,image_data!$A:$P,15,FALSE)</f>
        <v>3888</v>
      </c>
      <c r="E122">
        <f t="shared" si="16"/>
        <v>-8.9700000000000273</v>
      </c>
      <c r="F122">
        <f t="shared" si="17"/>
        <v>330.75000000000023</v>
      </c>
      <c r="G122">
        <f t="shared" si="18"/>
        <v>330.87161165624372</v>
      </c>
      <c r="H122">
        <f>VLOOKUP(_xlfn.CONCAT($A122,"1"),ref_coordinates!$A:$C,2,FALSE)</f>
        <v>891.78</v>
      </c>
      <c r="I122">
        <f>VLOOKUP(_xlfn.CONCAT($A122,"1"),ref_coordinates!$A:$C,3,FALSE)</f>
        <v>1785.61</v>
      </c>
      <c r="J122">
        <f>VLOOKUP(_xlfn.CONCAT($A122,"2"),ref_coordinates!$A:$C,2,FALSE)</f>
        <v>882.81</v>
      </c>
      <c r="K122">
        <f>VLOOKUP(_xlfn.CONCAT($A122,"2"),ref_coordinates!$A:$C,3,FALSE)</f>
        <v>2116.36</v>
      </c>
      <c r="L122">
        <f>VLOOKUP($A122,lines!W:AC,7)</f>
        <v>24.116363431774591</v>
      </c>
      <c r="M122">
        <f>RADIANS(VLOOKUP($B122, image_data!A:G,7,FALSE))</f>
        <v>1.6819223822827745</v>
      </c>
      <c r="N122">
        <f>VLOOKUP($A122,lines!W:AD,8,FALSE)</f>
        <v>1.0026104966080289</v>
      </c>
      <c r="O122">
        <f t="shared" si="19"/>
        <v>-0.67931188567474554</v>
      </c>
      <c r="P122">
        <f>VLOOKUP($B122,image_data!A:F,6,FALSE)</f>
        <v>1.9589792788028999</v>
      </c>
      <c r="Q122">
        <f>VLOOKUP($B122,image_data!$A:$Q,12,FALSE)</f>
        <v>0.48287321721623999</v>
      </c>
      <c r="R122">
        <f>VLOOKUP($B122,image_data!$A:$Q,13,FALSE)</f>
        <v>-0.19920794907794001</v>
      </c>
      <c r="S122">
        <f>VLOOKUP($B122,image_data!$A:$Q,14,FALSE)</f>
        <v>3.051739619017E-2</v>
      </c>
      <c r="T122">
        <f>VLOOKUP($B122,image_data!$A:$K,9,FALSE)</f>
        <v>1.1068019135692</v>
      </c>
      <c r="U122">
        <f>VLOOKUP($B122,image_data!$A:$K,10,FALSE)</f>
        <v>-1.2545689034201</v>
      </c>
      <c r="V122">
        <f>VLOOKUP($B122,image_data!$A:$K,11,FALSE)</f>
        <v>1.3069016571590999</v>
      </c>
      <c r="W122">
        <f>VLOOKUP(B122,image_data!A:R,18,FALSE)</f>
        <v>0.99375732841507003</v>
      </c>
      <c r="X122">
        <f>VLOOKUP(_xlfn.CONCAT(A122,1),ref_coordinates!A:D,4,FALSE)</f>
        <v>4</v>
      </c>
      <c r="Y122" t="str">
        <f>VLOOKUP(INT(LEFT(A122,3)),image_data!A:H,8,FALSE)</f>
        <v>perspective</v>
      </c>
      <c r="Z122" t="str">
        <f>VLOOKUP(B122,image_data!A:V,22,TRUE)</f>
        <v>stefanhrt: GoPro HERO9 Black</v>
      </c>
    </row>
    <row r="123" spans="1:26" x14ac:dyDescent="0.3">
      <c r="A123" t="s">
        <v>1362</v>
      </c>
      <c r="B123">
        <f t="shared" si="15"/>
        <v>65</v>
      </c>
      <c r="C123">
        <f>VLOOKUP($B123,image_data!$A:$P,16,FALSE)</f>
        <v>5184</v>
      </c>
      <c r="D123">
        <f>VLOOKUP($B123,image_data!$A:$P,15,FALSE)</f>
        <v>3888</v>
      </c>
      <c r="E123">
        <f t="shared" si="16"/>
        <v>0</v>
      </c>
      <c r="F123">
        <f t="shared" si="17"/>
        <v>373.2800000000002</v>
      </c>
      <c r="G123">
        <f t="shared" si="18"/>
        <v>373.2800000000002</v>
      </c>
      <c r="H123">
        <f>VLOOKUP(_xlfn.CONCAT($A123,"1"),ref_coordinates!$A:$C,2,FALSE)</f>
        <v>1528.51</v>
      </c>
      <c r="I123">
        <f>VLOOKUP(_xlfn.CONCAT($A123,"1"),ref_coordinates!$A:$C,3,FALSE)</f>
        <v>1770.02</v>
      </c>
      <c r="J123">
        <f>VLOOKUP(_xlfn.CONCAT($A123,"2"),ref_coordinates!$A:$C,2,FALSE)</f>
        <v>1528.51</v>
      </c>
      <c r="K123">
        <f>VLOOKUP(_xlfn.CONCAT($A123,"2"),ref_coordinates!$A:$C,3,FALSE)</f>
        <v>2143.3000000000002</v>
      </c>
      <c r="L123">
        <f>VLOOKUP($A123,lines!W:AC,7)</f>
        <v>20.041102991701671</v>
      </c>
      <c r="M123">
        <f>RADIANS(VLOOKUP($B123, image_data!A:G,7,FALSE))</f>
        <v>1.6819223822827745</v>
      </c>
      <c r="N123">
        <f>VLOOKUP($A123,lines!W:AD,8,FALSE)</f>
        <v>1.308650834675797</v>
      </c>
      <c r="O123">
        <f t="shared" si="19"/>
        <v>-0.37327154760697745</v>
      </c>
      <c r="P123">
        <f>VLOOKUP($B123,image_data!A:F,6,FALSE)</f>
        <v>1.9589792788028999</v>
      </c>
      <c r="Q123">
        <f>VLOOKUP($B123,image_data!$A:$Q,12,FALSE)</f>
        <v>0.48287321721623999</v>
      </c>
      <c r="R123">
        <f>VLOOKUP($B123,image_data!$A:$Q,13,FALSE)</f>
        <v>-0.19920794907794001</v>
      </c>
      <c r="S123">
        <f>VLOOKUP($B123,image_data!$A:$Q,14,FALSE)</f>
        <v>3.051739619017E-2</v>
      </c>
      <c r="T123">
        <f>VLOOKUP($B123,image_data!$A:$K,9,FALSE)</f>
        <v>1.1068019135692</v>
      </c>
      <c r="U123">
        <f>VLOOKUP($B123,image_data!$A:$K,10,FALSE)</f>
        <v>-1.2545689034201</v>
      </c>
      <c r="V123">
        <f>VLOOKUP($B123,image_data!$A:$K,11,FALSE)</f>
        <v>1.3069016571590999</v>
      </c>
      <c r="W123">
        <f>VLOOKUP(B123,image_data!A:R,18,FALSE)</f>
        <v>0.99375732841507003</v>
      </c>
      <c r="X123">
        <f>VLOOKUP(_xlfn.CONCAT(A123,1),ref_coordinates!A:D,4,FALSE)</f>
        <v>4</v>
      </c>
      <c r="Y123" t="str">
        <f>VLOOKUP(INT(LEFT(A123,3)),image_data!A:H,8,FALSE)</f>
        <v>perspective</v>
      </c>
      <c r="Z123" t="str">
        <f>VLOOKUP(B123,image_data!A:V,22,TRUE)</f>
        <v>stefanhrt: GoPro HERO9 Black</v>
      </c>
    </row>
    <row r="124" spans="1:26" x14ac:dyDescent="0.3">
      <c r="A124" t="s">
        <v>1363</v>
      </c>
      <c r="B124">
        <f t="shared" si="15"/>
        <v>65</v>
      </c>
      <c r="C124">
        <f>VLOOKUP($B124,image_data!$A:$P,16,FALSE)</f>
        <v>5184</v>
      </c>
      <c r="D124">
        <f>VLOOKUP($B124,image_data!$A:$P,15,FALSE)</f>
        <v>3888</v>
      </c>
      <c r="E124">
        <f t="shared" si="16"/>
        <v>-6.8899999999998727</v>
      </c>
      <c r="F124">
        <f t="shared" si="17"/>
        <v>134.58000000000015</v>
      </c>
      <c r="G124">
        <f t="shared" si="18"/>
        <v>134.75625588446735</v>
      </c>
      <c r="H124">
        <f>VLOOKUP(_xlfn.CONCAT($A124,"1"),ref_coordinates!$A:$C,2,FALSE)</f>
        <v>2168.85</v>
      </c>
      <c r="I124">
        <f>VLOOKUP(_xlfn.CONCAT($A124,"1"),ref_coordinates!$A:$C,3,FALSE)</f>
        <v>1967.26</v>
      </c>
      <c r="J124">
        <f>VLOOKUP(_xlfn.CONCAT($A124,"2"),ref_coordinates!$A:$C,2,FALSE)</f>
        <v>2161.96</v>
      </c>
      <c r="K124">
        <f>VLOOKUP(_xlfn.CONCAT($A124,"2"),ref_coordinates!$A:$C,3,FALSE)</f>
        <v>2101.84</v>
      </c>
      <c r="L124">
        <f>VLOOKUP($A124,lines!W:AC,7)</f>
        <v>64.861013275212599</v>
      </c>
      <c r="M124">
        <f>RADIANS(VLOOKUP($B124, image_data!A:G,7,FALSE))</f>
        <v>1.6819223822827745</v>
      </c>
      <c r="N124">
        <f>VLOOKUP($A124,lines!W:AD,8,FALSE)</f>
        <v>1.5641783639380149</v>
      </c>
      <c r="O124">
        <f t="shared" si="19"/>
        <v>-0.11774401834475956</v>
      </c>
      <c r="P124">
        <f>VLOOKUP($B124,image_data!A:F,6,FALSE)</f>
        <v>1.9589792788028999</v>
      </c>
      <c r="Q124">
        <f>VLOOKUP($B124,image_data!$A:$Q,12,FALSE)</f>
        <v>0.48287321721623999</v>
      </c>
      <c r="R124">
        <f>VLOOKUP($B124,image_data!$A:$Q,13,FALSE)</f>
        <v>-0.19920794907794001</v>
      </c>
      <c r="S124">
        <f>VLOOKUP($B124,image_data!$A:$Q,14,FALSE)</f>
        <v>3.051739619017E-2</v>
      </c>
      <c r="T124">
        <f>VLOOKUP($B124,image_data!$A:$K,9,FALSE)</f>
        <v>1.1068019135692</v>
      </c>
      <c r="U124">
        <f>VLOOKUP($B124,image_data!$A:$K,10,FALSE)</f>
        <v>-1.2545689034201</v>
      </c>
      <c r="V124">
        <f>VLOOKUP($B124,image_data!$A:$K,11,FALSE)</f>
        <v>1.3069016571590999</v>
      </c>
      <c r="W124">
        <f>VLOOKUP(B124,image_data!A:R,18,FALSE)</f>
        <v>0.99375732841507003</v>
      </c>
      <c r="X124">
        <f>VLOOKUP(_xlfn.CONCAT(A124,1),ref_coordinates!A:D,4,FALSE)</f>
        <v>5.5</v>
      </c>
      <c r="Y124" t="str">
        <f>VLOOKUP(INT(LEFT(A124,3)),image_data!A:H,8,FALSE)</f>
        <v>perspective</v>
      </c>
      <c r="Z124" t="str">
        <f>VLOOKUP(B124,image_data!A:V,22,TRUE)</f>
        <v>stefanhrt: GoPro HERO9 Black</v>
      </c>
    </row>
    <row r="125" spans="1:26" x14ac:dyDescent="0.3">
      <c r="A125" t="s">
        <v>1364</v>
      </c>
      <c r="B125">
        <f t="shared" si="15"/>
        <v>65</v>
      </c>
      <c r="C125">
        <f>VLOOKUP($B125,image_data!$A:$P,16,FALSE)</f>
        <v>5184</v>
      </c>
      <c r="D125">
        <f>VLOOKUP($B125,image_data!$A:$P,15,FALSE)</f>
        <v>3888</v>
      </c>
      <c r="E125">
        <f t="shared" si="16"/>
        <v>2.2999999999997272</v>
      </c>
      <c r="F125">
        <f t="shared" si="17"/>
        <v>222.8900000000001</v>
      </c>
      <c r="G125">
        <f t="shared" si="18"/>
        <v>222.90186652426229</v>
      </c>
      <c r="H125">
        <f>VLOOKUP(_xlfn.CONCAT($A125,"1"),ref_coordinates!$A:$C,2,FALSE)</f>
        <v>2891.4</v>
      </c>
      <c r="I125">
        <f>VLOOKUP(_xlfn.CONCAT($A125,"1"),ref_coordinates!$A:$C,3,FALSE)</f>
        <v>1843.68</v>
      </c>
      <c r="J125">
        <f>VLOOKUP(_xlfn.CONCAT($A125,"2"),ref_coordinates!$A:$C,2,FALSE)</f>
        <v>2893.7</v>
      </c>
      <c r="K125">
        <f>VLOOKUP(_xlfn.CONCAT($A125,"2"),ref_coordinates!$A:$C,3,FALSE)</f>
        <v>2066.5700000000002</v>
      </c>
      <c r="L125">
        <f>VLOOKUP($A125,lines!W:AC,7)</f>
        <v>87.199526500333292</v>
      </c>
      <c r="M125">
        <f>RADIANS(VLOOKUP($B125, image_data!A:G,7,FALSE))</f>
        <v>1.6819223822827745</v>
      </c>
      <c r="N125">
        <f>VLOOKUP($A125,lines!W:AD,8,FALSE)</f>
        <v>1.8670230367589531</v>
      </c>
      <c r="O125">
        <f t="shared" si="19"/>
        <v>0.18510065447617863</v>
      </c>
      <c r="P125">
        <f>VLOOKUP($B125,image_data!A:F,6,FALSE)</f>
        <v>1.9589792788028999</v>
      </c>
      <c r="Q125">
        <f>VLOOKUP($B125,image_data!$A:$Q,12,FALSE)</f>
        <v>0.48287321721623999</v>
      </c>
      <c r="R125">
        <f>VLOOKUP($B125,image_data!$A:$Q,13,FALSE)</f>
        <v>-0.19920794907794001</v>
      </c>
      <c r="S125">
        <f>VLOOKUP($B125,image_data!$A:$Q,14,FALSE)</f>
        <v>3.051739619017E-2</v>
      </c>
      <c r="T125">
        <f>VLOOKUP($B125,image_data!$A:$K,9,FALSE)</f>
        <v>1.1068019135692</v>
      </c>
      <c r="U125">
        <f>VLOOKUP($B125,image_data!$A:$K,10,FALSE)</f>
        <v>-1.2545689034201</v>
      </c>
      <c r="V125">
        <f>VLOOKUP($B125,image_data!$A:$K,11,FALSE)</f>
        <v>1.3069016571590999</v>
      </c>
      <c r="W125">
        <f>VLOOKUP(B125,image_data!A:R,18,FALSE)</f>
        <v>0.99375732841507003</v>
      </c>
      <c r="X125">
        <f>VLOOKUP(_xlfn.CONCAT(A125,1),ref_coordinates!A:D,4,FALSE)</f>
        <v>10</v>
      </c>
      <c r="Y125" t="str">
        <f>VLOOKUP(INT(LEFT(A125,3)),image_data!A:H,8,FALSE)</f>
        <v>perspective</v>
      </c>
      <c r="Z125" t="str">
        <f>VLOOKUP(B125,image_data!A:V,22,TRUE)</f>
        <v>stefanhrt: GoPro HERO9 Black</v>
      </c>
    </row>
    <row r="126" spans="1:26" x14ac:dyDescent="0.3">
      <c r="A126" t="s">
        <v>1365</v>
      </c>
      <c r="B126">
        <f t="shared" si="15"/>
        <v>65</v>
      </c>
      <c r="C126">
        <f>VLOOKUP($B126,image_data!$A:$P,16,FALSE)</f>
        <v>5184</v>
      </c>
      <c r="D126">
        <f>VLOOKUP($B126,image_data!$A:$P,15,FALSE)</f>
        <v>3888</v>
      </c>
      <c r="E126">
        <f t="shared" si="16"/>
        <v>2.5499999999997272</v>
      </c>
      <c r="F126">
        <f t="shared" si="17"/>
        <v>89.360000000000127</v>
      </c>
      <c r="G126">
        <f t="shared" si="18"/>
        <v>89.396376324770685</v>
      </c>
      <c r="H126">
        <f>VLOOKUP(_xlfn.CONCAT($A126,"1"),ref_coordinates!$A:$C,2,FALSE)</f>
        <v>2916.17</v>
      </c>
      <c r="I126">
        <f>VLOOKUP(_xlfn.CONCAT($A126,"1"),ref_coordinates!$A:$C,3,FALSE)</f>
        <v>1977.21</v>
      </c>
      <c r="J126">
        <f>VLOOKUP(_xlfn.CONCAT($A126,"2"),ref_coordinates!$A:$C,2,FALSE)</f>
        <v>2918.72</v>
      </c>
      <c r="K126">
        <f>VLOOKUP(_xlfn.CONCAT($A126,"2"),ref_coordinates!$A:$C,3,FALSE)</f>
        <v>2066.5700000000002</v>
      </c>
      <c r="L126">
        <f>VLOOKUP($A126,lines!W:AC,7)</f>
        <v>83.04304439704751</v>
      </c>
      <c r="M126">
        <f>RADIANS(VLOOKUP($B126, image_data!A:G,7,FALSE))</f>
        <v>1.6819223822827745</v>
      </c>
      <c r="N126">
        <f>VLOOKUP($A126,lines!W:AD,8,FALSE)</f>
        <v>1.8754838799542779</v>
      </c>
      <c r="O126">
        <f t="shared" si="19"/>
        <v>0.19356149767150344</v>
      </c>
      <c r="P126">
        <f>VLOOKUP($B126,image_data!A:F,6,FALSE)</f>
        <v>1.9589792788028999</v>
      </c>
      <c r="Q126">
        <f>VLOOKUP($B126,image_data!$A:$Q,12,FALSE)</f>
        <v>0.48287321721623999</v>
      </c>
      <c r="R126">
        <f>VLOOKUP($B126,image_data!$A:$Q,13,FALSE)</f>
        <v>-0.19920794907794001</v>
      </c>
      <c r="S126">
        <f>VLOOKUP($B126,image_data!$A:$Q,14,FALSE)</f>
        <v>3.051739619017E-2</v>
      </c>
      <c r="T126">
        <f>VLOOKUP($B126,image_data!$A:$K,9,FALSE)</f>
        <v>1.1068019135692</v>
      </c>
      <c r="U126">
        <f>VLOOKUP($B126,image_data!$A:$K,10,FALSE)</f>
        <v>-1.2545689034201</v>
      </c>
      <c r="V126">
        <f>VLOOKUP($B126,image_data!$A:$K,11,FALSE)</f>
        <v>1.3069016571590999</v>
      </c>
      <c r="W126">
        <f>VLOOKUP(B126,image_data!A:R,18,FALSE)</f>
        <v>0.99375732841507003</v>
      </c>
      <c r="X126">
        <f>VLOOKUP(_xlfn.CONCAT(A126,1),ref_coordinates!A:D,4,FALSE)</f>
        <v>6</v>
      </c>
      <c r="Y126" t="str">
        <f>VLOOKUP(INT(LEFT(A126,3)),image_data!A:H,8,FALSE)</f>
        <v>perspective</v>
      </c>
      <c r="Z126" t="str">
        <f>VLOOKUP(B126,image_data!A:V,22,TRUE)</f>
        <v>stefanhrt: GoPro HERO9 Black</v>
      </c>
    </row>
    <row r="127" spans="1:26" x14ac:dyDescent="0.3">
      <c r="A127" t="s">
        <v>1366</v>
      </c>
      <c r="B127">
        <f t="shared" si="15"/>
        <v>65</v>
      </c>
      <c r="C127">
        <f>VLOOKUP($B127,image_data!$A:$P,16,FALSE)</f>
        <v>5184</v>
      </c>
      <c r="D127">
        <f>VLOOKUP($B127,image_data!$A:$P,15,FALSE)</f>
        <v>3888</v>
      </c>
      <c r="E127">
        <f t="shared" si="16"/>
        <v>19.740000000000236</v>
      </c>
      <c r="F127">
        <f t="shared" si="17"/>
        <v>492.09000000000015</v>
      </c>
      <c r="G127">
        <f t="shared" si="18"/>
        <v>492.48577207874763</v>
      </c>
      <c r="H127">
        <f>VLOOKUP(_xlfn.CONCAT($A127,"1"),ref_coordinates!$A:$C,2,FALSE)</f>
        <v>3231.49</v>
      </c>
      <c r="I127">
        <f>VLOOKUP(_xlfn.CONCAT($A127,"1"),ref_coordinates!$A:$C,3,FALSE)</f>
        <v>1622.19</v>
      </c>
      <c r="J127">
        <f>VLOOKUP(_xlfn.CONCAT($A127,"2"),ref_coordinates!$A:$C,2,FALSE)</f>
        <v>3251.23</v>
      </c>
      <c r="K127">
        <f>VLOOKUP(_xlfn.CONCAT($A127,"2"),ref_coordinates!$A:$C,3,FALSE)</f>
        <v>2114.2800000000002</v>
      </c>
      <c r="L127">
        <f>VLOOKUP($A127,lines!W:AC,7)</f>
        <v>34.120423564397683</v>
      </c>
      <c r="M127">
        <f>RADIANS(VLOOKUP($B127, image_data!A:G,7,FALSE))</f>
        <v>1.6819223822827745</v>
      </c>
      <c r="N127">
        <f>VLOOKUP($A127,lines!W:AD,8,FALSE)</f>
        <v>2.0999598152723258</v>
      </c>
      <c r="O127">
        <f t="shared" si="19"/>
        <v>0.41803743298955132</v>
      </c>
      <c r="P127">
        <f>VLOOKUP($B127,image_data!A:F,6,FALSE)</f>
        <v>1.9589792788028999</v>
      </c>
      <c r="Q127">
        <f>VLOOKUP($B127,image_data!$A:$Q,12,FALSE)</f>
        <v>0.48287321721623999</v>
      </c>
      <c r="R127">
        <f>VLOOKUP($B127,image_data!$A:$Q,13,FALSE)</f>
        <v>-0.19920794907794001</v>
      </c>
      <c r="S127">
        <f>VLOOKUP($B127,image_data!$A:$Q,14,FALSE)</f>
        <v>3.051739619017E-2</v>
      </c>
      <c r="T127">
        <f>VLOOKUP($B127,image_data!$A:$K,9,FALSE)</f>
        <v>1.1068019135692</v>
      </c>
      <c r="U127">
        <f>VLOOKUP($B127,image_data!$A:$K,10,FALSE)</f>
        <v>-1.2545689034201</v>
      </c>
      <c r="V127">
        <f>VLOOKUP($B127,image_data!$A:$K,11,FALSE)</f>
        <v>1.3069016571590999</v>
      </c>
      <c r="W127">
        <f>VLOOKUP(B127,image_data!A:R,18,FALSE)</f>
        <v>0.99375732841507003</v>
      </c>
      <c r="X127">
        <f>VLOOKUP(_xlfn.CONCAT(A127,1),ref_coordinates!A:D,4,FALSE)</f>
        <v>7.9</v>
      </c>
      <c r="Y127" t="str">
        <f>VLOOKUP(INT(LEFT(A127,3)),image_data!A:H,8,FALSE)</f>
        <v>perspective</v>
      </c>
      <c r="Z127" t="str">
        <f>VLOOKUP(B127,image_data!A:V,22,TRUE)</f>
        <v>stefanhrt: GoPro HERO9 Black</v>
      </c>
    </row>
    <row r="128" spans="1:26" x14ac:dyDescent="0.3">
      <c r="A128" t="s">
        <v>1367</v>
      </c>
      <c r="B128">
        <f t="shared" si="15"/>
        <v>65</v>
      </c>
      <c r="C128">
        <f>VLOOKUP($B128,image_data!$A:$P,16,FALSE)</f>
        <v>5184</v>
      </c>
      <c r="D128">
        <f>VLOOKUP($B128,image_data!$A:$P,15,FALSE)</f>
        <v>3888</v>
      </c>
      <c r="E128">
        <f t="shared" si="16"/>
        <v>145.78999999999996</v>
      </c>
      <c r="F128">
        <f t="shared" si="17"/>
        <v>1341.83</v>
      </c>
      <c r="G128">
        <f t="shared" si="18"/>
        <v>1349.7268142109349</v>
      </c>
      <c r="H128">
        <f>VLOOKUP(_xlfn.CONCAT($A128,"1"),ref_coordinates!$A:$C,2,FALSE)</f>
        <v>4243.32</v>
      </c>
      <c r="I128">
        <f>VLOOKUP(_xlfn.CONCAT($A128,"1"),ref_coordinates!$A:$C,3,FALSE)</f>
        <v>853.81</v>
      </c>
      <c r="J128">
        <f>VLOOKUP(_xlfn.CONCAT($A128,"2"),ref_coordinates!$A:$C,2,FALSE)</f>
        <v>4389.1099999999997</v>
      </c>
      <c r="K128">
        <f>VLOOKUP(_xlfn.CONCAT($A128,"2"),ref_coordinates!$A:$C,3,FALSE)</f>
        <v>2195.64</v>
      </c>
      <c r="L128">
        <f>VLOOKUP($A128,lines!W:AC,7)</f>
        <v>15.20067931206172</v>
      </c>
      <c r="M128">
        <f>RADIANS(VLOOKUP($B128, image_data!A:G,7,FALSE))</f>
        <v>1.6819223822827745</v>
      </c>
      <c r="N128">
        <f>VLOOKUP($A128,lines!W:AD,8,FALSE)</f>
        <v>2.752128644611632</v>
      </c>
      <c r="O128">
        <f t="shared" si="19"/>
        <v>1.0702062623288575</v>
      </c>
      <c r="P128">
        <f>VLOOKUP($B128,image_data!A:F,6,FALSE)</f>
        <v>1.9589792788028999</v>
      </c>
      <c r="Q128">
        <f>VLOOKUP($B128,image_data!$A:$Q,12,FALSE)</f>
        <v>0.48287321721623999</v>
      </c>
      <c r="R128">
        <f>VLOOKUP($B128,image_data!$A:$Q,13,FALSE)</f>
        <v>-0.19920794907794001</v>
      </c>
      <c r="S128">
        <f>VLOOKUP($B128,image_data!$A:$Q,14,FALSE)</f>
        <v>3.051739619017E-2</v>
      </c>
      <c r="T128">
        <f>VLOOKUP($B128,image_data!$A:$K,9,FALSE)</f>
        <v>1.1068019135692</v>
      </c>
      <c r="U128">
        <f>VLOOKUP($B128,image_data!$A:$K,10,FALSE)</f>
        <v>-1.2545689034201</v>
      </c>
      <c r="V128">
        <f>VLOOKUP($B128,image_data!$A:$K,11,FALSE)</f>
        <v>1.3069016571590999</v>
      </c>
      <c r="W128">
        <f>VLOOKUP(B128,image_data!A:R,18,FALSE)</f>
        <v>0.99375732841507003</v>
      </c>
      <c r="X128">
        <f>VLOOKUP(_xlfn.CONCAT(A128,1),ref_coordinates!A:D,4,FALSE)</f>
        <v>7.9</v>
      </c>
      <c r="Y128" t="str">
        <f>VLOOKUP(INT(LEFT(A128,3)),image_data!A:H,8,FALSE)</f>
        <v>perspective</v>
      </c>
      <c r="Z128" t="str">
        <f>VLOOKUP(B128,image_data!A:V,22,TRUE)</f>
        <v>stefanhrt: GoPro HERO9 Black</v>
      </c>
    </row>
    <row r="129" spans="1:26" x14ac:dyDescent="0.3">
      <c r="A129" t="s">
        <v>1369</v>
      </c>
      <c r="B129">
        <f t="shared" si="15"/>
        <v>66</v>
      </c>
      <c r="C129">
        <f>VLOOKUP($B129,image_data!$A:$P,16,FALSE)</f>
        <v>5184</v>
      </c>
      <c r="D129">
        <f>VLOOKUP($B129,image_data!$A:$P,15,FALSE)</f>
        <v>3888</v>
      </c>
      <c r="E129">
        <f t="shared" si="16"/>
        <v>-52.3599999999999</v>
      </c>
      <c r="F129">
        <f t="shared" si="17"/>
        <v>808.58000000000015</v>
      </c>
      <c r="G129">
        <f t="shared" si="18"/>
        <v>810.27352542212577</v>
      </c>
      <c r="H129">
        <f>VLOOKUP(_xlfn.CONCAT($A129,"1"),ref_coordinates!$A:$C,2,FALSE)</f>
        <v>1264.51</v>
      </c>
      <c r="I129">
        <f>VLOOKUP(_xlfn.CONCAT($A129,"1"),ref_coordinates!$A:$C,3,FALSE)</f>
        <v>1314.8</v>
      </c>
      <c r="J129">
        <f>VLOOKUP(_xlfn.CONCAT($A129,"2"),ref_coordinates!$A:$C,2,FALSE)</f>
        <v>1212.1500000000001</v>
      </c>
      <c r="K129">
        <f>VLOOKUP(_xlfn.CONCAT($A129,"2"),ref_coordinates!$A:$C,3,FALSE)</f>
        <v>2123.38</v>
      </c>
      <c r="L129">
        <f>VLOOKUP($A129,lines!W:AC,7)</f>
        <v>23.023515120125801</v>
      </c>
      <c r="M129">
        <f>RADIANS(VLOOKUP($B129, image_data!A:G,7,FALSE))</f>
        <v>1.6602927316975331</v>
      </c>
      <c r="N129">
        <f>VLOOKUP($A129,lines!W:AD,8,FALSE)</f>
        <v>1.1443515534279931</v>
      </c>
      <c r="O129">
        <f t="shared" si="19"/>
        <v>-0.51594117826954</v>
      </c>
      <c r="P129">
        <f>VLOOKUP($B129,image_data!A:F,6,FALSE)</f>
        <v>1.9608386596665</v>
      </c>
      <c r="Q129">
        <f>VLOOKUP($B129,image_data!$A:$Q,12,FALSE)</f>
        <v>0.48287321721623999</v>
      </c>
      <c r="R129">
        <f>VLOOKUP($B129,image_data!$A:$Q,13,FALSE)</f>
        <v>-0.19920794907794001</v>
      </c>
      <c r="S129">
        <f>VLOOKUP($B129,image_data!$A:$Q,14,FALSE)</f>
        <v>3.051739619017E-2</v>
      </c>
      <c r="T129">
        <f>VLOOKUP($B129,image_data!$A:$K,9,FALSE)</f>
        <v>1.1184330688169</v>
      </c>
      <c r="U129">
        <f>VLOOKUP($B129,image_data!$A:$K,10,FALSE)</f>
        <v>-1.2389567192574999</v>
      </c>
      <c r="V129">
        <f>VLOOKUP($B129,image_data!$A:$K,11,FALSE)</f>
        <v>1.2915754103831001</v>
      </c>
      <c r="W129">
        <f>VLOOKUP(B129,image_data!A:R,18,FALSE)</f>
        <v>0.99380594420309998</v>
      </c>
      <c r="X129">
        <f>VLOOKUP(_xlfn.CONCAT(A129,1),ref_coordinates!A:D,4,FALSE)</f>
        <v>10.6</v>
      </c>
      <c r="Y129" t="str">
        <f>VLOOKUP(INT(LEFT(A129,3)),image_data!A:H,8,FALSE)</f>
        <v>perspective</v>
      </c>
      <c r="Z129" t="str">
        <f>VLOOKUP(B129,image_data!A:V,22,TRUE)</f>
        <v>stefanhrt: GoPro HERO9 Black</v>
      </c>
    </row>
    <row r="130" spans="1:26" x14ac:dyDescent="0.3">
      <c r="A130" t="s">
        <v>1370</v>
      </c>
      <c r="B130">
        <f t="shared" ref="B130:B161" si="20">INT(LEFT(A130,3))</f>
        <v>66</v>
      </c>
      <c r="C130">
        <f>VLOOKUP($B130,image_data!$A:$P,16,FALSE)</f>
        <v>5184</v>
      </c>
      <c r="D130">
        <f>VLOOKUP($B130,image_data!$A:$P,15,FALSE)</f>
        <v>3888</v>
      </c>
      <c r="E130">
        <f t="shared" ref="E130:E161" si="21">J130-H130</f>
        <v>-9.1900000000000546</v>
      </c>
      <c r="F130">
        <f t="shared" ref="F130:F161" si="22">K130-I130</f>
        <v>420.77999999999975</v>
      </c>
      <c r="G130">
        <f t="shared" ref="G130:G161" si="23">SQRT(POWER(E130,2)+POWER(F130,2))</f>
        <v>420.88034463490902</v>
      </c>
      <c r="H130">
        <f>VLOOKUP(_xlfn.CONCAT($A130,"1"),ref_coordinates!$A:$C,2,FALSE)</f>
        <v>1535.66</v>
      </c>
      <c r="I130">
        <f>VLOOKUP(_xlfn.CONCAT($A130,"1"),ref_coordinates!$A:$C,3,FALSE)</f>
        <v>1718.19</v>
      </c>
      <c r="J130">
        <f>VLOOKUP(_xlfn.CONCAT($A130,"2"),ref_coordinates!$A:$C,2,FALSE)</f>
        <v>1526.47</v>
      </c>
      <c r="K130">
        <f>VLOOKUP(_xlfn.CONCAT($A130,"2"),ref_coordinates!$A:$C,3,FALSE)</f>
        <v>2138.9699999999998</v>
      </c>
      <c r="L130">
        <f>VLOOKUP($A130,lines!W:AC,7)</f>
        <v>21.426588139127499</v>
      </c>
      <c r="M130">
        <f>RADIANS(VLOOKUP($B130, image_data!A:G,7,FALSE))</f>
        <v>1.6602927316975331</v>
      </c>
      <c r="N130">
        <f>VLOOKUP($A130,lines!W:AD,8,FALSE)</f>
        <v>1.3430449478296089</v>
      </c>
      <c r="O130">
        <f t="shared" ref="O130:O161" si="24">N130-M130</f>
        <v>-0.31724778386792418</v>
      </c>
      <c r="P130">
        <f>VLOOKUP($B130,image_data!A:F,6,FALSE)</f>
        <v>1.9608386596665</v>
      </c>
      <c r="Q130">
        <f>VLOOKUP($B130,image_data!$A:$Q,12,FALSE)</f>
        <v>0.48287321721623999</v>
      </c>
      <c r="R130">
        <f>VLOOKUP($B130,image_data!$A:$Q,13,FALSE)</f>
        <v>-0.19920794907794001</v>
      </c>
      <c r="S130">
        <f>VLOOKUP($B130,image_data!$A:$Q,14,FALSE)</f>
        <v>3.051739619017E-2</v>
      </c>
      <c r="T130">
        <f>VLOOKUP($B130,image_data!$A:$K,9,FALSE)</f>
        <v>1.1184330688169</v>
      </c>
      <c r="U130">
        <f>VLOOKUP($B130,image_data!$A:$K,10,FALSE)</f>
        <v>-1.2389567192574999</v>
      </c>
      <c r="V130">
        <f>VLOOKUP($B130,image_data!$A:$K,11,FALSE)</f>
        <v>1.2915754103831001</v>
      </c>
      <c r="W130">
        <f>VLOOKUP(B130,image_data!A:R,18,FALSE)</f>
        <v>0.99380594420309998</v>
      </c>
      <c r="X130">
        <f>VLOOKUP(_xlfn.CONCAT(A130,1),ref_coordinates!A:D,4,FALSE)</f>
        <v>7</v>
      </c>
      <c r="Y130" t="str">
        <f>VLOOKUP(INT(LEFT(A130,3)),image_data!A:H,8,FALSE)</f>
        <v>perspective</v>
      </c>
      <c r="Z130" t="str">
        <f>VLOOKUP(B130,image_data!A:V,22,TRUE)</f>
        <v>stefanhrt: GoPro HERO9 Black</v>
      </c>
    </row>
    <row r="131" spans="1:26" x14ac:dyDescent="0.3">
      <c r="A131" t="s">
        <v>1371</v>
      </c>
      <c r="B131">
        <f t="shared" si="20"/>
        <v>66</v>
      </c>
      <c r="C131">
        <f>VLOOKUP($B131,image_data!$A:$P,16,FALSE)</f>
        <v>5184</v>
      </c>
      <c r="D131">
        <f>VLOOKUP($B131,image_data!$A:$P,15,FALSE)</f>
        <v>3888</v>
      </c>
      <c r="E131">
        <f t="shared" si="21"/>
        <v>-15.589999999999918</v>
      </c>
      <c r="F131">
        <f t="shared" si="22"/>
        <v>341.12000000000012</v>
      </c>
      <c r="G131">
        <f t="shared" si="23"/>
        <v>341.47606431490931</v>
      </c>
      <c r="H131">
        <f>VLOOKUP(_xlfn.CONCAT($A131,"1"),ref_coordinates!$A:$C,2,FALSE)</f>
        <v>1857.36</v>
      </c>
      <c r="I131">
        <f>VLOOKUP(_xlfn.CONCAT($A131,"1"),ref_coordinates!$A:$C,3,FALSE)</f>
        <v>1806.01</v>
      </c>
      <c r="J131">
        <f>VLOOKUP(_xlfn.CONCAT($A131,"2"),ref_coordinates!$A:$C,2,FALSE)</f>
        <v>1841.77</v>
      </c>
      <c r="K131">
        <f>VLOOKUP(_xlfn.CONCAT($A131,"2"),ref_coordinates!$A:$C,3,FALSE)</f>
        <v>2147.13</v>
      </c>
      <c r="L131">
        <f>VLOOKUP($A131,lines!W:AC,7)</f>
        <v>30.439153827048941</v>
      </c>
      <c r="M131">
        <f>RADIANS(VLOOKUP($B131, image_data!A:G,7,FALSE))</f>
        <v>1.6602927316975331</v>
      </c>
      <c r="N131">
        <f>VLOOKUP($A131,lines!W:AD,8,FALSE)</f>
        <v>1.430388272831399</v>
      </c>
      <c r="O131">
        <f t="shared" si="24"/>
        <v>-0.22990445886613409</v>
      </c>
      <c r="P131">
        <f>VLOOKUP($B131,image_data!A:F,6,FALSE)</f>
        <v>1.9608386596665</v>
      </c>
      <c r="Q131">
        <f>VLOOKUP($B131,image_data!$A:$Q,12,FALSE)</f>
        <v>0.48287321721623999</v>
      </c>
      <c r="R131">
        <f>VLOOKUP($B131,image_data!$A:$Q,13,FALSE)</f>
        <v>-0.19920794907794001</v>
      </c>
      <c r="S131">
        <f>VLOOKUP($B131,image_data!$A:$Q,14,FALSE)</f>
        <v>3.051739619017E-2</v>
      </c>
      <c r="T131">
        <f>VLOOKUP($B131,image_data!$A:$K,9,FALSE)</f>
        <v>1.1184330688169</v>
      </c>
      <c r="U131">
        <f>VLOOKUP($B131,image_data!$A:$K,10,FALSE)</f>
        <v>-1.2389567192574999</v>
      </c>
      <c r="V131">
        <f>VLOOKUP($B131,image_data!$A:$K,11,FALSE)</f>
        <v>1.2915754103831001</v>
      </c>
      <c r="W131">
        <f>VLOOKUP(B131,image_data!A:R,18,FALSE)</f>
        <v>0.99380594420309998</v>
      </c>
      <c r="X131">
        <f>VLOOKUP(_xlfn.CONCAT(A131,1),ref_coordinates!A:D,4,FALSE)</f>
        <v>7</v>
      </c>
      <c r="Y131" t="str">
        <f>VLOOKUP(INT(LEFT(A131,3)),image_data!A:H,8,FALSE)</f>
        <v>perspective</v>
      </c>
      <c r="Z131" t="str">
        <f>VLOOKUP(B131,image_data!A:V,22,TRUE)</f>
        <v>stefanhrt: GoPro HERO9 Black</v>
      </c>
    </row>
    <row r="132" spans="1:26" x14ac:dyDescent="0.3">
      <c r="A132" t="s">
        <v>1372</v>
      </c>
      <c r="B132">
        <f t="shared" si="20"/>
        <v>66</v>
      </c>
      <c r="C132">
        <f>VLOOKUP($B132,image_data!$A:$P,16,FALSE)</f>
        <v>5184</v>
      </c>
      <c r="D132">
        <f>VLOOKUP($B132,image_data!$A:$P,15,FALSE)</f>
        <v>3888</v>
      </c>
      <c r="E132">
        <f t="shared" si="21"/>
        <v>0</v>
      </c>
      <c r="F132">
        <f t="shared" si="22"/>
        <v>440.42000000000007</v>
      </c>
      <c r="G132">
        <f t="shared" si="23"/>
        <v>440.42000000000007</v>
      </c>
      <c r="H132">
        <f>VLOOKUP(_xlfn.CONCAT($A132,"1"),ref_coordinates!$A:$C,2,FALSE)</f>
        <v>3275.91</v>
      </c>
      <c r="I132">
        <f>VLOOKUP(_xlfn.CONCAT($A132,"1"),ref_coordinates!$A:$C,3,FALSE)</f>
        <v>1619.77</v>
      </c>
      <c r="J132">
        <f>VLOOKUP(_xlfn.CONCAT($A132,"2"),ref_coordinates!$A:$C,2,FALSE)</f>
        <v>3275.91</v>
      </c>
      <c r="K132">
        <f>VLOOKUP(_xlfn.CONCAT($A132,"2"),ref_coordinates!$A:$C,3,FALSE)</f>
        <v>2060.19</v>
      </c>
      <c r="L132">
        <f>VLOOKUP($A132,lines!W:AC,7)</f>
        <v>44.682326318800108</v>
      </c>
      <c r="M132">
        <f>RADIANS(VLOOKUP($B132, image_data!A:G,7,FALSE))</f>
        <v>1.6602927316975331</v>
      </c>
      <c r="N132">
        <f>VLOOKUP($A132,lines!W:AD,8,FALSE)</f>
        <v>2.0609734009748029</v>
      </c>
      <c r="O132">
        <f t="shared" si="24"/>
        <v>0.40068066927726975</v>
      </c>
      <c r="P132">
        <f>VLOOKUP($B132,image_data!A:F,6,FALSE)</f>
        <v>1.9608386596665</v>
      </c>
      <c r="Q132">
        <f>VLOOKUP($B132,image_data!$A:$Q,12,FALSE)</f>
        <v>0.48287321721623999</v>
      </c>
      <c r="R132">
        <f>VLOOKUP($B132,image_data!$A:$Q,13,FALSE)</f>
        <v>-0.19920794907794001</v>
      </c>
      <c r="S132">
        <f>VLOOKUP($B132,image_data!$A:$Q,14,FALSE)</f>
        <v>3.051739619017E-2</v>
      </c>
      <c r="T132">
        <f>VLOOKUP($B132,image_data!$A:$K,9,FALSE)</f>
        <v>1.1184330688169</v>
      </c>
      <c r="U132">
        <f>VLOOKUP($B132,image_data!$A:$K,10,FALSE)</f>
        <v>-1.2389567192574999</v>
      </c>
      <c r="V132">
        <f>VLOOKUP($B132,image_data!$A:$K,11,FALSE)</f>
        <v>1.2915754103831001</v>
      </c>
      <c r="W132">
        <f>VLOOKUP(B132,image_data!A:R,18,FALSE)</f>
        <v>0.99380594420309998</v>
      </c>
      <c r="X132">
        <f>VLOOKUP(_xlfn.CONCAT(A132,1),ref_coordinates!A:D,4,FALSE)</f>
        <v>10</v>
      </c>
      <c r="Y132" t="str">
        <f>VLOOKUP(INT(LEFT(A132,3)),image_data!A:H,8,FALSE)</f>
        <v>perspective</v>
      </c>
      <c r="Z132" t="str">
        <f>VLOOKUP(B132,image_data!A:V,22,TRUE)</f>
        <v>stefanhrt: GoPro HERO9 Black</v>
      </c>
    </row>
    <row r="133" spans="1:26" x14ac:dyDescent="0.3">
      <c r="A133" t="s">
        <v>1373</v>
      </c>
      <c r="B133">
        <f t="shared" si="20"/>
        <v>66</v>
      </c>
      <c r="C133">
        <f>VLOOKUP($B133,image_data!$A:$P,16,FALSE)</f>
        <v>5184</v>
      </c>
      <c r="D133">
        <f>VLOOKUP($B133,image_data!$A:$P,15,FALSE)</f>
        <v>3888</v>
      </c>
      <c r="E133">
        <f t="shared" si="21"/>
        <v>-7.6599999999998545</v>
      </c>
      <c r="F133">
        <f t="shared" si="22"/>
        <v>203.75</v>
      </c>
      <c r="G133">
        <f t="shared" si="23"/>
        <v>203.89393836011897</v>
      </c>
      <c r="H133">
        <f>VLOOKUP(_xlfn.CONCAT($A133,"1"),ref_coordinates!$A:$C,2,FALSE)</f>
        <v>3334.89</v>
      </c>
      <c r="I133">
        <f>VLOOKUP(_xlfn.CONCAT($A133,"1"),ref_coordinates!$A:$C,3,FALSE)</f>
        <v>1861.04</v>
      </c>
      <c r="J133">
        <f>VLOOKUP(_xlfn.CONCAT($A133,"2"),ref_coordinates!$A:$C,2,FALSE)</f>
        <v>3327.23</v>
      </c>
      <c r="K133">
        <f>VLOOKUP(_xlfn.CONCAT($A133,"2"),ref_coordinates!$A:$C,3,FALSE)</f>
        <v>2064.79</v>
      </c>
      <c r="L133">
        <f>VLOOKUP($A133,lines!W:AC,7)</f>
        <v>40.764508714514967</v>
      </c>
      <c r="M133">
        <f>RADIANS(VLOOKUP($B133, image_data!A:G,7,FALSE))</f>
        <v>1.6602927316975331</v>
      </c>
      <c r="N133">
        <f>VLOOKUP($A133,lines!W:AD,8,FALSE)</f>
        <v>2.0976192438937651</v>
      </c>
      <c r="O133">
        <f t="shared" si="24"/>
        <v>0.43732651219623198</v>
      </c>
      <c r="P133">
        <f>VLOOKUP($B133,image_data!A:F,6,FALSE)</f>
        <v>1.9608386596665</v>
      </c>
      <c r="Q133">
        <f>VLOOKUP($B133,image_data!$A:$Q,12,FALSE)</f>
        <v>0.48287321721623999</v>
      </c>
      <c r="R133">
        <f>VLOOKUP($B133,image_data!$A:$Q,13,FALSE)</f>
        <v>-0.19920794907794001</v>
      </c>
      <c r="S133">
        <f>VLOOKUP($B133,image_data!$A:$Q,14,FALSE)</f>
        <v>3.051739619017E-2</v>
      </c>
      <c r="T133">
        <f>VLOOKUP($B133,image_data!$A:$K,9,FALSE)</f>
        <v>1.1184330688169</v>
      </c>
      <c r="U133">
        <f>VLOOKUP($B133,image_data!$A:$K,10,FALSE)</f>
        <v>-1.2389567192574999</v>
      </c>
      <c r="V133">
        <f>VLOOKUP($B133,image_data!$A:$K,11,FALSE)</f>
        <v>1.2915754103831001</v>
      </c>
      <c r="W133">
        <f>VLOOKUP(B133,image_data!A:R,18,FALSE)</f>
        <v>0.99380594420309998</v>
      </c>
      <c r="X133">
        <f>VLOOKUP(_xlfn.CONCAT(A133,1),ref_coordinates!A:D,4,FALSE)</f>
        <v>6.5</v>
      </c>
      <c r="Y133" t="str">
        <f>VLOOKUP(INT(LEFT(A133,3)),image_data!A:H,8,FALSE)</f>
        <v>perspective</v>
      </c>
      <c r="Z133" t="str">
        <f>VLOOKUP(B133,image_data!A:V,22,TRUE)</f>
        <v>stefanhrt: GoPro HERO9 Black</v>
      </c>
    </row>
    <row r="134" spans="1:26" x14ac:dyDescent="0.3">
      <c r="A134" t="s">
        <v>1374</v>
      </c>
      <c r="B134">
        <f t="shared" si="20"/>
        <v>66</v>
      </c>
      <c r="C134">
        <f>VLOOKUP($B134,image_data!$A:$P,16,FALSE)</f>
        <v>5184</v>
      </c>
      <c r="D134">
        <f>VLOOKUP($B134,image_data!$A:$P,15,FALSE)</f>
        <v>3888</v>
      </c>
      <c r="E134">
        <f t="shared" si="21"/>
        <v>-3.0700000000001637</v>
      </c>
      <c r="F134">
        <f t="shared" si="22"/>
        <v>168.02000000000021</v>
      </c>
      <c r="G134">
        <f t="shared" si="23"/>
        <v>168.04804461819862</v>
      </c>
      <c r="H134">
        <f>VLOOKUP(_xlfn.CONCAT($A134,"1"),ref_coordinates!$A:$C,2,FALSE)</f>
        <v>3701.79</v>
      </c>
      <c r="I134">
        <f>VLOOKUP(_xlfn.CONCAT($A134,"1"),ref_coordinates!$A:$C,3,FALSE)</f>
        <v>1912.36</v>
      </c>
      <c r="J134">
        <f>VLOOKUP(_xlfn.CONCAT($A134,"2"),ref_coordinates!$A:$C,2,FALSE)</f>
        <v>3698.72</v>
      </c>
      <c r="K134">
        <f>VLOOKUP(_xlfn.CONCAT($A134,"2"),ref_coordinates!$A:$C,3,FALSE)</f>
        <v>2080.38</v>
      </c>
      <c r="L134">
        <f>VLOOKUP($A134,lines!W:AC,7)</f>
        <v>31.081603843148262</v>
      </c>
      <c r="M134">
        <f>RADIANS(VLOOKUP($B134, image_data!A:G,7,FALSE))</f>
        <v>1.6602927316975331</v>
      </c>
      <c r="N134">
        <f>VLOOKUP($A134,lines!W:AD,8,FALSE)</f>
        <v>2.2744308507119011</v>
      </c>
      <c r="O134">
        <f t="shared" si="24"/>
        <v>0.61413811901436799</v>
      </c>
      <c r="P134">
        <f>VLOOKUP($B134,image_data!A:F,6,FALSE)</f>
        <v>1.9608386596665</v>
      </c>
      <c r="Q134">
        <f>VLOOKUP($B134,image_data!$A:$Q,12,FALSE)</f>
        <v>0.48287321721623999</v>
      </c>
      <c r="R134">
        <f>VLOOKUP($B134,image_data!$A:$Q,13,FALSE)</f>
        <v>-0.19920794907794001</v>
      </c>
      <c r="S134">
        <f>VLOOKUP($B134,image_data!$A:$Q,14,FALSE)</f>
        <v>3.051739619017E-2</v>
      </c>
      <c r="T134">
        <f>VLOOKUP($B134,image_data!$A:$K,9,FALSE)</f>
        <v>1.1184330688169</v>
      </c>
      <c r="U134">
        <f>VLOOKUP($B134,image_data!$A:$K,10,FALSE)</f>
        <v>-1.2389567192574999</v>
      </c>
      <c r="V134">
        <f>VLOOKUP($B134,image_data!$A:$K,11,FALSE)</f>
        <v>1.2915754103831001</v>
      </c>
      <c r="W134">
        <f>VLOOKUP(B134,image_data!A:R,18,FALSE)</f>
        <v>0.99380594420309998</v>
      </c>
      <c r="X134">
        <f>VLOOKUP(_xlfn.CONCAT(A134,1),ref_coordinates!A:D,4,FALSE)</f>
        <v>3.5</v>
      </c>
      <c r="Y134" t="str">
        <f>VLOOKUP(INT(LEFT(A134,3)),image_data!A:H,8,FALSE)</f>
        <v>perspective</v>
      </c>
      <c r="Z134" t="str">
        <f>VLOOKUP(B134,image_data!A:V,22,TRUE)</f>
        <v>stefanhrt: GoPro HERO9 Black</v>
      </c>
    </row>
    <row r="135" spans="1:26" x14ac:dyDescent="0.3">
      <c r="A135" t="s">
        <v>1375</v>
      </c>
      <c r="B135">
        <f t="shared" si="20"/>
        <v>66</v>
      </c>
      <c r="C135">
        <f>VLOOKUP($B135,image_data!$A:$P,16,FALSE)</f>
        <v>5184</v>
      </c>
      <c r="D135">
        <f>VLOOKUP($B135,image_data!$A:$P,15,FALSE)</f>
        <v>3888</v>
      </c>
      <c r="E135">
        <f t="shared" si="21"/>
        <v>8.7599999999993088</v>
      </c>
      <c r="F135">
        <f t="shared" si="22"/>
        <v>237.59000000000015</v>
      </c>
      <c r="G135">
        <f t="shared" si="23"/>
        <v>237.75143679902348</v>
      </c>
      <c r="H135">
        <f>VLOOKUP(_xlfn.CONCAT($A135,"1"),ref_coordinates!$A:$C,2,FALSE)</f>
        <v>4150.5600000000004</v>
      </c>
      <c r="I135">
        <f>VLOOKUP(_xlfn.CONCAT($A135,"1"),ref_coordinates!$A:$C,3,FALSE)</f>
        <v>1838.19</v>
      </c>
      <c r="J135">
        <f>VLOOKUP(_xlfn.CONCAT($A135,"2"),ref_coordinates!$A:$C,2,FALSE)</f>
        <v>4159.32</v>
      </c>
      <c r="K135">
        <f>VLOOKUP(_xlfn.CONCAT($A135,"2"),ref_coordinates!$A:$C,3,FALSE)</f>
        <v>2075.7800000000002</v>
      </c>
      <c r="L135">
        <f>VLOOKUP($A135,lines!W:AC,7)</f>
        <v>23.486228208632941</v>
      </c>
      <c r="M135">
        <f>RADIANS(VLOOKUP($B135, image_data!A:G,7,FALSE))</f>
        <v>1.6602927316975331</v>
      </c>
      <c r="N135">
        <f>VLOOKUP($A135,lines!W:AD,8,FALSE)</f>
        <v>2.5054651133418431</v>
      </c>
      <c r="O135">
        <f t="shared" si="24"/>
        <v>0.84517238164430997</v>
      </c>
      <c r="P135">
        <f>VLOOKUP($B135,image_data!A:F,6,FALSE)</f>
        <v>1.9608386596665</v>
      </c>
      <c r="Q135">
        <f>VLOOKUP($B135,image_data!$A:$Q,12,FALSE)</f>
        <v>0.48287321721623999</v>
      </c>
      <c r="R135">
        <f>VLOOKUP($B135,image_data!$A:$Q,13,FALSE)</f>
        <v>-0.19920794907794001</v>
      </c>
      <c r="S135">
        <f>VLOOKUP($B135,image_data!$A:$Q,14,FALSE)</f>
        <v>3.051739619017E-2</v>
      </c>
      <c r="T135">
        <f>VLOOKUP($B135,image_data!$A:$K,9,FALSE)</f>
        <v>1.1184330688169</v>
      </c>
      <c r="U135">
        <f>VLOOKUP($B135,image_data!$A:$K,10,FALSE)</f>
        <v>-1.2389567192574999</v>
      </c>
      <c r="V135">
        <f>VLOOKUP($B135,image_data!$A:$K,11,FALSE)</f>
        <v>1.2915754103831001</v>
      </c>
      <c r="W135">
        <f>VLOOKUP(B135,image_data!A:R,18,FALSE)</f>
        <v>0.99380594420309998</v>
      </c>
      <c r="X135">
        <f>VLOOKUP(_xlfn.CONCAT(A135,1),ref_coordinates!A:D,4,FALSE)</f>
        <v>3.5</v>
      </c>
      <c r="Y135" t="str">
        <f>VLOOKUP(INT(LEFT(A135,3)),image_data!A:H,8,FALSE)</f>
        <v>perspective</v>
      </c>
      <c r="Z135" t="str">
        <f>VLOOKUP(B135,image_data!A:V,22,TRUE)</f>
        <v>stefanhrt: GoPro HERO9 Black</v>
      </c>
    </row>
    <row r="136" spans="1:26" x14ac:dyDescent="0.3">
      <c r="A136" t="s">
        <v>1376</v>
      </c>
      <c r="B136">
        <f t="shared" si="20"/>
        <v>66</v>
      </c>
      <c r="C136">
        <f>VLOOKUP($B136,image_data!$A:$P,16,FALSE)</f>
        <v>5184</v>
      </c>
      <c r="D136">
        <f>VLOOKUP($B136,image_data!$A:$P,15,FALSE)</f>
        <v>3888</v>
      </c>
      <c r="E136">
        <f t="shared" si="21"/>
        <v>69.449999999999818</v>
      </c>
      <c r="F136">
        <f t="shared" si="22"/>
        <v>698.55</v>
      </c>
      <c r="G136">
        <f t="shared" si="23"/>
        <v>701.99387817843535</v>
      </c>
      <c r="H136">
        <f>VLOOKUP(_xlfn.CONCAT($A136,"1"),ref_coordinates!$A:$C,2,FALSE)</f>
        <v>4498.38</v>
      </c>
      <c r="I136">
        <f>VLOOKUP(_xlfn.CONCAT($A136,"1"),ref_coordinates!$A:$C,3,FALSE)</f>
        <v>1430.45</v>
      </c>
      <c r="J136">
        <f>VLOOKUP(_xlfn.CONCAT($A136,"2"),ref_coordinates!$A:$C,2,FALSE)</f>
        <v>4567.83</v>
      </c>
      <c r="K136">
        <f>VLOOKUP(_xlfn.CONCAT($A136,"2"),ref_coordinates!$A:$C,3,FALSE)</f>
        <v>2129</v>
      </c>
      <c r="L136">
        <f>VLOOKUP($A136,lines!W:AC,7)</f>
        <v>27.27717129847516</v>
      </c>
      <c r="M136">
        <f>RADIANS(VLOOKUP($B136, image_data!A:G,7,FALSE))</f>
        <v>1.6602927316975331</v>
      </c>
      <c r="N136">
        <f>VLOOKUP($A136,lines!W:AD,8,FALSE)</f>
        <v>2.6232861224584232</v>
      </c>
      <c r="O136">
        <f t="shared" si="24"/>
        <v>0.96299339076089008</v>
      </c>
      <c r="P136">
        <f>VLOOKUP($B136,image_data!A:F,6,FALSE)</f>
        <v>1.9608386596665</v>
      </c>
      <c r="Q136">
        <f>VLOOKUP($B136,image_data!$A:$Q,12,FALSE)</f>
        <v>0.48287321721623999</v>
      </c>
      <c r="R136">
        <f>VLOOKUP($B136,image_data!$A:$Q,13,FALSE)</f>
        <v>-0.19920794907794001</v>
      </c>
      <c r="S136">
        <f>VLOOKUP($B136,image_data!$A:$Q,14,FALSE)</f>
        <v>3.051739619017E-2</v>
      </c>
      <c r="T136">
        <f>VLOOKUP($B136,image_data!$A:$K,9,FALSE)</f>
        <v>1.1184330688169</v>
      </c>
      <c r="U136">
        <f>VLOOKUP($B136,image_data!$A:$K,10,FALSE)</f>
        <v>-1.2389567192574999</v>
      </c>
      <c r="V136">
        <f>VLOOKUP($B136,image_data!$A:$K,11,FALSE)</f>
        <v>1.2915754103831001</v>
      </c>
      <c r="W136">
        <f>VLOOKUP(B136,image_data!A:R,18,FALSE)</f>
        <v>0.99380594420309998</v>
      </c>
      <c r="X136">
        <f>VLOOKUP(_xlfn.CONCAT(A136,1),ref_coordinates!A:D,4,FALSE)</f>
        <v>7.1</v>
      </c>
      <c r="Y136" t="str">
        <f>VLOOKUP(INT(LEFT(A136,3)),image_data!A:H,8,FALSE)</f>
        <v>perspective</v>
      </c>
      <c r="Z136" t="str">
        <f>VLOOKUP(B136,image_data!A:V,22,TRUE)</f>
        <v>stefanhrt: GoPro HERO9 Black</v>
      </c>
    </row>
    <row r="137" spans="1:26" x14ac:dyDescent="0.3">
      <c r="A137" t="s">
        <v>1377</v>
      </c>
      <c r="B137">
        <f t="shared" si="20"/>
        <v>66</v>
      </c>
      <c r="C137">
        <f>VLOOKUP($B137,image_data!$A:$P,16,FALSE)</f>
        <v>5184</v>
      </c>
      <c r="D137">
        <f>VLOOKUP($B137,image_data!$A:$P,15,FALSE)</f>
        <v>3888</v>
      </c>
      <c r="E137">
        <f t="shared" si="21"/>
        <v>66.389999999999418</v>
      </c>
      <c r="F137">
        <f t="shared" si="22"/>
        <v>648.7800000000002</v>
      </c>
      <c r="G137">
        <f t="shared" si="23"/>
        <v>652.16801554507424</v>
      </c>
      <c r="H137">
        <f>VLOOKUP(_xlfn.CONCAT($A137,"1"),ref_coordinates!$A:$C,2,FALSE)</f>
        <v>4858.8900000000003</v>
      </c>
      <c r="I137">
        <f>VLOOKUP(_xlfn.CONCAT($A137,"1"),ref_coordinates!$A:$C,3,FALSE)</f>
        <v>1495.81</v>
      </c>
      <c r="J137">
        <f>VLOOKUP(_xlfn.CONCAT($A137,"2"),ref_coordinates!$A:$C,2,FALSE)</f>
        <v>4925.28</v>
      </c>
      <c r="K137">
        <f>VLOOKUP(_xlfn.CONCAT($A137,"2"),ref_coordinates!$A:$C,3,FALSE)</f>
        <v>2144.59</v>
      </c>
      <c r="L137">
        <f>VLOOKUP($A137,lines!W:AC,7)</f>
        <v>19.033902992939531</v>
      </c>
      <c r="M137">
        <f>RADIANS(VLOOKUP($B137, image_data!A:G,7,FALSE))</f>
        <v>1.6602927316975331</v>
      </c>
      <c r="N137">
        <f>VLOOKUP($A137,lines!W:AD,8,FALSE)</f>
        <v>2.8191449042808481</v>
      </c>
      <c r="O137">
        <f t="shared" si="24"/>
        <v>1.158852172583315</v>
      </c>
      <c r="P137">
        <f>VLOOKUP($B137,image_data!A:F,6,FALSE)</f>
        <v>1.9608386596665</v>
      </c>
      <c r="Q137">
        <f>VLOOKUP($B137,image_data!$A:$Q,12,FALSE)</f>
        <v>0.48287321721623999</v>
      </c>
      <c r="R137">
        <f>VLOOKUP($B137,image_data!$A:$Q,13,FALSE)</f>
        <v>-0.19920794907794001</v>
      </c>
      <c r="S137">
        <f>VLOOKUP($B137,image_data!$A:$Q,14,FALSE)</f>
        <v>3.051739619017E-2</v>
      </c>
      <c r="T137">
        <f>VLOOKUP($B137,image_data!$A:$K,9,FALSE)</f>
        <v>1.1184330688169</v>
      </c>
      <c r="U137">
        <f>VLOOKUP($B137,image_data!$A:$K,10,FALSE)</f>
        <v>-1.2389567192574999</v>
      </c>
      <c r="V137">
        <f>VLOOKUP($B137,image_data!$A:$K,11,FALSE)</f>
        <v>1.2915754103831001</v>
      </c>
      <c r="W137">
        <f>VLOOKUP(B137,image_data!A:R,18,FALSE)</f>
        <v>0.99380594420309998</v>
      </c>
      <c r="X137">
        <f>VLOOKUP(_xlfn.CONCAT(A137,1),ref_coordinates!A:D,4,FALSE)</f>
        <v>4.5</v>
      </c>
      <c r="Y137" t="str">
        <f>VLOOKUP(INT(LEFT(A137,3)),image_data!A:H,8,FALSE)</f>
        <v>perspective</v>
      </c>
      <c r="Z137" t="str">
        <f>VLOOKUP(B137,image_data!A:V,22,TRUE)</f>
        <v>stefanhrt: GoPro HERO9 Black</v>
      </c>
    </row>
    <row r="138" spans="1:26" x14ac:dyDescent="0.3">
      <c r="A138" t="s">
        <v>1380</v>
      </c>
      <c r="B138">
        <f t="shared" si="20"/>
        <v>67</v>
      </c>
      <c r="C138">
        <f>VLOOKUP($B138,image_data!$A:$P,16,FALSE)</f>
        <v>5184</v>
      </c>
      <c r="D138">
        <f>VLOOKUP($B138,image_data!$A:$P,15,FALSE)</f>
        <v>3888</v>
      </c>
      <c r="E138">
        <f t="shared" si="21"/>
        <v>0</v>
      </c>
      <c r="F138">
        <f t="shared" si="22"/>
        <v>215.48999999999978</v>
      </c>
      <c r="G138">
        <f t="shared" si="23"/>
        <v>215.48999999999978</v>
      </c>
      <c r="H138">
        <f>VLOOKUP(_xlfn.CONCAT($A138,"1"),ref_coordinates!$A:$C,2,FALSE)</f>
        <v>1712.34</v>
      </c>
      <c r="I138">
        <f>VLOOKUP(_xlfn.CONCAT($A138,"1"),ref_coordinates!$A:$C,3,FALSE)</f>
        <v>1933.94</v>
      </c>
      <c r="J138">
        <f>VLOOKUP(_xlfn.CONCAT($A138,"2"),ref_coordinates!$A:$C,2,FALSE)</f>
        <v>1712.34</v>
      </c>
      <c r="K138">
        <f>VLOOKUP(_xlfn.CONCAT($A138,"2"),ref_coordinates!$A:$C,3,FALSE)</f>
        <v>2149.4299999999998</v>
      </c>
      <c r="L138">
        <f>VLOOKUP($A138,lines!W:AC,7)</f>
        <v>27.680055636853901</v>
      </c>
      <c r="M138">
        <f>RADIANS(VLOOKUP($B138, image_data!A:G,7,FALSE))</f>
        <v>1.6788085969387201</v>
      </c>
      <c r="N138">
        <f>VLOOKUP($A138,lines!W:AD,8,FALSE)</f>
        <v>1.382327055634244</v>
      </c>
      <c r="O138">
        <f t="shared" si="24"/>
        <v>-0.29648154130447613</v>
      </c>
      <c r="P138">
        <f>VLOOKUP($B138,image_data!A:F,6,FALSE)</f>
        <v>2.1442525153980001</v>
      </c>
      <c r="Q138">
        <f>VLOOKUP($B138,image_data!$A:$Q,12,FALSE)</f>
        <v>0.48287321721623999</v>
      </c>
      <c r="R138">
        <f>VLOOKUP($B138,image_data!$A:$Q,13,FALSE)</f>
        <v>-0.19920794907794001</v>
      </c>
      <c r="S138">
        <f>VLOOKUP($B138,image_data!$A:$Q,14,FALSE)</f>
        <v>3.051739619017E-2</v>
      </c>
      <c r="T138">
        <f>VLOOKUP($B138,image_data!$A:$K,9,FALSE)</f>
        <v>1.1095543607717999</v>
      </c>
      <c r="U138">
        <f>VLOOKUP($B138,image_data!$A:$K,10,FALSE)</f>
        <v>-1.2534205979793001</v>
      </c>
      <c r="V138">
        <f>VLOOKUP($B138,image_data!$A:$K,11,FALSE)</f>
        <v>1.3040642404683001</v>
      </c>
      <c r="W138">
        <f>VLOOKUP(B138,image_data!A:R,18,FALSE)</f>
        <v>0.99441114020364996</v>
      </c>
      <c r="X138">
        <f>VLOOKUP(_xlfn.CONCAT(A138,1),ref_coordinates!A:D,4,FALSE)</f>
        <v>5</v>
      </c>
      <c r="Y138" t="str">
        <f>VLOOKUP(INT(LEFT(A138,3)),image_data!A:H,8,FALSE)</f>
        <v>perspective</v>
      </c>
      <c r="Z138" t="str">
        <f>VLOOKUP(B138,image_data!A:V,22,TRUE)</f>
        <v>stefanhrt: GoPro HERO9 Black</v>
      </c>
    </row>
    <row r="139" spans="1:26" x14ac:dyDescent="0.3">
      <c r="A139" t="s">
        <v>1381</v>
      </c>
      <c r="B139">
        <f t="shared" si="20"/>
        <v>67</v>
      </c>
      <c r="C139">
        <f>VLOOKUP($B139,image_data!$A:$P,16,FALSE)</f>
        <v>5184</v>
      </c>
      <c r="D139">
        <f>VLOOKUP($B139,image_data!$A:$P,15,FALSE)</f>
        <v>3888</v>
      </c>
      <c r="E139">
        <f t="shared" si="21"/>
        <v>-34.470000000000027</v>
      </c>
      <c r="F139">
        <f t="shared" si="22"/>
        <v>497.87000000000012</v>
      </c>
      <c r="G139">
        <f t="shared" si="23"/>
        <v>499.06183765140781</v>
      </c>
      <c r="H139">
        <f>VLOOKUP(_xlfn.CONCAT($A139,"1"),ref_coordinates!$A:$C,2,FALSE)</f>
        <v>1846.64</v>
      </c>
      <c r="I139">
        <f>VLOOKUP(_xlfn.CONCAT($A139,"1"),ref_coordinates!$A:$C,3,FALSE)</f>
        <v>1640.45</v>
      </c>
      <c r="J139">
        <f>VLOOKUP(_xlfn.CONCAT($A139,"2"),ref_coordinates!$A:$C,2,FALSE)</f>
        <v>1812.17</v>
      </c>
      <c r="K139">
        <f>VLOOKUP(_xlfn.CONCAT($A139,"2"),ref_coordinates!$A:$C,3,FALSE)</f>
        <v>2138.3200000000002</v>
      </c>
      <c r="L139">
        <f>VLOOKUP($A139,lines!W:AC,7)</f>
        <v>31.85285998963105</v>
      </c>
      <c r="M139">
        <f>RADIANS(VLOOKUP($B139, image_data!A:G,7,FALSE))</f>
        <v>1.6788085969387201</v>
      </c>
      <c r="N139">
        <f>VLOOKUP($A139,lines!W:AD,8,FALSE)</f>
        <v>1.427588534471951</v>
      </c>
      <c r="O139">
        <f t="shared" si="24"/>
        <v>-0.25122006246676909</v>
      </c>
      <c r="P139">
        <f>VLOOKUP($B139,image_data!A:F,6,FALSE)</f>
        <v>2.1442525153980001</v>
      </c>
      <c r="Q139">
        <f>VLOOKUP($B139,image_data!$A:$Q,12,FALSE)</f>
        <v>0.48287321721623999</v>
      </c>
      <c r="R139">
        <f>VLOOKUP($B139,image_data!$A:$Q,13,FALSE)</f>
        <v>-0.19920794907794001</v>
      </c>
      <c r="S139">
        <f>VLOOKUP($B139,image_data!$A:$Q,14,FALSE)</f>
        <v>3.051739619017E-2</v>
      </c>
      <c r="T139">
        <f>VLOOKUP($B139,image_data!$A:$K,9,FALSE)</f>
        <v>1.1095543607717999</v>
      </c>
      <c r="U139">
        <f>VLOOKUP($B139,image_data!$A:$K,10,FALSE)</f>
        <v>-1.2534205979793001</v>
      </c>
      <c r="V139">
        <f>VLOOKUP($B139,image_data!$A:$K,11,FALSE)</f>
        <v>1.3040642404683001</v>
      </c>
      <c r="W139">
        <f>VLOOKUP(B139,image_data!A:R,18,FALSE)</f>
        <v>0.99441114020364996</v>
      </c>
      <c r="X139">
        <f>VLOOKUP(_xlfn.CONCAT(A139,1),ref_coordinates!A:D,4,FALSE)</f>
        <v>8.4</v>
      </c>
      <c r="Y139" t="str">
        <f>VLOOKUP(INT(LEFT(A139,3)),image_data!A:H,8,FALSE)</f>
        <v>perspective</v>
      </c>
      <c r="Z139" t="str">
        <f>VLOOKUP(B139,image_data!A:V,22,TRUE)</f>
        <v>stefanhrt: GoPro HERO9 Black</v>
      </c>
    </row>
    <row r="140" spans="1:26" x14ac:dyDescent="0.3">
      <c r="A140" t="s">
        <v>1382</v>
      </c>
      <c r="B140">
        <f t="shared" si="20"/>
        <v>67</v>
      </c>
      <c r="C140">
        <f>VLOOKUP($B140,image_data!$A:$P,16,FALSE)</f>
        <v>5184</v>
      </c>
      <c r="D140">
        <f>VLOOKUP($B140,image_data!$A:$P,15,FALSE)</f>
        <v>3888</v>
      </c>
      <c r="E140">
        <f t="shared" si="21"/>
        <v>294.13000000000011</v>
      </c>
      <c r="F140">
        <f t="shared" si="22"/>
        <v>1455.3200000000002</v>
      </c>
      <c r="G140">
        <f t="shared" si="23"/>
        <v>1484.7453516680901</v>
      </c>
      <c r="H140">
        <f>VLOOKUP(_xlfn.CONCAT($A140,"1"),ref_coordinates!$A:$C,2,FALSE)</f>
        <v>4388.08</v>
      </c>
      <c r="I140">
        <f>VLOOKUP(_xlfn.CONCAT($A140,"1"),ref_coordinates!$A:$C,3,FALSE)</f>
        <v>704.06</v>
      </c>
      <c r="J140">
        <f>VLOOKUP(_xlfn.CONCAT($A140,"2"),ref_coordinates!$A:$C,2,FALSE)</f>
        <v>4682.21</v>
      </c>
      <c r="K140">
        <f>VLOOKUP(_xlfn.CONCAT($A140,"2"),ref_coordinates!$A:$C,3,FALSE)</f>
        <v>2159.38</v>
      </c>
      <c r="L140">
        <f>VLOOKUP($A140,lines!W:AC,7)</f>
        <v>17.26288582860488</v>
      </c>
      <c r="M140">
        <f>RADIANS(VLOOKUP($B140, image_data!A:G,7,FALSE))</f>
        <v>1.6788085969387201</v>
      </c>
      <c r="N140">
        <f>VLOOKUP($A140,lines!W:AD,8,FALSE)</f>
        <v>2.9032187136130871</v>
      </c>
      <c r="O140">
        <f t="shared" si="24"/>
        <v>1.2244101166743671</v>
      </c>
      <c r="P140">
        <f>VLOOKUP($B140,image_data!A:F,6,FALSE)</f>
        <v>2.1442525153980001</v>
      </c>
      <c r="Q140">
        <f>VLOOKUP($B140,image_data!$A:$Q,12,FALSE)</f>
        <v>0.48287321721623999</v>
      </c>
      <c r="R140">
        <f>VLOOKUP($B140,image_data!$A:$Q,13,FALSE)</f>
        <v>-0.19920794907794001</v>
      </c>
      <c r="S140">
        <f>VLOOKUP($B140,image_data!$A:$Q,14,FALSE)</f>
        <v>3.051739619017E-2</v>
      </c>
      <c r="T140">
        <f>VLOOKUP($B140,image_data!$A:$K,9,FALSE)</f>
        <v>1.1095543607717999</v>
      </c>
      <c r="U140">
        <f>VLOOKUP($B140,image_data!$A:$K,10,FALSE)</f>
        <v>-1.2534205979793001</v>
      </c>
      <c r="V140">
        <f>VLOOKUP($B140,image_data!$A:$K,11,FALSE)</f>
        <v>1.3040642404683001</v>
      </c>
      <c r="W140">
        <f>VLOOKUP(B140,image_data!A:R,18,FALSE)</f>
        <v>0.99441114020364996</v>
      </c>
      <c r="X140">
        <f>VLOOKUP(_xlfn.CONCAT(A140,1),ref_coordinates!A:D,4,FALSE)</f>
        <v>10.199999999999999</v>
      </c>
      <c r="Y140" t="str">
        <f>VLOOKUP(INT(LEFT(A140,3)),image_data!A:H,8,FALSE)</f>
        <v>perspective</v>
      </c>
      <c r="Z140" t="str">
        <f>VLOOKUP(B140,image_data!A:V,22,TRUE)</f>
        <v>stefanhrt: GoPro HERO9 Black</v>
      </c>
    </row>
    <row r="141" spans="1:26" x14ac:dyDescent="0.3">
      <c r="A141" t="s">
        <v>1384</v>
      </c>
      <c r="B141">
        <f t="shared" si="20"/>
        <v>68</v>
      </c>
      <c r="C141">
        <f>VLOOKUP($B141,image_data!$A:$P,16,FALSE)</f>
        <v>5184</v>
      </c>
      <c r="D141">
        <f>VLOOKUP($B141,image_data!$A:$P,15,FALSE)</f>
        <v>3888</v>
      </c>
      <c r="E141">
        <f t="shared" si="21"/>
        <v>76.320000000000164</v>
      </c>
      <c r="F141">
        <f t="shared" si="22"/>
        <v>737.84999999999968</v>
      </c>
      <c r="G141">
        <f t="shared" si="23"/>
        <v>741.78660334357585</v>
      </c>
      <c r="H141">
        <f>VLOOKUP(_xlfn.CONCAT($A141,"1"),ref_coordinates!$A:$C,2,FALSE)</f>
        <v>3486.06</v>
      </c>
      <c r="I141">
        <f>VLOOKUP(_xlfn.CONCAT($A141,"1"),ref_coordinates!$A:$C,3,FALSE)</f>
        <v>1486.89</v>
      </c>
      <c r="J141">
        <f>VLOOKUP(_xlfn.CONCAT($A141,"2"),ref_coordinates!$A:$C,2,FALSE)</f>
        <v>3562.38</v>
      </c>
      <c r="K141">
        <f>VLOOKUP(_xlfn.CONCAT($A141,"2"),ref_coordinates!$A:$C,3,FALSE)</f>
        <v>2224.7399999999998</v>
      </c>
      <c r="L141">
        <f>VLOOKUP($A141,lines!W:AC,7)</f>
        <v>28.12495985964949</v>
      </c>
      <c r="M141">
        <f>RADIANS(VLOOKUP($B141, image_data!A:G,7,FALSE))</f>
        <v>4.7007623896357514E-2</v>
      </c>
      <c r="N141">
        <f>VLOOKUP($A141,lines!W:AD,8,FALSE)</f>
        <v>0.65364492964826271</v>
      </c>
      <c r="O141">
        <f t="shared" si="24"/>
        <v>0.60663730575190522</v>
      </c>
      <c r="P141">
        <f>VLOOKUP($B141,image_data!A:F,6,FALSE)</f>
        <v>2.9021512391046</v>
      </c>
      <c r="Q141">
        <f>VLOOKUP($B141,image_data!$A:$Q,12,FALSE)</f>
        <v>0.48985944360557998</v>
      </c>
      <c r="R141">
        <f>VLOOKUP($B141,image_data!$A:$Q,13,FALSE)</f>
        <v>-0.19493119575946999</v>
      </c>
      <c r="S141">
        <f>VLOOKUP($B141,image_data!$A:$Q,14,FALSE)</f>
        <v>3.0254706746656999E-2</v>
      </c>
      <c r="T141">
        <f>VLOOKUP($B141,image_data!$A:$K,9,FALSE)</f>
        <v>1.5519909760968</v>
      </c>
      <c r="U141">
        <f>VLOOKUP($B141,image_data!$A:$K,10,FALSE)</f>
        <v>-7.2906765068286E-2</v>
      </c>
      <c r="V141">
        <f>VLOOKUP($B141,image_data!$A:$K,11,FALSE)</f>
        <v>1.0407841394241E-4</v>
      </c>
      <c r="W141">
        <f>VLOOKUP(B141,image_data!A:R,18,FALSE)</f>
        <v>0.99541600320113999</v>
      </c>
      <c r="X141">
        <f>VLOOKUP(_xlfn.CONCAT(A141,1),ref_coordinates!A:D,4,FALSE)</f>
        <v>9.6999999999999993</v>
      </c>
      <c r="Y141" t="str">
        <f>VLOOKUP(INT(LEFT(A141,3)),image_data!A:H,8,FALSE)</f>
        <v>perspective</v>
      </c>
      <c r="Z141" t="str">
        <f>VLOOKUP(B141,image_data!A:V,22,TRUE)</f>
        <v>stefanhrt: GoPro HERO9 Black</v>
      </c>
    </row>
    <row r="142" spans="1:26" x14ac:dyDescent="0.3">
      <c r="A142" t="s">
        <v>1385</v>
      </c>
      <c r="B142">
        <f t="shared" si="20"/>
        <v>68</v>
      </c>
      <c r="C142">
        <f>VLOOKUP($B142,image_data!$A:$P,16,FALSE)</f>
        <v>5184</v>
      </c>
      <c r="D142">
        <f>VLOOKUP($B142,image_data!$A:$P,15,FALSE)</f>
        <v>3888</v>
      </c>
      <c r="E142">
        <f t="shared" si="21"/>
        <v>15.589999999999691</v>
      </c>
      <c r="F142">
        <f t="shared" si="22"/>
        <v>373.27000000000021</v>
      </c>
      <c r="G142">
        <f t="shared" si="23"/>
        <v>373.59542422251394</v>
      </c>
      <c r="H142">
        <f>VLOOKUP(_xlfn.CONCAT($A142,"1"),ref_coordinates!$A:$C,2,FALSE)</f>
        <v>3750.03</v>
      </c>
      <c r="I142">
        <f>VLOOKUP(_xlfn.CONCAT($A142,"1"),ref_coordinates!$A:$C,3,FALSE)</f>
        <v>1843.3</v>
      </c>
      <c r="J142">
        <f>VLOOKUP(_xlfn.CONCAT($A142,"2"),ref_coordinates!$A:$C,2,FALSE)</f>
        <v>3765.62</v>
      </c>
      <c r="K142">
        <f>VLOOKUP(_xlfn.CONCAT($A142,"2"),ref_coordinates!$A:$C,3,FALSE)</f>
        <v>2216.5700000000002</v>
      </c>
      <c r="L142">
        <f>VLOOKUP($A142,lines!W:AC,7)</f>
        <v>24.6421329470062</v>
      </c>
      <c r="M142">
        <f>RADIANS(VLOOKUP($B142, image_data!A:G,7,FALSE))</f>
        <v>4.7007623896357514E-2</v>
      </c>
      <c r="N142">
        <f>VLOOKUP($A142,lines!W:AD,8,FALSE)</f>
        <v>0.7429870346602605</v>
      </c>
      <c r="O142">
        <f t="shared" si="24"/>
        <v>0.69597941076390302</v>
      </c>
      <c r="P142">
        <f>VLOOKUP($B142,image_data!A:F,6,FALSE)</f>
        <v>2.9021512391046</v>
      </c>
      <c r="Q142">
        <f>VLOOKUP($B142,image_data!$A:$Q,12,FALSE)</f>
        <v>0.48985944360557998</v>
      </c>
      <c r="R142">
        <f>VLOOKUP($B142,image_data!$A:$Q,13,FALSE)</f>
        <v>-0.19493119575946999</v>
      </c>
      <c r="S142">
        <f>VLOOKUP($B142,image_data!$A:$Q,14,FALSE)</f>
        <v>3.0254706746656999E-2</v>
      </c>
      <c r="T142">
        <f>VLOOKUP($B142,image_data!$A:$K,9,FALSE)</f>
        <v>1.5519909760968</v>
      </c>
      <c r="U142">
        <f>VLOOKUP($B142,image_data!$A:$K,10,FALSE)</f>
        <v>-7.2906765068286E-2</v>
      </c>
      <c r="V142">
        <f>VLOOKUP($B142,image_data!$A:$K,11,FALSE)</f>
        <v>1.0407841394241E-4</v>
      </c>
      <c r="W142">
        <f>VLOOKUP(B142,image_data!A:R,18,FALSE)</f>
        <v>0.99541600320113999</v>
      </c>
      <c r="X142">
        <f>VLOOKUP(_xlfn.CONCAT(A142,1),ref_coordinates!A:D,4,FALSE)</f>
        <v>5</v>
      </c>
      <c r="Y142" t="str">
        <f>VLOOKUP(INT(LEFT(A142,3)),image_data!A:H,8,FALSE)</f>
        <v>perspective</v>
      </c>
      <c r="Z142" t="str">
        <f>VLOOKUP(B142,image_data!A:V,22,TRUE)</f>
        <v>stefanhrt: GoPro HERO9 Black</v>
      </c>
    </row>
    <row r="143" spans="1:26" x14ac:dyDescent="0.3">
      <c r="A143" t="s">
        <v>1386</v>
      </c>
      <c r="B143">
        <f t="shared" si="20"/>
        <v>68</v>
      </c>
      <c r="C143">
        <f>VLOOKUP($B143,image_data!$A:$P,16,FALSE)</f>
        <v>5184</v>
      </c>
      <c r="D143">
        <f>VLOOKUP($B143,image_data!$A:$P,15,FALSE)</f>
        <v>3888</v>
      </c>
      <c r="E143">
        <f t="shared" si="21"/>
        <v>33.700000000000728</v>
      </c>
      <c r="F143">
        <f t="shared" si="22"/>
        <v>486.72999999999979</v>
      </c>
      <c r="G143">
        <f t="shared" si="23"/>
        <v>487.89525812411813</v>
      </c>
      <c r="H143">
        <f>VLOOKUP(_xlfn.CONCAT($A143,"1"),ref_coordinates!$A:$C,2,FALSE)</f>
        <v>4679.1499999999996</v>
      </c>
      <c r="I143">
        <f>VLOOKUP(_xlfn.CONCAT($A143,"1"),ref_coordinates!$A:$C,3,FALSE)</f>
        <v>1794.7</v>
      </c>
      <c r="J143">
        <f>VLOOKUP(_xlfn.CONCAT($A143,"2"),ref_coordinates!$A:$C,2,FALSE)</f>
        <v>4712.8500000000004</v>
      </c>
      <c r="K143">
        <f>VLOOKUP(_xlfn.CONCAT($A143,"2"),ref_coordinates!$A:$C,3,FALSE)</f>
        <v>2281.4299999999998</v>
      </c>
      <c r="L143">
        <f>VLOOKUP($A143,lines!W:AC,7)</f>
        <v>20.814022652835579</v>
      </c>
      <c r="M143">
        <f>RADIANS(VLOOKUP($B143, image_data!A:G,7,FALSE))</f>
        <v>4.7007623896357514E-2</v>
      </c>
      <c r="N143">
        <f>VLOOKUP($A143,lines!W:AD,8,FALSE)</f>
        <v>1.1876725255755991</v>
      </c>
      <c r="O143">
        <f t="shared" si="24"/>
        <v>1.1406649016792416</v>
      </c>
      <c r="P143">
        <f>VLOOKUP($B143,image_data!A:F,6,FALSE)</f>
        <v>2.9021512391046</v>
      </c>
      <c r="Q143">
        <f>VLOOKUP($B143,image_data!$A:$Q,12,FALSE)</f>
        <v>0.48985944360557998</v>
      </c>
      <c r="R143">
        <f>VLOOKUP($B143,image_data!$A:$Q,13,FALSE)</f>
        <v>-0.19493119575946999</v>
      </c>
      <c r="S143">
        <f>VLOOKUP($B143,image_data!$A:$Q,14,FALSE)</f>
        <v>3.0254706746656999E-2</v>
      </c>
      <c r="T143">
        <f>VLOOKUP($B143,image_data!$A:$K,9,FALSE)</f>
        <v>1.5519909760968</v>
      </c>
      <c r="U143">
        <f>VLOOKUP($B143,image_data!$A:$K,10,FALSE)</f>
        <v>-7.2906765068286E-2</v>
      </c>
      <c r="V143">
        <f>VLOOKUP($B143,image_data!$A:$K,11,FALSE)</f>
        <v>1.0407841394241E-4</v>
      </c>
      <c r="W143">
        <f>VLOOKUP(B143,image_data!A:R,18,FALSE)</f>
        <v>0.99541600320113999</v>
      </c>
      <c r="X143">
        <f>VLOOKUP(_xlfn.CONCAT(A143,1),ref_coordinates!A:D,4,FALSE)</f>
        <v>4</v>
      </c>
      <c r="Y143" t="str">
        <f>VLOOKUP(INT(LEFT(A143,3)),image_data!A:H,8,FALSE)</f>
        <v>perspective</v>
      </c>
      <c r="Z143" t="str">
        <f>VLOOKUP(B143,image_data!A:V,22,TRUE)</f>
        <v>stefanhrt: GoPro HERO9 Black</v>
      </c>
    </row>
    <row r="144" spans="1:26" x14ac:dyDescent="0.3">
      <c r="A144" t="s">
        <v>1388</v>
      </c>
      <c r="B144">
        <f t="shared" si="20"/>
        <v>69</v>
      </c>
      <c r="C144">
        <f>VLOOKUP($B144,image_data!$A:$P,16,FALSE)</f>
        <v>5184</v>
      </c>
      <c r="D144">
        <f>VLOOKUP($B144,image_data!$A:$P,15,FALSE)</f>
        <v>3888</v>
      </c>
      <c r="E144">
        <f t="shared" si="21"/>
        <v>-12.53000000000003</v>
      </c>
      <c r="F144">
        <f t="shared" si="22"/>
        <v>404.2800000000002</v>
      </c>
      <c r="G144">
        <f t="shared" si="23"/>
        <v>404.47412686103939</v>
      </c>
      <c r="H144">
        <f>VLOOKUP(_xlfn.CONCAT($A144,"1"),ref_coordinates!$A:$C,2,FALSE)</f>
        <v>347.17</v>
      </c>
      <c r="I144">
        <f>VLOOKUP(_xlfn.CONCAT($A144,"1"),ref_coordinates!$A:$C,3,FALSE)</f>
        <v>1806.04</v>
      </c>
      <c r="J144">
        <f>VLOOKUP(_xlfn.CONCAT($A144,"2"),ref_coordinates!$A:$C,2,FALSE)</f>
        <v>334.64</v>
      </c>
      <c r="K144">
        <f>VLOOKUP(_xlfn.CONCAT($A144,"2"),ref_coordinates!$A:$C,3,FALSE)</f>
        <v>2210.3200000000002</v>
      </c>
      <c r="L144">
        <f>VLOOKUP($A144,lines!W:AC,7)</f>
        <v>19.908086521532159</v>
      </c>
      <c r="M144">
        <f>RADIANS(VLOOKUP($B144, image_data!A:G,7,FALSE))</f>
        <v>7.543154046682933E-2</v>
      </c>
      <c r="N144">
        <f>VLOOKUP($A144,lines!W:AD,8,FALSE)</f>
        <v>5.3864968998583977</v>
      </c>
      <c r="O144">
        <f t="shared" si="24"/>
        <v>5.3110653593915682</v>
      </c>
      <c r="P144">
        <f>VLOOKUP($B144,image_data!A:F,6,FALSE)</f>
        <v>1.9996782084927001</v>
      </c>
      <c r="Q144">
        <f>VLOOKUP($B144,image_data!$A:$Q,12,FALSE)</f>
        <v>0.46600000000000003</v>
      </c>
      <c r="R144">
        <f>VLOOKUP($B144,image_data!$A:$Q,13,FALSE)</f>
        <v>-0.19500000000000001</v>
      </c>
      <c r="S144">
        <f>VLOOKUP($B144,image_data!$A:$Q,14,FALSE)</f>
        <v>0.03</v>
      </c>
      <c r="T144">
        <f>VLOOKUP($B144,image_data!$A:$K,9,FALSE)</f>
        <v>1.5660978979261</v>
      </c>
      <c r="U144">
        <f>VLOOKUP($B144,image_data!$A:$K,10,FALSE)</f>
        <v>-5.7970442641104E-2</v>
      </c>
      <c r="V144">
        <f>VLOOKUP($B144,image_data!$A:$K,11,FALSE)</f>
        <v>6.0453451963503997E-2</v>
      </c>
      <c r="W144">
        <f>VLOOKUP(B144,image_data!A:R,18,FALSE)</f>
        <v>1</v>
      </c>
      <c r="X144">
        <f>VLOOKUP(_xlfn.CONCAT(A144,1),ref_coordinates!A:D,4,FALSE)</f>
        <v>4.5</v>
      </c>
      <c r="Y144" t="str">
        <f>VLOOKUP(INT(LEFT(A144,3)),image_data!A:H,8,FALSE)</f>
        <v>perspective</v>
      </c>
      <c r="Z144" t="str">
        <f>VLOOKUP(B144,image_data!A:V,22,TRUE)</f>
        <v>stefanhrt: GoPro HERO9 Black</v>
      </c>
    </row>
    <row r="145" spans="1:26" x14ac:dyDescent="0.3">
      <c r="A145" s="1" t="s">
        <v>1431</v>
      </c>
      <c r="B145">
        <f t="shared" si="20"/>
        <v>69</v>
      </c>
      <c r="C145">
        <f>VLOOKUP($B145,image_data!$A:$P,16,FALSE)</f>
        <v>5184</v>
      </c>
      <c r="D145">
        <f>VLOOKUP($B145,image_data!$A:$P,15,FALSE)</f>
        <v>3888</v>
      </c>
      <c r="E145">
        <f t="shared" si="21"/>
        <v>-50.039999999999964</v>
      </c>
      <c r="F145">
        <f t="shared" si="22"/>
        <v>926.30000000000018</v>
      </c>
      <c r="G145">
        <f t="shared" si="23"/>
        <v>927.65063014046416</v>
      </c>
      <c r="H145">
        <f>VLOOKUP(_xlfn.CONCAT($A145,"1"),ref_coordinates!$A:$C,2,FALSE)</f>
        <v>702.3</v>
      </c>
      <c r="I145">
        <f>VLOOKUP(_xlfn.CONCAT($A145,"1"),ref_coordinates!$A:$C,3,FALSE)</f>
        <v>1303.81</v>
      </c>
      <c r="J145">
        <f>VLOOKUP(_xlfn.CONCAT($A145,"2"),ref_coordinates!$A:$C,2,FALSE)</f>
        <v>652.26</v>
      </c>
      <c r="K145">
        <f>VLOOKUP(_xlfn.CONCAT($A145,"2"),ref_coordinates!$A:$C,3,FALSE)</f>
        <v>2230.11</v>
      </c>
      <c r="L145">
        <f>VLOOKUP($A145,lines!W:AC,7)</f>
        <v>16.331227792800259</v>
      </c>
      <c r="M145">
        <f>RADIANS(VLOOKUP($B145, image_data!A:G,7,FALSE))</f>
        <v>7.543154046682933E-2</v>
      </c>
      <c r="N145">
        <f>VLOOKUP($A145,lines!W:AD,8,FALSE)</f>
        <v>5.5235165068078924</v>
      </c>
      <c r="O145">
        <f t="shared" si="24"/>
        <v>5.4480849663410629</v>
      </c>
      <c r="P145">
        <f>VLOOKUP($B145,image_data!A:F,6,FALSE)</f>
        <v>1.9996782084927001</v>
      </c>
      <c r="Q145">
        <f>VLOOKUP($B145,image_data!$A:$Q,12,FALSE)</f>
        <v>0.46600000000000003</v>
      </c>
      <c r="R145">
        <f>VLOOKUP($B145,image_data!$A:$Q,13,FALSE)</f>
        <v>-0.19500000000000001</v>
      </c>
      <c r="S145">
        <f>VLOOKUP($B145,image_data!$A:$Q,14,FALSE)</f>
        <v>0.03</v>
      </c>
      <c r="T145">
        <f>VLOOKUP($B145,image_data!$A:$K,9,FALSE)</f>
        <v>1.5660978979261</v>
      </c>
      <c r="U145">
        <f>VLOOKUP($B145,image_data!$A:$K,10,FALSE)</f>
        <v>-5.7970442641104E-2</v>
      </c>
      <c r="V145">
        <f>VLOOKUP($B145,image_data!$A:$K,11,FALSE)</f>
        <v>6.0453451963503997E-2</v>
      </c>
      <c r="W145">
        <f>VLOOKUP(B145,image_data!A:R,18,FALSE)</f>
        <v>1</v>
      </c>
      <c r="X145">
        <f>VLOOKUP(_xlfn.CONCAT(A145,1),ref_coordinates!A:D,4,FALSE)</f>
        <v>8.1999999999999993</v>
      </c>
      <c r="Y145" t="str">
        <f>VLOOKUP(INT(LEFT(A145,3)),image_data!A:H,8,FALSE)</f>
        <v>perspective</v>
      </c>
      <c r="Z145" t="str">
        <f>VLOOKUP(B145,image_data!A:V,22,TRUE)</f>
        <v>stefanhrt: GoPro HERO9 Black</v>
      </c>
    </row>
    <row r="146" spans="1:26" x14ac:dyDescent="0.3">
      <c r="A146" t="s">
        <v>1390</v>
      </c>
      <c r="B146">
        <f t="shared" si="20"/>
        <v>69</v>
      </c>
      <c r="C146">
        <f>VLOOKUP($B146,image_data!$A:$P,16,FALSE)</f>
        <v>5184</v>
      </c>
      <c r="D146">
        <f>VLOOKUP($B146,image_data!$A:$P,15,FALSE)</f>
        <v>3888</v>
      </c>
      <c r="E146">
        <f t="shared" si="21"/>
        <v>-10.210000000000036</v>
      </c>
      <c r="F146">
        <f t="shared" si="22"/>
        <v>304.33999999999992</v>
      </c>
      <c r="G146">
        <f t="shared" si="23"/>
        <v>304.51121440761415</v>
      </c>
      <c r="H146">
        <f>VLOOKUP(_xlfn.CONCAT($A146,"1"),ref_coordinates!$A:$C,2,FALSE)</f>
        <v>1591.32</v>
      </c>
      <c r="I146">
        <f>VLOOKUP(_xlfn.CONCAT($A146,"1"),ref_coordinates!$A:$C,3,FALSE)</f>
        <v>1913.26</v>
      </c>
      <c r="J146">
        <f>VLOOKUP(_xlfn.CONCAT($A146,"2"),ref_coordinates!$A:$C,2,FALSE)</f>
        <v>1581.11</v>
      </c>
      <c r="K146">
        <f>VLOOKUP(_xlfn.CONCAT($A146,"2"),ref_coordinates!$A:$C,3,FALSE)</f>
        <v>2217.6</v>
      </c>
      <c r="L146">
        <f>VLOOKUP($A146,lines!W:AC,7)</f>
        <v>22.96370356366068</v>
      </c>
      <c r="M146">
        <f>RADIANS(VLOOKUP($B146, image_data!A:G,7,FALSE))</f>
        <v>7.543154046682933E-2</v>
      </c>
      <c r="N146">
        <f>VLOOKUP($A146,lines!W:AD,8,FALSE)</f>
        <v>6.0360441573475327</v>
      </c>
      <c r="O146">
        <f t="shared" si="24"/>
        <v>5.9606126168807032</v>
      </c>
      <c r="P146">
        <f>VLOOKUP($B146,image_data!A:F,6,FALSE)</f>
        <v>1.9996782084927001</v>
      </c>
      <c r="Q146">
        <f>VLOOKUP($B146,image_data!$A:$Q,12,FALSE)</f>
        <v>0.46600000000000003</v>
      </c>
      <c r="R146">
        <f>VLOOKUP($B146,image_data!$A:$Q,13,FALSE)</f>
        <v>-0.19500000000000001</v>
      </c>
      <c r="S146">
        <f>VLOOKUP($B146,image_data!$A:$Q,14,FALSE)</f>
        <v>0.03</v>
      </c>
      <c r="T146">
        <f>VLOOKUP($B146,image_data!$A:$K,9,FALSE)</f>
        <v>1.5660978979261</v>
      </c>
      <c r="U146">
        <f>VLOOKUP($B146,image_data!$A:$K,10,FALSE)</f>
        <v>-5.7970442641104E-2</v>
      </c>
      <c r="V146">
        <f>VLOOKUP($B146,image_data!$A:$K,11,FALSE)</f>
        <v>6.0453451963503997E-2</v>
      </c>
      <c r="W146">
        <f>VLOOKUP(B146,image_data!A:R,18,FALSE)</f>
        <v>1</v>
      </c>
      <c r="X146">
        <f>VLOOKUP(_xlfn.CONCAT(A146,1),ref_coordinates!A:D,4,FALSE)</f>
        <v>4.5</v>
      </c>
      <c r="Y146" t="str">
        <f>VLOOKUP(INT(LEFT(A146,3)),image_data!A:H,8,FALSE)</f>
        <v>perspective</v>
      </c>
      <c r="Z146" t="str">
        <f>VLOOKUP(B146,image_data!A:V,22,TRUE)</f>
        <v>stefanhrt: GoPro HERO9 Black</v>
      </c>
    </row>
    <row r="147" spans="1:26" x14ac:dyDescent="0.3">
      <c r="A147" t="s">
        <v>1391</v>
      </c>
      <c r="B147">
        <f t="shared" si="20"/>
        <v>69</v>
      </c>
      <c r="C147">
        <f>VLOOKUP($B147,image_data!$A:$P,16,FALSE)</f>
        <v>5184</v>
      </c>
      <c r="D147">
        <f>VLOOKUP($B147,image_data!$A:$P,15,FALSE)</f>
        <v>3888</v>
      </c>
      <c r="E147">
        <f t="shared" si="21"/>
        <v>44.760000000000218</v>
      </c>
      <c r="F147">
        <f t="shared" si="22"/>
        <v>647.83999999999992</v>
      </c>
      <c r="G147">
        <f t="shared" si="23"/>
        <v>649.38441866124253</v>
      </c>
      <c r="H147">
        <f>VLOOKUP(_xlfn.CONCAT($A147,"1"),ref_coordinates!$A:$C,2,FALSE)</f>
        <v>3496.24</v>
      </c>
      <c r="I147">
        <f>VLOOKUP(_xlfn.CONCAT($A147,"1"),ref_coordinates!$A:$C,3,FALSE)</f>
        <v>1598.61</v>
      </c>
      <c r="J147">
        <f>VLOOKUP(_xlfn.CONCAT($A147,"2"),ref_coordinates!$A:$C,2,FALSE)</f>
        <v>3541</v>
      </c>
      <c r="K147">
        <f>VLOOKUP(_xlfn.CONCAT($A147,"2"),ref_coordinates!$A:$C,3,FALSE)</f>
        <v>2246.4499999999998</v>
      </c>
      <c r="L147">
        <f>VLOOKUP($A147,lines!W:AC,7)</f>
        <v>26.83745491089806</v>
      </c>
      <c r="M147">
        <f>RADIANS(VLOOKUP($B147, image_data!A:G,7,FALSE))</f>
        <v>7.543154046682933E-2</v>
      </c>
      <c r="N147">
        <f>VLOOKUP($A147,lines!W:AD,8,FALSE)</f>
        <v>0.76610556620736869</v>
      </c>
      <c r="O147">
        <f t="shared" si="24"/>
        <v>0.69067402574053938</v>
      </c>
      <c r="P147">
        <f>VLOOKUP($B147,image_data!A:F,6,FALSE)</f>
        <v>1.9996782084927001</v>
      </c>
      <c r="Q147">
        <f>VLOOKUP($B147,image_data!$A:$Q,12,FALSE)</f>
        <v>0.46600000000000003</v>
      </c>
      <c r="R147">
        <f>VLOOKUP($B147,image_data!$A:$Q,13,FALSE)</f>
        <v>-0.19500000000000001</v>
      </c>
      <c r="S147">
        <f>VLOOKUP($B147,image_data!$A:$Q,14,FALSE)</f>
        <v>0.03</v>
      </c>
      <c r="T147">
        <f>VLOOKUP($B147,image_data!$A:$K,9,FALSE)</f>
        <v>1.5660978979261</v>
      </c>
      <c r="U147">
        <f>VLOOKUP($B147,image_data!$A:$K,10,FALSE)</f>
        <v>-5.7970442641104E-2</v>
      </c>
      <c r="V147">
        <f>VLOOKUP($B147,image_data!$A:$K,11,FALSE)</f>
        <v>6.0453451963503997E-2</v>
      </c>
      <c r="W147">
        <f>VLOOKUP(B147,image_data!A:R,18,FALSE)</f>
        <v>1</v>
      </c>
      <c r="X147">
        <f>VLOOKUP(_xlfn.CONCAT(A147,1),ref_coordinates!A:D,4,FALSE)</f>
        <v>10.9</v>
      </c>
      <c r="Y147" t="str">
        <f>VLOOKUP(INT(LEFT(A147,3)),image_data!A:H,8,FALSE)</f>
        <v>perspective</v>
      </c>
      <c r="Z147" t="str">
        <f>VLOOKUP(B147,image_data!A:V,22,TRUE)</f>
        <v>stefanhrt: GoPro HERO9 Black</v>
      </c>
    </row>
    <row r="148" spans="1:26" x14ac:dyDescent="0.3">
      <c r="A148" t="s">
        <v>1392</v>
      </c>
      <c r="B148">
        <f t="shared" si="20"/>
        <v>69</v>
      </c>
      <c r="C148">
        <f>VLOOKUP($B148,image_data!$A:$P,16,FALSE)</f>
        <v>5184</v>
      </c>
      <c r="D148">
        <f>VLOOKUP($B148,image_data!$A:$P,15,FALSE)</f>
        <v>3888</v>
      </c>
      <c r="E148">
        <f t="shared" si="21"/>
        <v>106.17000000000007</v>
      </c>
      <c r="F148">
        <f t="shared" si="22"/>
        <v>1062.08</v>
      </c>
      <c r="G148">
        <f t="shared" si="23"/>
        <v>1067.3734094964141</v>
      </c>
      <c r="H148">
        <f>VLOOKUP(_xlfn.CONCAT($A148,"1"),ref_coordinates!$A:$C,2,FALSE)</f>
        <v>4183.1099999999997</v>
      </c>
      <c r="I148">
        <f>VLOOKUP(_xlfn.CONCAT($A148,"1"),ref_coordinates!$A:$C,3,FALSE)</f>
        <v>1224.27</v>
      </c>
      <c r="J148">
        <f>VLOOKUP(_xlfn.CONCAT($A148,"2"),ref_coordinates!$A:$C,2,FALSE)</f>
        <v>4289.28</v>
      </c>
      <c r="K148">
        <f>VLOOKUP(_xlfn.CONCAT($A148,"2"),ref_coordinates!$A:$C,3,FALSE)</f>
        <v>2286.35</v>
      </c>
      <c r="L148">
        <f>VLOOKUP($A148,lines!W:AC,7)</f>
        <v>18.038066725128981</v>
      </c>
      <c r="M148">
        <f>RADIANS(VLOOKUP($B148, image_data!A:G,7,FALSE))</f>
        <v>7.543154046682933E-2</v>
      </c>
      <c r="N148">
        <f>VLOOKUP($A148,lines!W:AD,8,FALSE)</f>
        <v>1.274636910192259</v>
      </c>
      <c r="O148">
        <f t="shared" si="24"/>
        <v>1.1992053697254297</v>
      </c>
      <c r="P148">
        <f>VLOOKUP($B148,image_data!A:F,6,FALSE)</f>
        <v>1.9996782084927001</v>
      </c>
      <c r="Q148">
        <f>VLOOKUP($B148,image_data!$A:$Q,12,FALSE)</f>
        <v>0.46600000000000003</v>
      </c>
      <c r="R148">
        <f>VLOOKUP($B148,image_data!$A:$Q,13,FALSE)</f>
        <v>-0.19500000000000001</v>
      </c>
      <c r="S148">
        <f>VLOOKUP($B148,image_data!$A:$Q,14,FALSE)</f>
        <v>0.03</v>
      </c>
      <c r="T148">
        <f>VLOOKUP($B148,image_data!$A:$K,9,FALSE)</f>
        <v>1.5660978979261</v>
      </c>
      <c r="U148">
        <f>VLOOKUP($B148,image_data!$A:$K,10,FALSE)</f>
        <v>-5.7970442641104E-2</v>
      </c>
      <c r="V148">
        <f>VLOOKUP($B148,image_data!$A:$K,11,FALSE)</f>
        <v>6.0453451963503997E-2</v>
      </c>
      <c r="W148">
        <f>VLOOKUP(B148,image_data!A:R,18,FALSE)</f>
        <v>1</v>
      </c>
      <c r="X148">
        <f>VLOOKUP(_xlfn.CONCAT(A148,1),ref_coordinates!A:D,4,FALSE)</f>
        <v>10.9</v>
      </c>
      <c r="Y148" t="str">
        <f>VLOOKUP(INT(LEFT(A148,3)),image_data!A:H,8,FALSE)</f>
        <v>perspective</v>
      </c>
      <c r="Z148" t="str">
        <f>VLOOKUP(B148,image_data!A:V,22,TRUE)</f>
        <v>stefanhrt: GoPro HERO9 Black</v>
      </c>
    </row>
    <row r="149" spans="1:26" x14ac:dyDescent="0.3">
      <c r="A149" t="s">
        <v>1396</v>
      </c>
      <c r="B149">
        <f t="shared" si="20"/>
        <v>70</v>
      </c>
      <c r="C149">
        <f>VLOOKUP($B149,image_data!$A:$P,16,FALSE)</f>
        <v>5184</v>
      </c>
      <c r="D149">
        <f>VLOOKUP($B149,image_data!$A:$P,15,FALSE)</f>
        <v>3888</v>
      </c>
      <c r="E149">
        <f t="shared" si="21"/>
        <v>-9.0199999999999818</v>
      </c>
      <c r="F149">
        <f t="shared" si="22"/>
        <v>189.65999999999985</v>
      </c>
      <c r="G149">
        <f t="shared" si="23"/>
        <v>189.87436899170973</v>
      </c>
      <c r="H149">
        <f>VLOOKUP(_xlfn.CONCAT($A149,"1"),ref_coordinates!$A:$C,2,FALSE)</f>
        <v>1539.23</v>
      </c>
      <c r="I149">
        <f>VLOOKUP(_xlfn.CONCAT($A149,"1"),ref_coordinates!$A:$C,3,FALSE)</f>
        <v>1952.96</v>
      </c>
      <c r="J149">
        <f>VLOOKUP(_xlfn.CONCAT($A149,"2"),ref_coordinates!$A:$C,2,FALSE)</f>
        <v>1530.21</v>
      </c>
      <c r="K149">
        <f>VLOOKUP(_xlfn.CONCAT($A149,"2"),ref_coordinates!$A:$C,3,FALSE)</f>
        <v>2142.62</v>
      </c>
      <c r="L149">
        <f>VLOOKUP($A149,lines!W:AC,7)</f>
        <v>27.581579393030321</v>
      </c>
      <c r="M149">
        <f>RADIANS(VLOOKUP($B149, image_data!A:G,7,FALSE))</f>
        <v>0.11004755692847014</v>
      </c>
      <c r="N149">
        <f>VLOOKUP($A149,lines!W:AD,8,FALSE)</f>
        <v>5.957679533739201</v>
      </c>
      <c r="O149">
        <f t="shared" si="24"/>
        <v>5.8476319768107308</v>
      </c>
      <c r="P149">
        <f>VLOOKUP($B149,image_data!A:F,6,FALSE)</f>
        <v>2.3938148152082999</v>
      </c>
      <c r="Q149">
        <f>VLOOKUP($B149,image_data!$A:$Q,12,FALSE)</f>
        <v>0.47987683373216999</v>
      </c>
      <c r="R149">
        <f>VLOOKUP($B149,image_data!$A:$Q,13,FALSE)</f>
        <v>-0.21462075071945999</v>
      </c>
      <c r="S149">
        <f>VLOOKUP($B149,image_data!$A:$Q,14,FALSE)</f>
        <v>3.8255234547521E-2</v>
      </c>
      <c r="T149">
        <f>VLOOKUP($B149,image_data!$A:$K,9,FALSE)</f>
        <v>1.4751600653107999</v>
      </c>
      <c r="U149">
        <f>VLOOKUP($B149,image_data!$A:$K,10,FALSE)</f>
        <v>-7.2859746590708999E-2</v>
      </c>
      <c r="V149">
        <f>VLOOKUP($B149,image_data!$A:$K,11,FALSE)</f>
        <v>9.8494573281256007E-2</v>
      </c>
      <c r="W149">
        <f>VLOOKUP(B149,image_data!A:R,18,FALSE)</f>
        <v>1.0054920173666999</v>
      </c>
      <c r="X149">
        <f>VLOOKUP(_xlfn.CONCAT(A149,1),ref_coordinates!A:D,4,FALSE)</f>
        <v>4</v>
      </c>
      <c r="Y149" t="str">
        <f>VLOOKUP(INT(LEFT(A149,3)),image_data!A:H,8,FALSE)</f>
        <v>perspective</v>
      </c>
      <c r="Z149" t="str">
        <f>VLOOKUP(B149,image_data!A:V,22,TRUE)</f>
        <v>stefanhrt: GoPro HERO9 Black</v>
      </c>
    </row>
    <row r="150" spans="1:26" x14ac:dyDescent="0.3">
      <c r="A150" t="s">
        <v>1397</v>
      </c>
      <c r="B150">
        <f t="shared" si="20"/>
        <v>70</v>
      </c>
      <c r="C150">
        <f>VLOOKUP($B150,image_data!$A:$P,16,FALSE)</f>
        <v>5184</v>
      </c>
      <c r="D150">
        <f>VLOOKUP($B150,image_data!$A:$P,15,FALSE)</f>
        <v>3888</v>
      </c>
      <c r="E150">
        <f t="shared" si="21"/>
        <v>-18.3599999999999</v>
      </c>
      <c r="F150">
        <f t="shared" si="22"/>
        <v>333.06000000000017</v>
      </c>
      <c r="G150">
        <f t="shared" si="23"/>
        <v>333.56566549931381</v>
      </c>
      <c r="H150">
        <f>VLOOKUP(_xlfn.CONCAT($A150,"1"),ref_coordinates!$A:$C,2,FALSE)</f>
        <v>1627.57</v>
      </c>
      <c r="I150">
        <f>VLOOKUP(_xlfn.CONCAT($A150,"1"),ref_coordinates!$A:$C,3,FALSE)</f>
        <v>1812.74</v>
      </c>
      <c r="J150">
        <f>VLOOKUP(_xlfn.CONCAT($A150,"2"),ref_coordinates!$A:$C,2,FALSE)</f>
        <v>1609.21</v>
      </c>
      <c r="K150">
        <f>VLOOKUP(_xlfn.CONCAT($A150,"2"),ref_coordinates!$A:$C,3,FALSE)</f>
        <v>2145.8000000000002</v>
      </c>
      <c r="L150">
        <f>VLOOKUP($A150,lines!W:AC,7)</f>
        <v>31.134604129535909</v>
      </c>
      <c r="M150">
        <f>RADIANS(VLOOKUP($B150, image_data!A:G,7,FALSE))</f>
        <v>0.11004755692847014</v>
      </c>
      <c r="N150">
        <f>VLOOKUP($A150,lines!W:AD,8,FALSE)</f>
        <v>6.0115022973906171</v>
      </c>
      <c r="O150">
        <f t="shared" si="24"/>
        <v>5.9014547404621469</v>
      </c>
      <c r="P150">
        <f>VLOOKUP($B150,image_data!A:F,6,FALSE)</f>
        <v>2.3938148152082999</v>
      </c>
      <c r="Q150">
        <f>VLOOKUP($B150,image_data!$A:$Q,12,FALSE)</f>
        <v>0.47987683373216999</v>
      </c>
      <c r="R150">
        <f>VLOOKUP($B150,image_data!$A:$Q,13,FALSE)</f>
        <v>-0.21462075071945999</v>
      </c>
      <c r="S150">
        <f>VLOOKUP($B150,image_data!$A:$Q,14,FALSE)</f>
        <v>3.8255234547521E-2</v>
      </c>
      <c r="T150">
        <f>VLOOKUP($B150,image_data!$A:$K,9,FALSE)</f>
        <v>1.4751600653107999</v>
      </c>
      <c r="U150">
        <f>VLOOKUP($B150,image_data!$A:$K,10,FALSE)</f>
        <v>-7.2859746590708999E-2</v>
      </c>
      <c r="V150">
        <f>VLOOKUP($B150,image_data!$A:$K,11,FALSE)</f>
        <v>9.8494573281256007E-2</v>
      </c>
      <c r="W150">
        <f>VLOOKUP(B150,image_data!A:R,18,FALSE)</f>
        <v>1.0054920173666999</v>
      </c>
      <c r="X150">
        <f>VLOOKUP(_xlfn.CONCAT(A150,1),ref_coordinates!A:D,4,FALSE)</f>
        <v>6</v>
      </c>
      <c r="Y150" t="str">
        <f>VLOOKUP(INT(LEFT(A150,3)),image_data!A:H,8,FALSE)</f>
        <v>perspective</v>
      </c>
      <c r="Z150" t="str">
        <f>VLOOKUP(B150,image_data!A:V,22,TRUE)</f>
        <v>stefanhrt: GoPro HERO9 Black</v>
      </c>
    </row>
    <row r="151" spans="1:26" x14ac:dyDescent="0.3">
      <c r="A151" t="s">
        <v>1400</v>
      </c>
      <c r="B151">
        <f t="shared" si="20"/>
        <v>71</v>
      </c>
      <c r="C151">
        <f>VLOOKUP($B151,image_data!$A:$P,16,FALSE)</f>
        <v>5184</v>
      </c>
      <c r="D151">
        <f>VLOOKUP($B151,image_data!$A:$P,15,FALSE)</f>
        <v>3888</v>
      </c>
      <c r="E151">
        <f t="shared" si="21"/>
        <v>-10.5</v>
      </c>
      <c r="F151">
        <f t="shared" si="22"/>
        <v>370.55999999999995</v>
      </c>
      <c r="G151">
        <f t="shared" si="23"/>
        <v>370.70873148605489</v>
      </c>
      <c r="H151">
        <f>VLOOKUP(_xlfn.CONCAT($A151,"1"),ref_coordinates!$A:$C,2,FALSE)</f>
        <v>411.25</v>
      </c>
      <c r="I151">
        <f>VLOOKUP(_xlfn.CONCAT($A151,"1"),ref_coordinates!$A:$C,3,FALSE)</f>
        <v>1771.06</v>
      </c>
      <c r="J151">
        <f>VLOOKUP(_xlfn.CONCAT($A151,"2"),ref_coordinates!$A:$C,2,FALSE)</f>
        <v>400.75</v>
      </c>
      <c r="K151">
        <f>VLOOKUP(_xlfn.CONCAT($A151,"2"),ref_coordinates!$A:$C,3,FALSE)</f>
        <v>2141.62</v>
      </c>
      <c r="L151">
        <f>VLOOKUP($A151,lines!W:AC,7)</f>
        <v>19.974900419227321</v>
      </c>
      <c r="M151">
        <f>RADIANS(VLOOKUP($B151, image_data!A:G,7,FALSE))</f>
        <v>1.6963497475800606</v>
      </c>
      <c r="N151">
        <f>VLOOKUP($A151,lines!W:AD,8,FALSE)</f>
        <v>0.92133510091207349</v>
      </c>
      <c r="O151">
        <f t="shared" si="24"/>
        <v>-0.77501464666798714</v>
      </c>
      <c r="P151">
        <f>VLOOKUP($B151,image_data!A:F,6,FALSE)</f>
        <v>2.0141636105253999</v>
      </c>
      <c r="Q151">
        <f>VLOOKUP($B151,image_data!$A:$Q,12,FALSE)</f>
        <v>0.49309335454504</v>
      </c>
      <c r="R151">
        <f>VLOOKUP($B151,image_data!$A:$Q,13,FALSE)</f>
        <v>-0.1971767969456</v>
      </c>
      <c r="S151">
        <f>VLOOKUP($B151,image_data!$A:$Q,14,FALSE)</f>
        <v>2.6823308306838999E-2</v>
      </c>
      <c r="T151">
        <f>VLOOKUP($B151,image_data!$A:$K,9,FALSE)</f>
        <v>1.083591314507</v>
      </c>
      <c r="U151">
        <f>VLOOKUP($B151,image_data!$A:$K,10,FALSE)</f>
        <v>-1.2552909039532001</v>
      </c>
      <c r="V151">
        <f>VLOOKUP($B151,image_data!$A:$K,11,FALSE)</f>
        <v>1.3198071475001001</v>
      </c>
      <c r="W151">
        <f>VLOOKUP(B151,image_data!A:R,18,FALSE)</f>
        <v>1.0006071780654</v>
      </c>
      <c r="X151">
        <f>VLOOKUP(_xlfn.CONCAT(A151,1),ref_coordinates!A:D,4,FALSE)</f>
        <v>2</v>
      </c>
      <c r="Y151" t="str">
        <f>VLOOKUP(INT(LEFT(A151,3)),image_data!A:H,8,FALSE)</f>
        <v>perspective</v>
      </c>
      <c r="Z151" t="str">
        <f>VLOOKUP(B151,image_data!A:V,22,TRUE)</f>
        <v>stefanhrt: GoPro HERO9 Black</v>
      </c>
    </row>
    <row r="152" spans="1:26" x14ac:dyDescent="0.3">
      <c r="A152" t="s">
        <v>1401</v>
      </c>
      <c r="B152">
        <f t="shared" si="20"/>
        <v>71</v>
      </c>
      <c r="C152">
        <f>VLOOKUP($B152,image_data!$A:$P,16,FALSE)</f>
        <v>5184</v>
      </c>
      <c r="D152">
        <f>VLOOKUP($B152,image_data!$A:$P,15,FALSE)</f>
        <v>3888</v>
      </c>
      <c r="E152">
        <f t="shared" si="21"/>
        <v>5.4399999999995998</v>
      </c>
      <c r="F152">
        <f t="shared" si="22"/>
        <v>209.95999999999981</v>
      </c>
      <c r="G152">
        <f t="shared" si="23"/>
        <v>210.03046255245908</v>
      </c>
      <c r="H152">
        <f>VLOOKUP(_xlfn.CONCAT($A152,"1"),ref_coordinates!$A:$C,2,FALSE)</f>
        <v>2877.28</v>
      </c>
      <c r="I152">
        <f>VLOOKUP(_xlfn.CONCAT($A152,"1"),ref_coordinates!$A:$C,3,FALSE)</f>
        <v>1892.74</v>
      </c>
      <c r="J152">
        <f>VLOOKUP(_xlfn.CONCAT($A152,"2"),ref_coordinates!$A:$C,2,FALSE)</f>
        <v>2882.72</v>
      </c>
      <c r="K152">
        <f>VLOOKUP(_xlfn.CONCAT($A152,"2"),ref_coordinates!$A:$C,3,FALSE)</f>
        <v>2102.6999999999998</v>
      </c>
      <c r="L152">
        <f>VLOOKUP($A152,lines!W:AC,7)</f>
        <v>55.087993558099768</v>
      </c>
      <c r="M152">
        <f>RADIANS(VLOOKUP($B152, image_data!A:G,7,FALSE))</f>
        <v>1.6963497475800606</v>
      </c>
      <c r="N152">
        <f>VLOOKUP($A152,lines!W:AD,8,FALSE)</f>
        <v>1.9383735764588479</v>
      </c>
      <c r="O152">
        <f t="shared" si="24"/>
        <v>0.24202382887878726</v>
      </c>
      <c r="P152">
        <f>VLOOKUP($B152,image_data!A:F,6,FALSE)</f>
        <v>2.0141636105253999</v>
      </c>
      <c r="Q152">
        <f>VLOOKUP($B152,image_data!$A:$Q,12,FALSE)</f>
        <v>0.49309335454504</v>
      </c>
      <c r="R152">
        <f>VLOOKUP($B152,image_data!$A:$Q,13,FALSE)</f>
        <v>-0.1971767969456</v>
      </c>
      <c r="S152">
        <f>VLOOKUP($B152,image_data!$A:$Q,14,FALSE)</f>
        <v>2.6823308306838999E-2</v>
      </c>
      <c r="T152">
        <f>VLOOKUP($B152,image_data!$A:$K,9,FALSE)</f>
        <v>1.083591314507</v>
      </c>
      <c r="U152">
        <f>VLOOKUP($B152,image_data!$A:$K,10,FALSE)</f>
        <v>-1.2552909039532001</v>
      </c>
      <c r="V152">
        <f>VLOOKUP($B152,image_data!$A:$K,11,FALSE)</f>
        <v>1.3198071475001001</v>
      </c>
      <c r="W152">
        <f>VLOOKUP(B152,image_data!A:R,18,FALSE)</f>
        <v>1.0006071780654</v>
      </c>
      <c r="X152">
        <f>VLOOKUP(_xlfn.CONCAT(A152,1),ref_coordinates!A:D,4,FALSE)</f>
        <v>6</v>
      </c>
      <c r="Y152" t="str">
        <f>VLOOKUP(INT(LEFT(A152,3)),image_data!A:H,8,FALSE)</f>
        <v>perspective</v>
      </c>
      <c r="Z152" t="str">
        <f>VLOOKUP(B152,image_data!A:V,22,TRUE)</f>
        <v>stefanhrt: GoPro HERO9 Black</v>
      </c>
    </row>
    <row r="153" spans="1:26" x14ac:dyDescent="0.3">
      <c r="A153" t="s">
        <v>1402</v>
      </c>
      <c r="B153">
        <f t="shared" si="20"/>
        <v>71</v>
      </c>
      <c r="C153">
        <f>VLOOKUP($B153,image_data!$A:$P,16,FALSE)</f>
        <v>5184</v>
      </c>
      <c r="D153">
        <f>VLOOKUP($B153,image_data!$A:$P,15,FALSE)</f>
        <v>3888</v>
      </c>
      <c r="E153">
        <f t="shared" si="21"/>
        <v>15.590000000000146</v>
      </c>
      <c r="F153">
        <f t="shared" si="22"/>
        <v>397.28</v>
      </c>
      <c r="G153">
        <f t="shared" si="23"/>
        <v>397.58577250701512</v>
      </c>
      <c r="H153">
        <f>VLOOKUP(_xlfn.CONCAT($A153,"1"),ref_coordinates!$A:$C,2,FALSE)</f>
        <v>2892.87</v>
      </c>
      <c r="I153">
        <f>VLOOKUP(_xlfn.CONCAT($A153,"1"),ref_coordinates!$A:$C,3,FALSE)</f>
        <v>1708.49</v>
      </c>
      <c r="J153">
        <f>VLOOKUP(_xlfn.CONCAT($A153,"2"),ref_coordinates!$A:$C,2,FALSE)</f>
        <v>2908.46</v>
      </c>
      <c r="K153">
        <f>VLOOKUP(_xlfn.CONCAT($A153,"2"),ref_coordinates!$A:$C,3,FALSE)</f>
        <v>2105.77</v>
      </c>
      <c r="L153">
        <f>VLOOKUP($A153,lines!W:AC,7)</f>
        <v>50.437315712888733</v>
      </c>
      <c r="M153">
        <f>RADIANS(VLOOKUP($B153, image_data!A:G,7,FALSE))</f>
        <v>1.6963497475800606</v>
      </c>
      <c r="N153">
        <f>VLOOKUP($A153,lines!W:AD,8,FALSE)</f>
        <v>1.9623106296627379</v>
      </c>
      <c r="O153">
        <f t="shared" si="24"/>
        <v>0.26596088208267732</v>
      </c>
      <c r="P153">
        <f>VLOOKUP($B153,image_data!A:F,6,FALSE)</f>
        <v>2.0141636105253999</v>
      </c>
      <c r="Q153">
        <f>VLOOKUP($B153,image_data!$A:$Q,12,FALSE)</f>
        <v>0.49309335454504</v>
      </c>
      <c r="R153">
        <f>VLOOKUP($B153,image_data!$A:$Q,13,FALSE)</f>
        <v>-0.1971767969456</v>
      </c>
      <c r="S153">
        <f>VLOOKUP($B153,image_data!$A:$Q,14,FALSE)</f>
        <v>2.6823308306838999E-2</v>
      </c>
      <c r="T153">
        <f>VLOOKUP($B153,image_data!$A:$K,9,FALSE)</f>
        <v>1.083591314507</v>
      </c>
      <c r="U153">
        <f>VLOOKUP($B153,image_data!$A:$K,10,FALSE)</f>
        <v>-1.2552909039532001</v>
      </c>
      <c r="V153">
        <f>VLOOKUP($B153,image_data!$A:$K,11,FALSE)</f>
        <v>1.3198071475001001</v>
      </c>
      <c r="W153">
        <f>VLOOKUP(B153,image_data!A:R,18,FALSE)</f>
        <v>1.0006071780654</v>
      </c>
      <c r="X153">
        <f>VLOOKUP(_xlfn.CONCAT(A153,1),ref_coordinates!A:D,4,FALSE)</f>
        <v>9</v>
      </c>
      <c r="Y153" t="str">
        <f>VLOOKUP(INT(LEFT(A153,3)),image_data!A:H,8,FALSE)</f>
        <v>perspective</v>
      </c>
      <c r="Z153" t="str">
        <f>VLOOKUP(B153,image_data!A:V,22,TRUE)</f>
        <v>stefanhrt: GoPro HERO9 Black</v>
      </c>
    </row>
    <row r="154" spans="1:26" x14ac:dyDescent="0.3">
      <c r="A154" t="s">
        <v>1403</v>
      </c>
      <c r="B154">
        <f t="shared" si="20"/>
        <v>71</v>
      </c>
      <c r="C154">
        <f>VLOOKUP($B154,image_data!$A:$P,16,FALSE)</f>
        <v>5184</v>
      </c>
      <c r="D154">
        <f>VLOOKUP($B154,image_data!$A:$P,15,FALSE)</f>
        <v>3888</v>
      </c>
      <c r="E154">
        <f t="shared" si="21"/>
        <v>8.6799999999998363</v>
      </c>
      <c r="F154">
        <f t="shared" si="22"/>
        <v>241.52999999999997</v>
      </c>
      <c r="G154">
        <f t="shared" si="23"/>
        <v>241.68591870442097</v>
      </c>
      <c r="H154">
        <f>VLOOKUP(_xlfn.CONCAT($A154,"1"),ref_coordinates!$A:$C,2,FALSE)</f>
        <v>2926.13</v>
      </c>
      <c r="I154">
        <f>VLOOKUP(_xlfn.CONCAT($A154,"1"),ref_coordinates!$A:$C,3,FALSE)</f>
        <v>1866.28</v>
      </c>
      <c r="J154">
        <f>VLOOKUP(_xlfn.CONCAT($A154,"2"),ref_coordinates!$A:$C,2,FALSE)</f>
        <v>2934.81</v>
      </c>
      <c r="K154">
        <f>VLOOKUP(_xlfn.CONCAT($A154,"2"),ref_coordinates!$A:$C,3,FALSE)</f>
        <v>2107.81</v>
      </c>
      <c r="L154">
        <f>VLOOKUP($A154,lines!W:AC,7)</f>
        <v>45.549933646266233</v>
      </c>
      <c r="M154">
        <f>RADIANS(VLOOKUP($B154, image_data!A:G,7,FALSE))</f>
        <v>1.6963497475800606</v>
      </c>
      <c r="N154">
        <f>VLOOKUP($A154,lines!W:AD,8,FALSE)</f>
        <v>1.994973624627643</v>
      </c>
      <c r="O154">
        <f t="shared" si="24"/>
        <v>0.29862387704758242</v>
      </c>
      <c r="P154">
        <f>VLOOKUP($B154,image_data!A:F,6,FALSE)</f>
        <v>2.0141636105253999</v>
      </c>
      <c r="Q154">
        <f>VLOOKUP($B154,image_data!$A:$Q,12,FALSE)</f>
        <v>0.49309335454504</v>
      </c>
      <c r="R154">
        <f>VLOOKUP($B154,image_data!$A:$Q,13,FALSE)</f>
        <v>-0.1971767969456</v>
      </c>
      <c r="S154">
        <f>VLOOKUP($B154,image_data!$A:$Q,14,FALSE)</f>
        <v>2.6823308306838999E-2</v>
      </c>
      <c r="T154">
        <f>VLOOKUP($B154,image_data!$A:$K,9,FALSE)</f>
        <v>1.083591314507</v>
      </c>
      <c r="U154">
        <f>VLOOKUP($B154,image_data!$A:$K,10,FALSE)</f>
        <v>-1.2552909039532001</v>
      </c>
      <c r="V154">
        <f>VLOOKUP($B154,image_data!$A:$K,11,FALSE)</f>
        <v>1.3198071475001001</v>
      </c>
      <c r="W154">
        <f>VLOOKUP(B154,image_data!A:R,18,FALSE)</f>
        <v>1.0006071780654</v>
      </c>
      <c r="X154">
        <f>VLOOKUP(_xlfn.CONCAT(A154,1),ref_coordinates!A:D,4,FALSE)</f>
        <v>6</v>
      </c>
      <c r="Y154" t="str">
        <f>VLOOKUP(INT(LEFT(A154,3)),image_data!A:H,8,FALSE)</f>
        <v>perspective</v>
      </c>
      <c r="Z154" t="str">
        <f>VLOOKUP(B154,image_data!A:V,22,TRUE)</f>
        <v>stefanhrt: GoPro HERO9 Black</v>
      </c>
    </row>
    <row r="155" spans="1:26" x14ac:dyDescent="0.3">
      <c r="A155" t="s">
        <v>1404</v>
      </c>
      <c r="B155">
        <f t="shared" si="20"/>
        <v>71</v>
      </c>
      <c r="C155">
        <f>VLOOKUP($B155,image_data!$A:$P,16,FALSE)</f>
        <v>5184</v>
      </c>
      <c r="D155">
        <f>VLOOKUP($B155,image_data!$A:$P,15,FALSE)</f>
        <v>3888</v>
      </c>
      <c r="E155">
        <f t="shared" si="21"/>
        <v>13.279999999999745</v>
      </c>
      <c r="F155">
        <f t="shared" si="22"/>
        <v>245.6099999999999</v>
      </c>
      <c r="G155">
        <f t="shared" si="23"/>
        <v>245.96875919514645</v>
      </c>
      <c r="H155">
        <f>VLOOKUP(_xlfn.CONCAT($A155,"1"),ref_coordinates!$A:$C,2,FALSE)</f>
        <v>3256.51</v>
      </c>
      <c r="I155">
        <f>VLOOKUP(_xlfn.CONCAT($A155,"1"),ref_coordinates!$A:$C,3,FALSE)</f>
        <v>1872.68</v>
      </c>
      <c r="J155">
        <f>VLOOKUP(_xlfn.CONCAT($A155,"2"),ref_coordinates!$A:$C,2,FALSE)</f>
        <v>3269.79</v>
      </c>
      <c r="K155">
        <f>VLOOKUP(_xlfn.CONCAT($A155,"2"),ref_coordinates!$A:$C,3,FALSE)</f>
        <v>2118.29</v>
      </c>
      <c r="L155">
        <f>VLOOKUP($A155,lines!W:AC,7)</f>
        <v>35.113374929942367</v>
      </c>
      <c r="M155">
        <f>RADIANS(VLOOKUP($B155, image_data!A:G,7,FALSE))</f>
        <v>1.6963497475800606</v>
      </c>
      <c r="N155">
        <f>VLOOKUP($A155,lines!W:AD,8,FALSE)</f>
        <v>2.0884846456895381</v>
      </c>
      <c r="O155">
        <f t="shared" si="24"/>
        <v>0.39213489810947744</v>
      </c>
      <c r="P155">
        <f>VLOOKUP($B155,image_data!A:F,6,FALSE)</f>
        <v>2.0141636105253999</v>
      </c>
      <c r="Q155">
        <f>VLOOKUP($B155,image_data!$A:$Q,12,FALSE)</f>
        <v>0.49309335454504</v>
      </c>
      <c r="R155">
        <f>VLOOKUP($B155,image_data!$A:$Q,13,FALSE)</f>
        <v>-0.1971767969456</v>
      </c>
      <c r="S155">
        <f>VLOOKUP($B155,image_data!$A:$Q,14,FALSE)</f>
        <v>2.6823308306838999E-2</v>
      </c>
      <c r="T155">
        <f>VLOOKUP($B155,image_data!$A:$K,9,FALSE)</f>
        <v>1.083591314507</v>
      </c>
      <c r="U155">
        <f>VLOOKUP($B155,image_data!$A:$K,10,FALSE)</f>
        <v>-1.2552909039532001</v>
      </c>
      <c r="V155">
        <f>VLOOKUP($B155,image_data!$A:$K,11,FALSE)</f>
        <v>1.3198071475001001</v>
      </c>
      <c r="W155">
        <f>VLOOKUP(B155,image_data!A:R,18,FALSE)</f>
        <v>1.0006071780654</v>
      </c>
      <c r="X155">
        <f>VLOOKUP(_xlfn.CONCAT(A155,1),ref_coordinates!A:D,4,FALSE)</f>
        <v>5.4</v>
      </c>
      <c r="Y155" t="str">
        <f>VLOOKUP(INT(LEFT(A155,3)),image_data!A:H,8,FALSE)</f>
        <v>perspective</v>
      </c>
      <c r="Z155" t="str">
        <f>VLOOKUP(B155,image_data!A:V,22,TRUE)</f>
        <v>stefanhrt: GoPro HERO9 Black</v>
      </c>
    </row>
    <row r="156" spans="1:26" x14ac:dyDescent="0.3">
      <c r="A156" t="s">
        <v>1405</v>
      </c>
      <c r="B156">
        <f t="shared" si="20"/>
        <v>71</v>
      </c>
      <c r="C156">
        <f>VLOOKUP($B156,image_data!$A:$P,16,FALSE)</f>
        <v>5184</v>
      </c>
      <c r="D156">
        <f>VLOOKUP($B156,image_data!$A:$P,15,FALSE)</f>
        <v>3888</v>
      </c>
      <c r="E156">
        <f t="shared" si="21"/>
        <v>51.059999999999945</v>
      </c>
      <c r="F156">
        <f t="shared" si="22"/>
        <v>735.08000000000015</v>
      </c>
      <c r="G156">
        <f t="shared" si="23"/>
        <v>736.85122650369544</v>
      </c>
      <c r="H156">
        <f>VLOOKUP(_xlfn.CONCAT($A156,"1"),ref_coordinates!$A:$C,2,FALSE)</f>
        <v>3308.09</v>
      </c>
      <c r="I156">
        <f>VLOOKUP(_xlfn.CONCAT($A156,"1"),ref_coordinates!$A:$C,3,FALSE)</f>
        <v>1386.28</v>
      </c>
      <c r="J156">
        <f>VLOOKUP(_xlfn.CONCAT($A156,"2"),ref_coordinates!$A:$C,2,FALSE)</f>
        <v>3359.15</v>
      </c>
      <c r="K156">
        <f>VLOOKUP(_xlfn.CONCAT($A156,"2"),ref_coordinates!$A:$C,3,FALSE)</f>
        <v>2121.36</v>
      </c>
      <c r="L156">
        <f>VLOOKUP($A156,lines!W:AC,7)</f>
        <v>31.082064674951852</v>
      </c>
      <c r="M156">
        <f>RADIANS(VLOOKUP($B156, image_data!A:G,7,FALSE))</f>
        <v>1.6963497475800606</v>
      </c>
      <c r="N156">
        <f>VLOOKUP($A156,lines!W:AD,8,FALSE)</f>
        <v>2.143788947134269</v>
      </c>
      <c r="O156">
        <f t="shared" si="24"/>
        <v>0.44743919955420841</v>
      </c>
      <c r="P156">
        <f>VLOOKUP($B156,image_data!A:F,6,FALSE)</f>
        <v>2.0141636105253999</v>
      </c>
      <c r="Q156">
        <f>VLOOKUP($B156,image_data!$A:$Q,12,FALSE)</f>
        <v>0.49309335454504</v>
      </c>
      <c r="R156">
        <f>VLOOKUP($B156,image_data!$A:$Q,13,FALSE)</f>
        <v>-0.1971767969456</v>
      </c>
      <c r="S156">
        <f>VLOOKUP($B156,image_data!$A:$Q,14,FALSE)</f>
        <v>2.6823308306838999E-2</v>
      </c>
      <c r="T156">
        <f>VLOOKUP($B156,image_data!$A:$K,9,FALSE)</f>
        <v>1.083591314507</v>
      </c>
      <c r="U156">
        <f>VLOOKUP($B156,image_data!$A:$K,10,FALSE)</f>
        <v>-1.2552909039532001</v>
      </c>
      <c r="V156">
        <f>VLOOKUP($B156,image_data!$A:$K,11,FALSE)</f>
        <v>1.3198071475001001</v>
      </c>
      <c r="W156">
        <f>VLOOKUP(B156,image_data!A:R,18,FALSE)</f>
        <v>1.0006071780654</v>
      </c>
      <c r="X156">
        <f>VLOOKUP(_xlfn.CONCAT(A156,1),ref_coordinates!A:D,4,FALSE)</f>
        <v>10.7</v>
      </c>
      <c r="Y156" t="str">
        <f>VLOOKUP(INT(LEFT(A156,3)),image_data!A:H,8,FALSE)</f>
        <v>perspective</v>
      </c>
      <c r="Z156" t="str">
        <f>VLOOKUP(B156,image_data!A:V,22,TRUE)</f>
        <v>stefanhrt: GoPro HERO9 Black</v>
      </c>
    </row>
    <row r="157" spans="1:26" x14ac:dyDescent="0.3">
      <c r="A157" t="s">
        <v>1406</v>
      </c>
      <c r="B157">
        <f t="shared" si="20"/>
        <v>71</v>
      </c>
      <c r="C157">
        <f>VLOOKUP($B157,image_data!$A:$P,16,FALSE)</f>
        <v>5184</v>
      </c>
      <c r="D157">
        <f>VLOOKUP($B157,image_data!$A:$P,15,FALSE)</f>
        <v>3888</v>
      </c>
      <c r="E157">
        <f t="shared" si="21"/>
        <v>22.980000000000018</v>
      </c>
      <c r="F157">
        <f t="shared" si="22"/>
        <v>349.04000000000019</v>
      </c>
      <c r="G157">
        <f t="shared" si="23"/>
        <v>349.79565749162771</v>
      </c>
      <c r="H157">
        <f>VLOOKUP(_xlfn.CONCAT($A157,"1"),ref_coordinates!$A:$C,2,FALSE)</f>
        <v>3474.55</v>
      </c>
      <c r="I157">
        <f>VLOOKUP(_xlfn.CONCAT($A157,"1"),ref_coordinates!$A:$C,3,FALSE)</f>
        <v>1774.36</v>
      </c>
      <c r="J157">
        <f>VLOOKUP(_xlfn.CONCAT($A157,"2"),ref_coordinates!$A:$C,2,FALSE)</f>
        <v>3497.53</v>
      </c>
      <c r="K157">
        <f>VLOOKUP(_xlfn.CONCAT($A157,"2"),ref_coordinates!$A:$C,3,FALSE)</f>
        <v>2123.4</v>
      </c>
      <c r="L157">
        <f>VLOOKUP($A157,lines!W:AC,7)</f>
        <v>27.382913745723471</v>
      </c>
      <c r="M157">
        <f>RADIANS(VLOOKUP($B157, image_data!A:G,7,FALSE))</f>
        <v>1.6963497475800606</v>
      </c>
      <c r="N157">
        <f>VLOOKUP($A157,lines!W:AD,8,FALSE)</f>
        <v>2.214824292090301</v>
      </c>
      <c r="O157">
        <f t="shared" si="24"/>
        <v>0.51847454451024033</v>
      </c>
      <c r="P157">
        <f>VLOOKUP($B157,image_data!A:F,6,FALSE)</f>
        <v>2.0141636105253999</v>
      </c>
      <c r="Q157">
        <f>VLOOKUP($B157,image_data!$A:$Q,12,FALSE)</f>
        <v>0.49309335454504</v>
      </c>
      <c r="R157">
        <f>VLOOKUP($B157,image_data!$A:$Q,13,FALSE)</f>
        <v>-0.1971767969456</v>
      </c>
      <c r="S157">
        <f>VLOOKUP($B157,image_data!$A:$Q,14,FALSE)</f>
        <v>2.6823308306838999E-2</v>
      </c>
      <c r="T157">
        <f>VLOOKUP($B157,image_data!$A:$K,9,FALSE)</f>
        <v>1.083591314507</v>
      </c>
      <c r="U157">
        <f>VLOOKUP($B157,image_data!$A:$K,10,FALSE)</f>
        <v>-1.2552909039532001</v>
      </c>
      <c r="V157">
        <f>VLOOKUP($B157,image_data!$A:$K,11,FALSE)</f>
        <v>1.3198071475001001</v>
      </c>
      <c r="W157">
        <f>VLOOKUP(B157,image_data!A:R,18,FALSE)</f>
        <v>1.0006071780654</v>
      </c>
      <c r="X157">
        <f>VLOOKUP(_xlfn.CONCAT(A157,1),ref_coordinates!A:D,4,FALSE)</f>
        <v>5.4</v>
      </c>
      <c r="Y157" t="str">
        <f>VLOOKUP(INT(LEFT(A157,3)),image_data!A:H,8,FALSE)</f>
        <v>perspective</v>
      </c>
      <c r="Z157" t="str">
        <f>VLOOKUP(B157,image_data!A:V,22,TRUE)</f>
        <v>stefanhrt: GoPro HERO9 Black</v>
      </c>
    </row>
    <row r="158" spans="1:26" x14ac:dyDescent="0.3">
      <c r="A158" t="s">
        <v>1407</v>
      </c>
      <c r="B158">
        <f t="shared" si="20"/>
        <v>71</v>
      </c>
      <c r="C158">
        <f>VLOOKUP($B158,image_data!$A:$P,16,FALSE)</f>
        <v>5184</v>
      </c>
      <c r="D158">
        <f>VLOOKUP($B158,image_data!$A:$P,15,FALSE)</f>
        <v>3888</v>
      </c>
      <c r="E158">
        <f t="shared" si="21"/>
        <v>53.099999999999909</v>
      </c>
      <c r="F158">
        <f t="shared" si="22"/>
        <v>635.27000000000021</v>
      </c>
      <c r="G158">
        <f t="shared" si="23"/>
        <v>637.48535896912983</v>
      </c>
      <c r="H158">
        <f>VLOOKUP(_xlfn.CONCAT($A158,"1"),ref_coordinates!$A:$C,2,FALSE)</f>
        <v>4044.94</v>
      </c>
      <c r="I158">
        <f>VLOOKUP(_xlfn.CONCAT($A158,"1"),ref_coordinates!$A:$C,3,FALSE)</f>
        <v>1475.86</v>
      </c>
      <c r="J158">
        <f>VLOOKUP(_xlfn.CONCAT($A158,"2"),ref_coordinates!$A:$C,2,FALSE)</f>
        <v>4098.04</v>
      </c>
      <c r="K158">
        <f>VLOOKUP(_xlfn.CONCAT($A158,"2"),ref_coordinates!$A:$C,3,FALSE)</f>
        <v>2111.13</v>
      </c>
      <c r="L158">
        <f>VLOOKUP($A158,lines!W:AC,7)</f>
        <v>18.984736034601379</v>
      </c>
      <c r="M158">
        <f>RADIANS(VLOOKUP($B158, image_data!A:G,7,FALSE))</f>
        <v>1.6963497475800606</v>
      </c>
      <c r="N158">
        <f>VLOOKUP($A158,lines!W:AD,8,FALSE)</f>
        <v>2.5272643448998151</v>
      </c>
      <c r="O158">
        <f t="shared" si="24"/>
        <v>0.83091459731975448</v>
      </c>
      <c r="P158">
        <f>VLOOKUP($B158,image_data!A:F,6,FALSE)</f>
        <v>2.0141636105253999</v>
      </c>
      <c r="Q158">
        <f>VLOOKUP($B158,image_data!$A:$Q,12,FALSE)</f>
        <v>0.49309335454504</v>
      </c>
      <c r="R158">
        <f>VLOOKUP($B158,image_data!$A:$Q,13,FALSE)</f>
        <v>-0.1971767969456</v>
      </c>
      <c r="S158">
        <f>VLOOKUP($B158,image_data!$A:$Q,14,FALSE)</f>
        <v>2.6823308306838999E-2</v>
      </c>
      <c r="T158">
        <f>VLOOKUP($B158,image_data!$A:$K,9,FALSE)</f>
        <v>1.083591314507</v>
      </c>
      <c r="U158">
        <f>VLOOKUP($B158,image_data!$A:$K,10,FALSE)</f>
        <v>-1.2552909039532001</v>
      </c>
      <c r="V158">
        <f>VLOOKUP($B158,image_data!$A:$K,11,FALSE)</f>
        <v>1.3198071475001001</v>
      </c>
      <c r="W158">
        <f>VLOOKUP(B158,image_data!A:R,18,FALSE)</f>
        <v>1.0006071780654</v>
      </c>
      <c r="X158">
        <f>VLOOKUP(_xlfn.CONCAT(A158,1),ref_coordinates!A:D,4,FALSE)</f>
        <v>5</v>
      </c>
      <c r="Y158" t="str">
        <f>VLOOKUP(INT(LEFT(A158,3)),image_data!A:H,8,FALSE)</f>
        <v>perspective</v>
      </c>
      <c r="Z158" t="str">
        <f>VLOOKUP(B158,image_data!A:V,22,TRUE)</f>
        <v>stefanhrt: GoPro HERO9 Black</v>
      </c>
    </row>
    <row r="159" spans="1:26" x14ac:dyDescent="0.3">
      <c r="A159" t="s">
        <v>1408</v>
      </c>
      <c r="B159">
        <f t="shared" si="20"/>
        <v>71</v>
      </c>
      <c r="C159">
        <f>VLOOKUP($B159,image_data!$A:$P,16,FALSE)</f>
        <v>5184</v>
      </c>
      <c r="D159">
        <f>VLOOKUP($B159,image_data!$A:$P,15,FALSE)</f>
        <v>3888</v>
      </c>
      <c r="E159">
        <f t="shared" si="21"/>
        <v>282.89000000000033</v>
      </c>
      <c r="F159">
        <f t="shared" si="22"/>
        <v>1436.8000000000002</v>
      </c>
      <c r="G159">
        <f t="shared" si="23"/>
        <v>1464.3841682086027</v>
      </c>
      <c r="H159">
        <f>VLOOKUP(_xlfn.CONCAT($A159,"1"),ref_coordinates!$A:$C,2,FALSE)</f>
        <v>4262.9799999999996</v>
      </c>
      <c r="I159">
        <f>VLOOKUP(_xlfn.CONCAT($A159,"1"),ref_coordinates!$A:$C,3,FALSE)</f>
        <v>649.42999999999995</v>
      </c>
      <c r="J159">
        <f>VLOOKUP(_xlfn.CONCAT($A159,"2"),ref_coordinates!$A:$C,2,FALSE)</f>
        <v>4545.87</v>
      </c>
      <c r="K159">
        <f>VLOOKUP(_xlfn.CONCAT($A159,"2"),ref_coordinates!$A:$C,3,FALSE)</f>
        <v>2086.23</v>
      </c>
      <c r="L159">
        <f>VLOOKUP($A159,lines!W:AC,7)</f>
        <v>16.399060621515691</v>
      </c>
      <c r="M159">
        <f>RADIANS(VLOOKUP($B159, image_data!A:G,7,FALSE))</f>
        <v>1.6963497475800606</v>
      </c>
      <c r="N159">
        <f>VLOOKUP($A159,lines!W:AD,8,FALSE)</f>
        <v>2.718861919784807</v>
      </c>
      <c r="O159">
        <f t="shared" si="24"/>
        <v>1.0225121722047463</v>
      </c>
      <c r="P159">
        <f>VLOOKUP($B159,image_data!A:F,6,FALSE)</f>
        <v>2.0141636105253999</v>
      </c>
      <c r="Q159">
        <f>VLOOKUP($B159,image_data!$A:$Q,12,FALSE)</f>
        <v>0.49309335454504</v>
      </c>
      <c r="R159">
        <f>VLOOKUP($B159,image_data!$A:$Q,13,FALSE)</f>
        <v>-0.1971767969456</v>
      </c>
      <c r="S159">
        <f>VLOOKUP($B159,image_data!$A:$Q,14,FALSE)</f>
        <v>2.6823308306838999E-2</v>
      </c>
      <c r="T159">
        <f>VLOOKUP($B159,image_data!$A:$K,9,FALSE)</f>
        <v>1.083591314507</v>
      </c>
      <c r="U159">
        <f>VLOOKUP($B159,image_data!$A:$K,10,FALSE)</f>
        <v>-1.2552909039532001</v>
      </c>
      <c r="V159">
        <f>VLOOKUP($B159,image_data!$A:$K,11,FALSE)</f>
        <v>1.3198071475001001</v>
      </c>
      <c r="W159">
        <f>VLOOKUP(B159,image_data!A:R,18,FALSE)</f>
        <v>1.0006071780654</v>
      </c>
      <c r="X159">
        <f>VLOOKUP(_xlfn.CONCAT(A159,1),ref_coordinates!A:D,4,FALSE)</f>
        <v>9</v>
      </c>
      <c r="Y159" t="str">
        <f>VLOOKUP(INT(LEFT(A159,3)),image_data!A:H,8,FALSE)</f>
        <v>perspective</v>
      </c>
      <c r="Z159" t="str">
        <f>VLOOKUP(B159,image_data!A:V,22,TRUE)</f>
        <v>stefanhrt: GoPro HERO9 Black</v>
      </c>
    </row>
    <row r="160" spans="1:26" x14ac:dyDescent="0.3">
      <c r="A160" t="s">
        <v>1411</v>
      </c>
      <c r="B160">
        <f t="shared" si="20"/>
        <v>72</v>
      </c>
      <c r="C160">
        <f>VLOOKUP($B160,image_data!$A:$P,16,FALSE)</f>
        <v>5184</v>
      </c>
      <c r="D160">
        <f>VLOOKUP($B160,image_data!$A:$P,15,FALSE)</f>
        <v>3888</v>
      </c>
      <c r="E160">
        <f t="shared" si="21"/>
        <v>-75</v>
      </c>
      <c r="F160">
        <f t="shared" si="22"/>
        <v>828.75</v>
      </c>
      <c r="G160">
        <f t="shared" si="23"/>
        <v>832.13674507258725</v>
      </c>
      <c r="H160">
        <f>VLOOKUP(_xlfn.CONCAT($A160,"1"),ref_coordinates!$A:$C,2,FALSE)</f>
        <v>179.34</v>
      </c>
      <c r="I160">
        <f>VLOOKUP(_xlfn.CONCAT($A160,"1"),ref_coordinates!$A:$C,3,FALSE)</f>
        <v>1409.02</v>
      </c>
      <c r="J160">
        <f>VLOOKUP(_xlfn.CONCAT($A160,"2"),ref_coordinates!$A:$C,2,FALSE)</f>
        <v>104.34</v>
      </c>
      <c r="K160">
        <f>VLOOKUP(_xlfn.CONCAT($A160,"2"),ref_coordinates!$A:$C,3,FALSE)</f>
        <v>2237.77</v>
      </c>
      <c r="L160">
        <f>VLOOKUP($A160,lines!W:AC,7)</f>
        <v>37.863147983240253</v>
      </c>
      <c r="M160">
        <f>RADIANS(VLOOKUP($B160, image_data!A:G,7,FALSE))</f>
        <v>0.28606832131872056</v>
      </c>
      <c r="N160">
        <f>VLOOKUP($A160,lines!W:AD,8,FALSE)</f>
        <v>5.8163795338139304</v>
      </c>
      <c r="O160">
        <f t="shared" si="24"/>
        <v>5.5303112124952101</v>
      </c>
      <c r="P160">
        <f>VLOOKUP($B160,image_data!A:F,6,FALSE)</f>
        <v>1.94131218642</v>
      </c>
      <c r="Q160">
        <f>VLOOKUP($B160,image_data!$A:$Q,12,FALSE)</f>
        <v>0.48643099726062999</v>
      </c>
      <c r="R160">
        <f>VLOOKUP($B160,image_data!$A:$Q,13,FALSE)</f>
        <v>-0.19495966705198001</v>
      </c>
      <c r="S160">
        <f>VLOOKUP($B160,image_data!$A:$Q,14,FALSE)</f>
        <v>3.0540937638210999E-2</v>
      </c>
      <c r="T160">
        <f>VLOOKUP($B160,image_data!$A:$K,9,FALSE)</f>
        <v>1.4644624676657001</v>
      </c>
      <c r="U160">
        <f>VLOOKUP($B160,image_data!$A:$K,10,FALSE)</f>
        <v>-0.21461360374443</v>
      </c>
      <c r="V160">
        <f>VLOOKUP($B160,image_data!$A:$K,11,FALSE)</f>
        <v>0.22800390258611</v>
      </c>
      <c r="W160">
        <f>VLOOKUP(B160,image_data!A:R,18,FALSE)</f>
        <v>0.99479889343034</v>
      </c>
      <c r="X160">
        <f>VLOOKUP(_xlfn.CONCAT(A160,1),ref_coordinates!A:D,4,FALSE)</f>
        <v>9</v>
      </c>
      <c r="Y160" t="str">
        <f>VLOOKUP(INT(LEFT(A160,3)),image_data!A:H,8,FALSE)</f>
        <v>perspective</v>
      </c>
      <c r="Z160" t="str">
        <f>VLOOKUP(B160,image_data!A:V,22,TRUE)</f>
        <v>stefanhrt: GoPro HERO9 Black</v>
      </c>
    </row>
    <row r="161" spans="1:26" x14ac:dyDescent="0.3">
      <c r="A161" t="s">
        <v>1412</v>
      </c>
      <c r="B161">
        <f t="shared" si="20"/>
        <v>72</v>
      </c>
      <c r="C161">
        <f>VLOOKUP($B161,image_data!$A:$P,16,FALSE)</f>
        <v>5184</v>
      </c>
      <c r="D161">
        <f>VLOOKUP($B161,image_data!$A:$P,15,FALSE)</f>
        <v>3888</v>
      </c>
      <c r="E161">
        <f t="shared" si="21"/>
        <v>-138.21999999999997</v>
      </c>
      <c r="F161">
        <f t="shared" si="22"/>
        <v>997.45</v>
      </c>
      <c r="G161">
        <f t="shared" si="23"/>
        <v>1006.9812664096587</v>
      </c>
      <c r="H161">
        <f>VLOOKUP(_xlfn.CONCAT($A161,"1"),ref_coordinates!$A:$C,2,FALSE)</f>
        <v>476.94</v>
      </c>
      <c r="I161">
        <f>VLOOKUP(_xlfn.CONCAT($A161,"1"),ref_coordinates!$A:$C,3,FALSE)</f>
        <v>1237.3399999999999</v>
      </c>
      <c r="J161">
        <f>VLOOKUP(_xlfn.CONCAT($A161,"2"),ref_coordinates!$A:$C,2,FALSE)</f>
        <v>338.72</v>
      </c>
      <c r="K161">
        <f>VLOOKUP(_xlfn.CONCAT($A161,"2"),ref_coordinates!$A:$C,3,FALSE)</f>
        <v>2234.79</v>
      </c>
      <c r="L161">
        <f>VLOOKUP($A161,lines!W:AC,7)</f>
        <v>39.969091900185973</v>
      </c>
      <c r="M161">
        <f>RADIANS(VLOOKUP($B161, image_data!A:G,7,FALSE))</f>
        <v>0.28606832131872056</v>
      </c>
      <c r="N161">
        <f>VLOOKUP($A161,lines!W:AD,8,FALSE)</f>
        <v>5.8588073637588236</v>
      </c>
      <c r="O161">
        <f t="shared" si="24"/>
        <v>5.5727390424401033</v>
      </c>
      <c r="P161">
        <f>VLOOKUP($B161,image_data!A:F,6,FALSE)</f>
        <v>1.94131218642</v>
      </c>
      <c r="Q161">
        <f>VLOOKUP($B161,image_data!$A:$Q,12,FALSE)</f>
        <v>0.48643099726062999</v>
      </c>
      <c r="R161">
        <f>VLOOKUP($B161,image_data!$A:$Q,13,FALSE)</f>
        <v>-0.19495966705198001</v>
      </c>
      <c r="S161">
        <f>VLOOKUP($B161,image_data!$A:$Q,14,FALSE)</f>
        <v>3.0540937638210999E-2</v>
      </c>
      <c r="T161">
        <f>VLOOKUP($B161,image_data!$A:$K,9,FALSE)</f>
        <v>1.4644624676657001</v>
      </c>
      <c r="U161">
        <f>VLOOKUP($B161,image_data!$A:$K,10,FALSE)</f>
        <v>-0.21461360374443</v>
      </c>
      <c r="V161">
        <f>VLOOKUP($B161,image_data!$A:$K,11,FALSE)</f>
        <v>0.22800390258611</v>
      </c>
      <c r="W161">
        <f>VLOOKUP(B161,image_data!A:R,18,FALSE)</f>
        <v>0.99479889343034</v>
      </c>
      <c r="X161">
        <f>VLOOKUP(_xlfn.CONCAT(A161,1),ref_coordinates!A:D,4,FALSE)</f>
        <v>11.2</v>
      </c>
      <c r="Y161" t="str">
        <f>VLOOKUP(INT(LEFT(A161,3)),image_data!A:H,8,FALSE)</f>
        <v>perspective</v>
      </c>
      <c r="Z161" t="str">
        <f>VLOOKUP(B161,image_data!A:V,22,TRUE)</f>
        <v>stefanhrt: GoPro HERO9 Black</v>
      </c>
    </row>
    <row r="162" spans="1:26" x14ac:dyDescent="0.3">
      <c r="A162" t="s">
        <v>1413</v>
      </c>
      <c r="B162">
        <f t="shared" ref="B162:B184" si="25">INT(LEFT(A162,3))</f>
        <v>72</v>
      </c>
      <c r="C162">
        <f>VLOOKUP($B162,image_data!$A:$P,16,FALSE)</f>
        <v>5184</v>
      </c>
      <c r="D162">
        <f>VLOOKUP($B162,image_data!$A:$P,15,FALSE)</f>
        <v>3888</v>
      </c>
      <c r="E162">
        <f t="shared" ref="E162:E184" si="26">J162-H162</f>
        <v>-60.849999999999909</v>
      </c>
      <c r="F162">
        <f t="shared" ref="F162:F184" si="27">K162-I162</f>
        <v>714.58999999999992</v>
      </c>
      <c r="G162">
        <f t="shared" ref="G162:G184" si="28">SQRT(POWER(E162,2)+POWER(F162,2))</f>
        <v>717.17612244134273</v>
      </c>
      <c r="H162">
        <f>VLOOKUP(_xlfn.CONCAT($A162,"1"),ref_coordinates!$A:$C,2,FALSE)</f>
        <v>579.05999999999995</v>
      </c>
      <c r="I162">
        <f>VLOOKUP(_xlfn.CONCAT($A162,"1"),ref_coordinates!$A:$C,3,FALSE)</f>
        <v>1523.3</v>
      </c>
      <c r="J162">
        <f>VLOOKUP(_xlfn.CONCAT($A162,"2"),ref_coordinates!$A:$C,2,FALSE)</f>
        <v>518.21</v>
      </c>
      <c r="K162">
        <f>VLOOKUP(_xlfn.CONCAT($A162,"2"),ref_coordinates!$A:$C,3,FALSE)</f>
        <v>2237.89</v>
      </c>
      <c r="L162">
        <f>VLOOKUP($A162,lines!W:AC,7)</f>
        <v>42.796807052804851</v>
      </c>
      <c r="M162">
        <f>RADIANS(VLOOKUP($B162, image_data!A:G,7,FALSE))</f>
        <v>0.28606832131872056</v>
      </c>
      <c r="N162">
        <f>VLOOKUP($A162,lines!W:AD,8,FALSE)</f>
        <v>5.9060835009268651</v>
      </c>
      <c r="O162">
        <f t="shared" ref="O162:O184" si="29">N162-M162</f>
        <v>5.6200151796081448</v>
      </c>
      <c r="P162">
        <f>VLOOKUP($B162,image_data!A:F,6,FALSE)</f>
        <v>1.94131218642</v>
      </c>
      <c r="Q162">
        <f>VLOOKUP($B162,image_data!$A:$Q,12,FALSE)</f>
        <v>0.48643099726062999</v>
      </c>
      <c r="R162">
        <f>VLOOKUP($B162,image_data!$A:$Q,13,FALSE)</f>
        <v>-0.19495966705198001</v>
      </c>
      <c r="S162">
        <f>VLOOKUP($B162,image_data!$A:$Q,14,FALSE)</f>
        <v>3.0540937638210999E-2</v>
      </c>
      <c r="T162">
        <f>VLOOKUP($B162,image_data!$A:$K,9,FALSE)</f>
        <v>1.4644624676657001</v>
      </c>
      <c r="U162">
        <f>VLOOKUP($B162,image_data!$A:$K,10,FALSE)</f>
        <v>-0.21461360374443</v>
      </c>
      <c r="V162">
        <f>VLOOKUP($B162,image_data!$A:$K,11,FALSE)</f>
        <v>0.22800390258611</v>
      </c>
      <c r="W162">
        <f>VLOOKUP(B162,image_data!A:R,18,FALSE)</f>
        <v>0.99479889343034</v>
      </c>
      <c r="X162">
        <f>VLOOKUP(_xlfn.CONCAT(A162,1),ref_coordinates!A:D,4,FALSE)</f>
        <v>9</v>
      </c>
      <c r="Y162" t="str">
        <f>VLOOKUP(INT(LEFT(A162,3)),image_data!A:H,8,FALSE)</f>
        <v>perspective</v>
      </c>
      <c r="Z162" t="str">
        <f>VLOOKUP(B162,image_data!A:V,22,TRUE)</f>
        <v>stefanhrt: GoPro HERO9 Black</v>
      </c>
    </row>
    <row r="163" spans="1:26" x14ac:dyDescent="0.3">
      <c r="A163" t="s">
        <v>1414</v>
      </c>
      <c r="B163">
        <f t="shared" si="25"/>
        <v>72</v>
      </c>
      <c r="C163">
        <f>VLOOKUP($B163,image_data!$A:$P,16,FALSE)</f>
        <v>5184</v>
      </c>
      <c r="D163">
        <f>VLOOKUP($B163,image_data!$A:$P,15,FALSE)</f>
        <v>3888</v>
      </c>
      <c r="E163">
        <f t="shared" si="26"/>
        <v>-15.069999999999936</v>
      </c>
      <c r="F163">
        <f t="shared" si="27"/>
        <v>449.3599999999999</v>
      </c>
      <c r="G163">
        <f t="shared" si="28"/>
        <v>449.61262715809028</v>
      </c>
      <c r="H163">
        <f>VLOOKUP(_xlfn.CONCAT($A163,"1"),ref_coordinates!$A:$C,2,FALSE)</f>
        <v>1129.45</v>
      </c>
      <c r="I163">
        <f>VLOOKUP(_xlfn.CONCAT($A163,"1"),ref_coordinates!$A:$C,3,FALSE)</f>
        <v>1767.34</v>
      </c>
      <c r="J163">
        <f>VLOOKUP(_xlfn.CONCAT($A163,"2"),ref_coordinates!$A:$C,2,FALSE)</f>
        <v>1114.3800000000001</v>
      </c>
      <c r="K163">
        <f>VLOOKUP(_xlfn.CONCAT($A163,"2"),ref_coordinates!$A:$C,3,FALSE)</f>
        <v>2216.6999999999998</v>
      </c>
      <c r="L163">
        <f>VLOOKUP($A163,lines!W:AC,7)</f>
        <v>55.319781845315482</v>
      </c>
      <c r="M163">
        <f>RADIANS(VLOOKUP($B163, image_data!A:G,7,FALSE))</f>
        <v>0.28606832131872056</v>
      </c>
      <c r="N163">
        <f>VLOOKUP($A163,lines!W:AD,8,FALSE)</f>
        <v>6.0568134871107162</v>
      </c>
      <c r="O163">
        <f t="shared" si="29"/>
        <v>5.7707451657919959</v>
      </c>
      <c r="P163">
        <f>VLOOKUP($B163,image_data!A:F,6,FALSE)</f>
        <v>1.94131218642</v>
      </c>
      <c r="Q163">
        <f>VLOOKUP($B163,image_data!$A:$Q,12,FALSE)</f>
        <v>0.48643099726062999</v>
      </c>
      <c r="R163">
        <f>VLOOKUP($B163,image_data!$A:$Q,13,FALSE)</f>
        <v>-0.19495966705198001</v>
      </c>
      <c r="S163">
        <f>VLOOKUP($B163,image_data!$A:$Q,14,FALSE)</f>
        <v>3.0540937638210999E-2</v>
      </c>
      <c r="T163">
        <f>VLOOKUP($B163,image_data!$A:$K,9,FALSE)</f>
        <v>1.4644624676657001</v>
      </c>
      <c r="U163">
        <f>VLOOKUP($B163,image_data!$A:$K,10,FALSE)</f>
        <v>-0.21461360374443</v>
      </c>
      <c r="V163">
        <f>VLOOKUP($B163,image_data!$A:$K,11,FALSE)</f>
        <v>0.22800390258611</v>
      </c>
      <c r="W163">
        <f>VLOOKUP(B163,image_data!A:R,18,FALSE)</f>
        <v>0.99479889343034</v>
      </c>
      <c r="X163">
        <f>VLOOKUP(_xlfn.CONCAT(A163,1),ref_coordinates!A:D,4,FALSE)</f>
        <v>9</v>
      </c>
      <c r="Y163" t="str">
        <f>VLOOKUP(INT(LEFT(A163,3)),image_data!A:H,8,FALSE)</f>
        <v>perspective</v>
      </c>
      <c r="Z163" t="str">
        <f>VLOOKUP(B163,image_data!A:V,22,TRUE)</f>
        <v>stefanhrt: GoPro HERO9 Black</v>
      </c>
    </row>
    <row r="164" spans="1:26" x14ac:dyDescent="0.3">
      <c r="A164" t="s">
        <v>1415</v>
      </c>
      <c r="B164">
        <f t="shared" si="25"/>
        <v>72</v>
      </c>
      <c r="C164">
        <f>VLOOKUP($B164,image_data!$A:$P,16,FALSE)</f>
        <v>5184</v>
      </c>
      <c r="D164">
        <f>VLOOKUP($B164,image_data!$A:$P,15,FALSE)</f>
        <v>3888</v>
      </c>
      <c r="E164">
        <f t="shared" si="26"/>
        <v>-45.789999999999964</v>
      </c>
      <c r="F164">
        <f t="shared" si="27"/>
        <v>590.13000000000011</v>
      </c>
      <c r="G164">
        <f t="shared" si="28"/>
        <v>591.90382749227103</v>
      </c>
      <c r="H164">
        <f>VLOOKUP(_xlfn.CONCAT($A164,"1"),ref_coordinates!$A:$C,2,FALSE)</f>
        <v>1257.7</v>
      </c>
      <c r="I164">
        <f>VLOOKUP(_xlfn.CONCAT($A164,"1"),ref_coordinates!$A:$C,3,FALSE)</f>
        <v>1632.15</v>
      </c>
      <c r="J164">
        <f>VLOOKUP(_xlfn.CONCAT($A164,"2"),ref_coordinates!$A:$C,2,FALSE)</f>
        <v>1211.9100000000001</v>
      </c>
      <c r="K164">
        <f>VLOOKUP(_xlfn.CONCAT($A164,"2"),ref_coordinates!$A:$C,3,FALSE)</f>
        <v>2222.2800000000002</v>
      </c>
      <c r="L164">
        <f>VLOOKUP($A164,lines!W:AC,7)</f>
        <v>57.805620726669723</v>
      </c>
      <c r="M164">
        <f>RADIANS(VLOOKUP($B164, image_data!A:G,7,FALSE))</f>
        <v>0.28606832131872056</v>
      </c>
      <c r="N164">
        <f>VLOOKUP($A164,lines!W:AD,8,FALSE)</f>
        <v>6.078013503701281</v>
      </c>
      <c r="O164">
        <f t="shared" si="29"/>
        <v>5.7919451823825607</v>
      </c>
      <c r="P164">
        <f>VLOOKUP($B164,image_data!A:F,6,FALSE)</f>
        <v>1.94131218642</v>
      </c>
      <c r="Q164">
        <f>VLOOKUP($B164,image_data!$A:$Q,12,FALSE)</f>
        <v>0.48643099726062999</v>
      </c>
      <c r="R164">
        <f>VLOOKUP($B164,image_data!$A:$Q,13,FALSE)</f>
        <v>-0.19495966705198001</v>
      </c>
      <c r="S164">
        <f>VLOOKUP($B164,image_data!$A:$Q,14,FALSE)</f>
        <v>3.0540937638210999E-2</v>
      </c>
      <c r="T164">
        <f>VLOOKUP($B164,image_data!$A:$K,9,FALSE)</f>
        <v>1.4644624676657001</v>
      </c>
      <c r="U164">
        <f>VLOOKUP($B164,image_data!$A:$K,10,FALSE)</f>
        <v>-0.21461360374443</v>
      </c>
      <c r="V164">
        <f>VLOOKUP($B164,image_data!$A:$K,11,FALSE)</f>
        <v>0.22800390258611</v>
      </c>
      <c r="W164">
        <f>VLOOKUP(B164,image_data!A:R,18,FALSE)</f>
        <v>0.99479889343034</v>
      </c>
      <c r="X164">
        <f>VLOOKUP(_xlfn.CONCAT(A164,1),ref_coordinates!A:D,4,FALSE)</f>
        <v>11.2</v>
      </c>
      <c r="Y164" t="str">
        <f>VLOOKUP(INT(LEFT(A164,3)),image_data!A:H,8,FALSE)</f>
        <v>perspective</v>
      </c>
      <c r="Z164" t="str">
        <f>VLOOKUP(B164,image_data!A:V,22,TRUE)</f>
        <v>stefanhrt: GoPro HERO9 Black</v>
      </c>
    </row>
    <row r="165" spans="1:26" x14ac:dyDescent="0.3">
      <c r="A165" t="s">
        <v>1416</v>
      </c>
      <c r="B165">
        <f t="shared" si="25"/>
        <v>72</v>
      </c>
      <c r="C165">
        <f>VLOOKUP($B165,image_data!$A:$P,16,FALSE)</f>
        <v>5184</v>
      </c>
      <c r="D165">
        <f>VLOOKUP($B165,image_data!$A:$P,15,FALSE)</f>
        <v>3888</v>
      </c>
      <c r="E165">
        <f t="shared" si="26"/>
        <v>-11.909999999999854</v>
      </c>
      <c r="F165">
        <f t="shared" si="27"/>
        <v>426.22</v>
      </c>
      <c r="G165">
        <f t="shared" si="28"/>
        <v>426.38636997446343</v>
      </c>
      <c r="H165">
        <f>VLOOKUP(_xlfn.CONCAT($A165,"1"),ref_coordinates!$A:$C,2,FALSE)</f>
        <v>1297.3599999999999</v>
      </c>
      <c r="I165">
        <f>VLOOKUP(_xlfn.CONCAT($A165,"1"),ref_coordinates!$A:$C,3,FALSE)</f>
        <v>1792.91</v>
      </c>
      <c r="J165">
        <f>VLOOKUP(_xlfn.CONCAT($A165,"2"),ref_coordinates!$A:$C,2,FALSE)</f>
        <v>1285.45</v>
      </c>
      <c r="K165">
        <f>VLOOKUP(_xlfn.CONCAT($A165,"2"),ref_coordinates!$A:$C,3,FALSE)</f>
        <v>2219.13</v>
      </c>
      <c r="L165">
        <f>VLOOKUP($A165,lines!W:AC,7)</f>
        <v>60.897204162200246</v>
      </c>
      <c r="M165">
        <f>RADIANS(VLOOKUP($B165, image_data!A:G,7,FALSE))</f>
        <v>0.28606832131872056</v>
      </c>
      <c r="N165">
        <f>VLOOKUP($A165,lines!W:AD,8,FALSE)</f>
        <v>6.1021614522241103</v>
      </c>
      <c r="O165">
        <f t="shared" si="29"/>
        <v>5.81609313090539</v>
      </c>
      <c r="P165">
        <f>VLOOKUP($B165,image_data!A:F,6,FALSE)</f>
        <v>1.94131218642</v>
      </c>
      <c r="Q165">
        <f>VLOOKUP($B165,image_data!$A:$Q,12,FALSE)</f>
        <v>0.48643099726062999</v>
      </c>
      <c r="R165">
        <f>VLOOKUP($B165,image_data!$A:$Q,13,FALSE)</f>
        <v>-0.19495966705198001</v>
      </c>
      <c r="S165">
        <f>VLOOKUP($B165,image_data!$A:$Q,14,FALSE)</f>
        <v>3.0540937638210999E-2</v>
      </c>
      <c r="T165">
        <f>VLOOKUP($B165,image_data!$A:$K,9,FALSE)</f>
        <v>1.4644624676657001</v>
      </c>
      <c r="U165">
        <f>VLOOKUP($B165,image_data!$A:$K,10,FALSE)</f>
        <v>-0.21461360374443</v>
      </c>
      <c r="V165">
        <f>VLOOKUP($B165,image_data!$A:$K,11,FALSE)</f>
        <v>0.22800390258611</v>
      </c>
      <c r="W165">
        <f>VLOOKUP(B165,image_data!A:R,18,FALSE)</f>
        <v>0.99479889343034</v>
      </c>
      <c r="X165">
        <f>VLOOKUP(_xlfn.CONCAT(A165,1),ref_coordinates!A:D,4,FALSE)</f>
        <v>9</v>
      </c>
      <c r="Y165" t="str">
        <f>VLOOKUP(INT(LEFT(A165,3)),image_data!A:H,8,FALSE)</f>
        <v>perspective</v>
      </c>
      <c r="Z165" t="str">
        <f>VLOOKUP(B165,image_data!A:V,22,TRUE)</f>
        <v>stefanhrt: GoPro HERO9 Black</v>
      </c>
    </row>
    <row r="166" spans="1:26" x14ac:dyDescent="0.3">
      <c r="A166" t="s">
        <v>1421</v>
      </c>
      <c r="B166">
        <f t="shared" si="25"/>
        <v>74</v>
      </c>
      <c r="C166">
        <f>VLOOKUP($B166,image_data!$A:$P,16,FALSE)</f>
        <v>5184</v>
      </c>
      <c r="D166">
        <f>VLOOKUP($B166,image_data!$A:$P,15,FALSE)</f>
        <v>3888</v>
      </c>
      <c r="E166">
        <f t="shared" si="26"/>
        <v>470.18999999999983</v>
      </c>
      <c r="F166">
        <f t="shared" si="27"/>
        <v>2275.48</v>
      </c>
      <c r="G166">
        <f t="shared" si="28"/>
        <v>2323.5507023734172</v>
      </c>
      <c r="H166">
        <f>VLOOKUP(_xlfn.CONCAT($A166,"1"),ref_coordinates!$A:$C,2,FALSE)</f>
        <v>1708.53</v>
      </c>
      <c r="I166">
        <f>VLOOKUP(_xlfn.CONCAT($A166,"1"),ref_coordinates!$A:$C,3,FALSE)</f>
        <v>83.65</v>
      </c>
      <c r="J166">
        <f>VLOOKUP(_xlfn.CONCAT($A166,"2"),ref_coordinates!$A:$C,2,FALSE)</f>
        <v>2178.7199999999998</v>
      </c>
      <c r="K166">
        <f>VLOOKUP(_xlfn.CONCAT($A166,"2"),ref_coordinates!$A:$C,3,FALSE)</f>
        <v>2359.13</v>
      </c>
      <c r="L166">
        <f>VLOOKUP($A166,lines!W:AC,7)</f>
        <v>28.8989643700709</v>
      </c>
      <c r="M166">
        <f>RADIANS(VLOOKUP($B166, image_data!A:G,7,FALSE))</f>
        <v>1.5505890991466604</v>
      </c>
      <c r="N166">
        <f>VLOOKUP($A166,lines!W:AD,8,FALSE)</f>
        <v>1.3202641926209351</v>
      </c>
      <c r="O166">
        <f t="shared" si="29"/>
        <v>-0.23032490652572535</v>
      </c>
      <c r="P166">
        <f>VLOOKUP($B166,image_data!A:F,6,FALSE)</f>
        <v>3.7391078341752002</v>
      </c>
      <c r="Q166">
        <f>VLOOKUP($B166,image_data!$A:$Q,12,FALSE)</f>
        <v>0.48156030077127998</v>
      </c>
      <c r="R166">
        <f>VLOOKUP($B166,image_data!$A:$Q,13,FALSE)</f>
        <v>-0.20168801101712</v>
      </c>
      <c r="S166">
        <f>VLOOKUP($B166,image_data!$A:$Q,14,FALSE)</f>
        <v>3.3729106483573003E-2</v>
      </c>
      <c r="T166">
        <f>VLOOKUP($B166,image_data!$A:$K,9,FALSE)</f>
        <v>0.85884206784401995</v>
      </c>
      <c r="U166">
        <f>VLOOKUP($B166,image_data!$A:$K,10,FALSE)</f>
        <v>-1.2473722812262</v>
      </c>
      <c r="V166">
        <f>VLOOKUP($B166,image_data!$A:$K,11,FALSE)</f>
        <v>0.94750476749333001</v>
      </c>
      <c r="W166">
        <f>VLOOKUP(B166,image_data!A:R,18,FALSE)</f>
        <v>1.0038862953904999</v>
      </c>
      <c r="X166">
        <f>VLOOKUP(_xlfn.CONCAT(A166,1),ref_coordinates!A:D,4,FALSE)</f>
        <v>46.3</v>
      </c>
      <c r="Y166" t="str">
        <f>VLOOKUP(INT(LEFT(A166,3)),image_data!A:H,8,FALSE)</f>
        <v>perspective</v>
      </c>
      <c r="Z166" t="str">
        <f>VLOOKUP(B166,image_data!A:V,22,TRUE)</f>
        <v>stefanhrt: GoPro HERO9 Black</v>
      </c>
    </row>
    <row r="167" spans="1:26" x14ac:dyDescent="0.3">
      <c r="A167" t="s">
        <v>1422</v>
      </c>
      <c r="B167">
        <f t="shared" si="25"/>
        <v>74</v>
      </c>
      <c r="C167">
        <f>VLOOKUP($B167,image_data!$A:$P,16,FALSE)</f>
        <v>5184</v>
      </c>
      <c r="D167">
        <f>VLOOKUP($B167,image_data!$A:$P,15,FALSE)</f>
        <v>3888</v>
      </c>
      <c r="E167">
        <f t="shared" si="26"/>
        <v>525.44999999999982</v>
      </c>
      <c r="F167">
        <f t="shared" si="27"/>
        <v>2124</v>
      </c>
      <c r="G167">
        <f t="shared" si="28"/>
        <v>2188.0296393102171</v>
      </c>
      <c r="H167">
        <f>VLOOKUP(_xlfn.CONCAT($A167,"1"),ref_coordinates!$A:$C,2,FALSE)</f>
        <v>1923.23</v>
      </c>
      <c r="I167">
        <f>VLOOKUP(_xlfn.CONCAT($A167,"1"),ref_coordinates!$A:$C,3,FALSE)</f>
        <v>154.49</v>
      </c>
      <c r="J167">
        <f>VLOOKUP(_xlfn.CONCAT($A167,"2"),ref_coordinates!$A:$C,2,FALSE)</f>
        <v>2448.6799999999998</v>
      </c>
      <c r="K167">
        <f>VLOOKUP(_xlfn.CONCAT($A167,"2"),ref_coordinates!$A:$C,3,FALSE)</f>
        <v>2278.4899999999998</v>
      </c>
      <c r="L167">
        <f>VLOOKUP($A167,lines!W:AC,7)</f>
        <v>39.172566002856748</v>
      </c>
      <c r="M167">
        <f>RADIANS(VLOOKUP($B167, image_data!A:G,7,FALSE))</f>
        <v>1.5505890991466604</v>
      </c>
      <c r="N167">
        <f>VLOOKUP($A167,lines!W:AD,8,FALSE)</f>
        <v>1.4327728040183421</v>
      </c>
      <c r="O167">
        <f t="shared" si="29"/>
        <v>-0.11781629512831837</v>
      </c>
      <c r="P167">
        <f>VLOOKUP($B167,image_data!A:F,6,FALSE)</f>
        <v>3.7391078341752002</v>
      </c>
      <c r="Q167">
        <f>VLOOKUP($B167,image_data!$A:$Q,12,FALSE)</f>
        <v>0.48156030077127998</v>
      </c>
      <c r="R167">
        <f>VLOOKUP($B167,image_data!$A:$Q,13,FALSE)</f>
        <v>-0.20168801101712</v>
      </c>
      <c r="S167">
        <f>VLOOKUP($B167,image_data!$A:$Q,14,FALSE)</f>
        <v>3.3729106483573003E-2</v>
      </c>
      <c r="T167">
        <f>VLOOKUP($B167,image_data!$A:$K,9,FALSE)</f>
        <v>0.85884206784401995</v>
      </c>
      <c r="U167">
        <f>VLOOKUP($B167,image_data!$A:$K,10,FALSE)</f>
        <v>-1.2473722812262</v>
      </c>
      <c r="V167">
        <f>VLOOKUP($B167,image_data!$A:$K,11,FALSE)</f>
        <v>0.94750476749333001</v>
      </c>
      <c r="W167">
        <f>VLOOKUP(B167,image_data!A:R,18,FALSE)</f>
        <v>1.0038862953904999</v>
      </c>
      <c r="X167">
        <f>VLOOKUP(_xlfn.CONCAT(A167,1),ref_coordinates!A:D,4,FALSE)</f>
        <v>46.3</v>
      </c>
      <c r="Y167" t="str">
        <f>VLOOKUP(INT(LEFT(A167,3)),image_data!A:H,8,FALSE)</f>
        <v>perspective</v>
      </c>
      <c r="Z167" t="str">
        <f>VLOOKUP(B167,image_data!A:V,22,TRUE)</f>
        <v>stefanhrt: GoPro HERO9 Black</v>
      </c>
    </row>
    <row r="168" spans="1:26" x14ac:dyDescent="0.3">
      <c r="A168" t="s">
        <v>1424</v>
      </c>
      <c r="B168">
        <f t="shared" si="25"/>
        <v>75</v>
      </c>
      <c r="C168">
        <f>VLOOKUP($B168,image_data!$A:$P,16,FALSE)</f>
        <v>5184</v>
      </c>
      <c r="D168">
        <f>VLOOKUP($B168,image_data!$A:$P,15,FALSE)</f>
        <v>3888</v>
      </c>
      <c r="E168">
        <f t="shared" si="26"/>
        <v>-107.47000000000003</v>
      </c>
      <c r="F168">
        <f t="shared" si="27"/>
        <v>711.3</v>
      </c>
      <c r="G168">
        <f t="shared" si="28"/>
        <v>719.37298454973961</v>
      </c>
      <c r="H168">
        <f>VLOOKUP(_xlfn.CONCAT($A168,"1"),ref_coordinates!$A:$C,2,FALSE)</f>
        <v>535.59</v>
      </c>
      <c r="I168">
        <f>VLOOKUP(_xlfn.CONCAT($A168,"1"),ref_coordinates!$A:$C,3,FALSE)</f>
        <v>1474.89</v>
      </c>
      <c r="J168">
        <f>VLOOKUP(_xlfn.CONCAT($A168,"2"),ref_coordinates!$A:$C,2,FALSE)</f>
        <v>428.12</v>
      </c>
      <c r="K168">
        <f>VLOOKUP(_xlfn.CONCAT($A168,"2"),ref_coordinates!$A:$C,3,FALSE)</f>
        <v>2186.19</v>
      </c>
      <c r="L168">
        <f>VLOOKUP($A168,lines!W:AC,7)</f>
        <v>19.108864637872792</v>
      </c>
      <c r="M168">
        <f>RADIANS(VLOOKUP($B168, image_data!A:G,7,FALSE))</f>
        <v>1.2927167848216337</v>
      </c>
      <c r="N168">
        <f>VLOOKUP($A168,lines!W:AD,8,FALSE)</f>
        <v>0.2402298798892312</v>
      </c>
      <c r="O168">
        <f t="shared" si="29"/>
        <v>-1.0524869049324024</v>
      </c>
      <c r="P168">
        <f>VLOOKUP($B168,image_data!A:F,6,FALSE)</f>
        <v>2.5243627671151998</v>
      </c>
      <c r="Q168">
        <f>VLOOKUP($B168,image_data!$A:$Q,12,FALSE)</f>
        <v>0.51315180626896995</v>
      </c>
      <c r="R168">
        <f>VLOOKUP($B168,image_data!$A:$Q,13,FALSE)</f>
        <v>-0.21616410644136</v>
      </c>
      <c r="S168">
        <f>VLOOKUP($B168,image_data!$A:$Q,14,FALSE)</f>
        <v>3.5976829996386003E-2</v>
      </c>
      <c r="T168">
        <f>VLOOKUP($B168,image_data!$A:$K,9,FALSE)</f>
        <v>1.2273230485586999</v>
      </c>
      <c r="U168">
        <f>VLOOKUP($B168,image_data!$A:$K,10,FALSE)</f>
        <v>-0.92122637192871004</v>
      </c>
      <c r="V168">
        <f>VLOOKUP($B168,image_data!$A:$K,11,FALSE)</f>
        <v>1.0517473312000001</v>
      </c>
      <c r="W168">
        <f>VLOOKUP(B168,image_data!A:R,18,FALSE)</f>
        <v>0.96095442251264995</v>
      </c>
      <c r="X168">
        <f>VLOOKUP(_xlfn.CONCAT(A168,1),ref_coordinates!A:D,4,FALSE)</f>
        <v>6.9</v>
      </c>
      <c r="Y168" t="str">
        <f>VLOOKUP(INT(LEFT(A168,3)),image_data!A:H,8,FALSE)</f>
        <v>perspective</v>
      </c>
      <c r="Z168" t="str">
        <f>VLOOKUP(B168,image_data!A:V,22,TRUE)</f>
        <v>stefanhrt: GoPro HERO9 Black</v>
      </c>
    </row>
    <row r="169" spans="1:26" x14ac:dyDescent="0.3">
      <c r="A169" t="s">
        <v>1425</v>
      </c>
      <c r="B169">
        <f t="shared" si="25"/>
        <v>75</v>
      </c>
      <c r="C169">
        <f>VLOOKUP($B169,image_data!$A:$P,16,FALSE)</f>
        <v>5184</v>
      </c>
      <c r="D169">
        <f>VLOOKUP($B169,image_data!$A:$P,15,FALSE)</f>
        <v>3888</v>
      </c>
      <c r="E169">
        <f t="shared" si="26"/>
        <v>-37.539999999999964</v>
      </c>
      <c r="F169">
        <f t="shared" si="27"/>
        <v>416.25999999999976</v>
      </c>
      <c r="G169">
        <f t="shared" si="28"/>
        <v>417.94932611502054</v>
      </c>
      <c r="H169">
        <f>VLOOKUP(_xlfn.CONCAT($A169,"1"),ref_coordinates!$A:$C,2,FALSE)</f>
        <v>1049.28</v>
      </c>
      <c r="I169">
        <f>VLOOKUP(_xlfn.CONCAT($A169,"1"),ref_coordinates!$A:$C,3,FALSE)</f>
        <v>1806.44</v>
      </c>
      <c r="J169">
        <f>VLOOKUP(_xlfn.CONCAT($A169,"2"),ref_coordinates!$A:$C,2,FALSE)</f>
        <v>1011.74</v>
      </c>
      <c r="K169">
        <f>VLOOKUP(_xlfn.CONCAT($A169,"2"),ref_coordinates!$A:$C,3,FALSE)</f>
        <v>2222.6999999999998</v>
      </c>
      <c r="L169">
        <f>VLOOKUP($A169,lines!W:AC,7)</f>
        <v>29.266327026492071</v>
      </c>
      <c r="M169">
        <f>RADIANS(VLOOKUP($B169, image_data!A:G,7,FALSE))</f>
        <v>1.2927167848216337</v>
      </c>
      <c r="N169">
        <f>VLOOKUP($A169,lines!W:AD,8,FALSE)</f>
        <v>0.56417118758351581</v>
      </c>
      <c r="O169">
        <f t="shared" si="29"/>
        <v>-0.72854559723811785</v>
      </c>
      <c r="P169">
        <f>VLOOKUP($B169,image_data!A:F,6,FALSE)</f>
        <v>2.5243627671151998</v>
      </c>
      <c r="Q169">
        <f>VLOOKUP($B169,image_data!$A:$Q,12,FALSE)</f>
        <v>0.51315180626896995</v>
      </c>
      <c r="R169">
        <f>VLOOKUP($B169,image_data!$A:$Q,13,FALSE)</f>
        <v>-0.21616410644136</v>
      </c>
      <c r="S169">
        <f>VLOOKUP($B169,image_data!$A:$Q,14,FALSE)</f>
        <v>3.5976829996386003E-2</v>
      </c>
      <c r="T169">
        <f>VLOOKUP($B169,image_data!$A:$K,9,FALSE)</f>
        <v>1.2273230485586999</v>
      </c>
      <c r="U169">
        <f>VLOOKUP($B169,image_data!$A:$K,10,FALSE)</f>
        <v>-0.92122637192871004</v>
      </c>
      <c r="V169">
        <f>VLOOKUP($B169,image_data!$A:$K,11,FALSE)</f>
        <v>1.0517473312000001</v>
      </c>
      <c r="W169">
        <f>VLOOKUP(B169,image_data!A:R,18,FALSE)</f>
        <v>0.96095442251264995</v>
      </c>
      <c r="X169">
        <f>VLOOKUP(_xlfn.CONCAT(A169,1),ref_coordinates!A:D,4,FALSE)</f>
        <v>7.2</v>
      </c>
      <c r="Y169" t="str">
        <f>VLOOKUP(INT(LEFT(A169,3)),image_data!A:H,8,FALSE)</f>
        <v>perspective</v>
      </c>
      <c r="Z169" t="str">
        <f>VLOOKUP(B169,image_data!A:V,22,TRUE)</f>
        <v>stefanhrt: GoPro HERO9 Black</v>
      </c>
    </row>
    <row r="170" spans="1:26" x14ac:dyDescent="0.3">
      <c r="A170" t="s">
        <v>1426</v>
      </c>
      <c r="B170">
        <f t="shared" si="25"/>
        <v>75</v>
      </c>
      <c r="C170">
        <f>VLOOKUP($B170,image_data!$A:$P,16,FALSE)</f>
        <v>5184</v>
      </c>
      <c r="D170">
        <f>VLOOKUP($B170,image_data!$A:$P,15,FALSE)</f>
        <v>3888</v>
      </c>
      <c r="E170">
        <f t="shared" si="26"/>
        <v>-9.5299999999999727</v>
      </c>
      <c r="F170">
        <f t="shared" si="27"/>
        <v>314.46000000000026</v>
      </c>
      <c r="G170">
        <f t="shared" si="28"/>
        <v>314.60437457225572</v>
      </c>
      <c r="H170">
        <f>VLOOKUP(_xlfn.CONCAT($A170,"1"),ref_coordinates!$A:$C,2,FALSE)</f>
        <v>1478.81</v>
      </c>
      <c r="I170">
        <f>VLOOKUP(_xlfn.CONCAT($A170,"1"),ref_coordinates!$A:$C,3,FALSE)</f>
        <v>1926.11</v>
      </c>
      <c r="J170">
        <f>VLOOKUP(_xlfn.CONCAT($A170,"2"),ref_coordinates!$A:$C,2,FALSE)</f>
        <v>1469.28</v>
      </c>
      <c r="K170">
        <f>VLOOKUP(_xlfn.CONCAT($A170,"2"),ref_coordinates!$A:$C,3,FALSE)</f>
        <v>2240.5700000000002</v>
      </c>
      <c r="L170">
        <f>VLOOKUP($A170,lines!W:AC,7)</f>
        <v>37.039533971105783</v>
      </c>
      <c r="M170">
        <f>RADIANS(VLOOKUP($B170, image_data!A:G,7,FALSE))</f>
        <v>1.2927167848216337</v>
      </c>
      <c r="N170">
        <f>VLOOKUP($A170,lines!W:AD,8,FALSE)</f>
        <v>0.77399594919488035</v>
      </c>
      <c r="O170">
        <f t="shared" si="29"/>
        <v>-0.51872083562675331</v>
      </c>
      <c r="P170">
        <f>VLOOKUP($B170,image_data!A:F,6,FALSE)</f>
        <v>2.5243627671151998</v>
      </c>
      <c r="Q170">
        <f>VLOOKUP($B170,image_data!$A:$Q,12,FALSE)</f>
        <v>0.51315180626896995</v>
      </c>
      <c r="R170">
        <f>VLOOKUP($B170,image_data!$A:$Q,13,FALSE)</f>
        <v>-0.21616410644136</v>
      </c>
      <c r="S170">
        <f>VLOOKUP($B170,image_data!$A:$Q,14,FALSE)</f>
        <v>3.5976829996386003E-2</v>
      </c>
      <c r="T170">
        <f>VLOOKUP($B170,image_data!$A:$K,9,FALSE)</f>
        <v>1.2273230485586999</v>
      </c>
      <c r="U170">
        <f>VLOOKUP($B170,image_data!$A:$K,10,FALSE)</f>
        <v>-0.92122637192871004</v>
      </c>
      <c r="V170">
        <f>VLOOKUP($B170,image_data!$A:$K,11,FALSE)</f>
        <v>1.0517473312000001</v>
      </c>
      <c r="W170">
        <f>VLOOKUP(B170,image_data!A:R,18,FALSE)</f>
        <v>0.96095442251264995</v>
      </c>
      <c r="X170">
        <f>VLOOKUP(_xlfn.CONCAT(A170,1),ref_coordinates!A:D,4,FALSE)</f>
        <v>7.2</v>
      </c>
      <c r="Y170" t="str">
        <f>VLOOKUP(INT(LEFT(A170,3)),image_data!A:H,8,FALSE)</f>
        <v>perspective</v>
      </c>
      <c r="Z170" t="str">
        <f>VLOOKUP(B170,image_data!A:V,22,TRUE)</f>
        <v>stefanhrt: GoPro HERO9 Black</v>
      </c>
    </row>
    <row r="171" spans="1:26" x14ac:dyDescent="0.3">
      <c r="A171" t="s">
        <v>1427</v>
      </c>
      <c r="B171">
        <f t="shared" si="25"/>
        <v>75</v>
      </c>
      <c r="C171">
        <f>VLOOKUP($B171,image_data!$A:$P,16,FALSE)</f>
        <v>5184</v>
      </c>
      <c r="D171">
        <f>VLOOKUP($B171,image_data!$A:$P,15,FALSE)</f>
        <v>3888</v>
      </c>
      <c r="E171">
        <f t="shared" si="26"/>
        <v>-10.799999999999955</v>
      </c>
      <c r="F171">
        <f t="shared" si="27"/>
        <v>311.79000000000019</v>
      </c>
      <c r="G171">
        <f t="shared" si="28"/>
        <v>311.97699290172045</v>
      </c>
      <c r="H171">
        <f>VLOOKUP(_xlfn.CONCAT($A171,"1"),ref_coordinates!$A:$C,2,FALSE)</f>
        <v>1796.6</v>
      </c>
      <c r="I171">
        <f>VLOOKUP(_xlfn.CONCAT($A171,"1"),ref_coordinates!$A:$C,3,FALSE)</f>
        <v>1946.57</v>
      </c>
      <c r="J171">
        <f>VLOOKUP(_xlfn.CONCAT($A171,"2"),ref_coordinates!$A:$C,2,FALSE)</f>
        <v>1785.8</v>
      </c>
      <c r="K171">
        <f>VLOOKUP(_xlfn.CONCAT($A171,"2"),ref_coordinates!$A:$C,3,FALSE)</f>
        <v>2258.36</v>
      </c>
      <c r="L171">
        <f>VLOOKUP($A171,lines!W:AC,7)</f>
        <v>44.624882501306622</v>
      </c>
      <c r="M171">
        <f>RADIANS(VLOOKUP($B171, image_data!A:G,7,FALSE))</f>
        <v>1.2927167848216337</v>
      </c>
      <c r="N171">
        <f>VLOOKUP($A171,lines!W:AD,8,FALSE)</f>
        <v>0.93502128408158025</v>
      </c>
      <c r="O171">
        <f t="shared" si="29"/>
        <v>-0.35769550074005341</v>
      </c>
      <c r="P171">
        <f>VLOOKUP($B171,image_data!A:F,6,FALSE)</f>
        <v>2.5243627671151998</v>
      </c>
      <c r="Q171">
        <f>VLOOKUP($B171,image_data!$A:$Q,12,FALSE)</f>
        <v>0.51315180626896995</v>
      </c>
      <c r="R171">
        <f>VLOOKUP($B171,image_data!$A:$Q,13,FALSE)</f>
        <v>-0.21616410644136</v>
      </c>
      <c r="S171">
        <f>VLOOKUP($B171,image_data!$A:$Q,14,FALSE)</f>
        <v>3.5976829996386003E-2</v>
      </c>
      <c r="T171">
        <f>VLOOKUP($B171,image_data!$A:$K,9,FALSE)</f>
        <v>1.2273230485586999</v>
      </c>
      <c r="U171">
        <f>VLOOKUP($B171,image_data!$A:$K,10,FALSE)</f>
        <v>-0.92122637192871004</v>
      </c>
      <c r="V171">
        <f>VLOOKUP($B171,image_data!$A:$K,11,FALSE)</f>
        <v>1.0517473312000001</v>
      </c>
      <c r="W171">
        <f>VLOOKUP(B171,image_data!A:R,18,FALSE)</f>
        <v>0.96095442251264995</v>
      </c>
      <c r="X171">
        <f>VLOOKUP(_xlfn.CONCAT(A171,1),ref_coordinates!A:D,4,FALSE)</f>
        <v>7.1</v>
      </c>
      <c r="Y171" t="str">
        <f>VLOOKUP(INT(LEFT(A171,3)),image_data!A:H,8,FALSE)</f>
        <v>perspective</v>
      </c>
      <c r="Z171" t="str">
        <f>VLOOKUP(B171,image_data!A:V,22,TRUE)</f>
        <v>stefanhrt: GoPro HERO9 Black</v>
      </c>
    </row>
    <row r="172" spans="1:26" x14ac:dyDescent="0.3">
      <c r="A172" t="s">
        <v>1428</v>
      </c>
      <c r="B172">
        <f t="shared" si="25"/>
        <v>75</v>
      </c>
      <c r="C172">
        <f>VLOOKUP($B172,image_data!$A:$P,16,FALSE)</f>
        <v>5184</v>
      </c>
      <c r="D172">
        <f>VLOOKUP($B172,image_data!$A:$P,15,FALSE)</f>
        <v>3888</v>
      </c>
      <c r="E172">
        <f t="shared" si="26"/>
        <v>24.430000000000291</v>
      </c>
      <c r="F172">
        <f t="shared" si="27"/>
        <v>406.17000000000007</v>
      </c>
      <c r="G172">
        <f t="shared" si="28"/>
        <v>406.90403512376241</v>
      </c>
      <c r="H172">
        <f>VLOOKUP(_xlfn.CONCAT($A172,"1"),ref_coordinates!$A:$C,2,FALSE)</f>
        <v>3524.85</v>
      </c>
      <c r="I172">
        <f>VLOOKUP(_xlfn.CONCAT($A172,"1"),ref_coordinates!$A:$C,3,FALSE)</f>
        <v>1862.06</v>
      </c>
      <c r="J172">
        <f>VLOOKUP(_xlfn.CONCAT($A172,"2"),ref_coordinates!$A:$C,2,FALSE)</f>
        <v>3549.28</v>
      </c>
      <c r="K172">
        <f>VLOOKUP(_xlfn.CONCAT($A172,"2"),ref_coordinates!$A:$C,3,FALSE)</f>
        <v>2268.23</v>
      </c>
      <c r="L172">
        <f>VLOOKUP($A172,lines!W:AC,7)</f>
        <v>68.942865056304313</v>
      </c>
      <c r="M172">
        <f>RADIANS(VLOOKUP($B172, image_data!A:G,7,FALSE))</f>
        <v>1.2927167848216337</v>
      </c>
      <c r="N172">
        <f>VLOOKUP($A172,lines!W:AD,8,FALSE)</f>
        <v>1.740447124468816</v>
      </c>
      <c r="O172">
        <f t="shared" si="29"/>
        <v>0.44773033964718234</v>
      </c>
      <c r="P172">
        <f>VLOOKUP($B172,image_data!A:F,6,FALSE)</f>
        <v>2.5243627671151998</v>
      </c>
      <c r="Q172">
        <f>VLOOKUP($B172,image_data!$A:$Q,12,FALSE)</f>
        <v>0.51315180626896995</v>
      </c>
      <c r="R172">
        <f>VLOOKUP($B172,image_data!$A:$Q,13,FALSE)</f>
        <v>-0.21616410644136</v>
      </c>
      <c r="S172">
        <f>VLOOKUP($B172,image_data!$A:$Q,14,FALSE)</f>
        <v>3.5976829996386003E-2</v>
      </c>
      <c r="T172">
        <f>VLOOKUP($B172,image_data!$A:$K,9,FALSE)</f>
        <v>1.2273230485586999</v>
      </c>
      <c r="U172">
        <f>VLOOKUP($B172,image_data!$A:$K,10,FALSE)</f>
        <v>-0.92122637192871004</v>
      </c>
      <c r="V172">
        <f>VLOOKUP($B172,image_data!$A:$K,11,FALSE)</f>
        <v>1.0517473312000001</v>
      </c>
      <c r="W172">
        <f>VLOOKUP(B172,image_data!A:R,18,FALSE)</f>
        <v>0.96095442251264995</v>
      </c>
      <c r="X172">
        <f>VLOOKUP(_xlfn.CONCAT(A172,1),ref_coordinates!A:D,4,FALSE)</f>
        <v>13.2</v>
      </c>
      <c r="Y172" t="str">
        <f>VLOOKUP(INT(LEFT(A172,3)),image_data!A:H,8,FALSE)</f>
        <v>perspective</v>
      </c>
      <c r="Z172" t="str">
        <f>VLOOKUP(B172,image_data!A:V,22,TRUE)</f>
        <v>stefanhrt: GoPro HERO9 Black</v>
      </c>
    </row>
    <row r="173" spans="1:26" x14ac:dyDescent="0.3">
      <c r="A173" t="s">
        <v>1429</v>
      </c>
      <c r="B173">
        <f t="shared" si="25"/>
        <v>75</v>
      </c>
      <c r="C173">
        <f>VLOOKUP($B173,image_data!$A:$P,16,FALSE)</f>
        <v>5184</v>
      </c>
      <c r="D173">
        <f>VLOOKUP($B173,image_data!$A:$P,15,FALSE)</f>
        <v>3888</v>
      </c>
      <c r="E173">
        <f t="shared" si="26"/>
        <v>54.549999999999727</v>
      </c>
      <c r="F173">
        <f t="shared" si="27"/>
        <v>560.51</v>
      </c>
      <c r="G173">
        <f t="shared" si="28"/>
        <v>563.15820388235477</v>
      </c>
      <c r="H173">
        <f>VLOOKUP(_xlfn.CONCAT($A173,"1"),ref_coordinates!$A:$C,2,FALSE)</f>
        <v>3848.51</v>
      </c>
      <c r="I173">
        <f>VLOOKUP(_xlfn.CONCAT($A173,"1"),ref_coordinates!$A:$C,3,FALSE)</f>
        <v>1647.64</v>
      </c>
      <c r="J173">
        <f>VLOOKUP(_xlfn.CONCAT($A173,"2"),ref_coordinates!$A:$C,2,FALSE)</f>
        <v>3903.06</v>
      </c>
      <c r="K173">
        <f>VLOOKUP(_xlfn.CONCAT($A173,"2"),ref_coordinates!$A:$C,3,FALSE)</f>
        <v>2208.15</v>
      </c>
      <c r="L173">
        <f>VLOOKUP($A173,lines!W:AC,7)</f>
        <v>27.547908577278541</v>
      </c>
      <c r="M173">
        <f>RADIANS(VLOOKUP($B173, image_data!A:G,7,FALSE))</f>
        <v>1.2927167848216337</v>
      </c>
      <c r="N173">
        <f>VLOOKUP($A173,lines!W:AD,8,FALSE)</f>
        <v>2.0033823244679998</v>
      </c>
      <c r="O173">
        <f t="shared" si="29"/>
        <v>0.71066553964636614</v>
      </c>
      <c r="P173">
        <f>VLOOKUP($B173,image_data!A:F,6,FALSE)</f>
        <v>2.5243627671151998</v>
      </c>
      <c r="Q173">
        <f>VLOOKUP($B173,image_data!$A:$Q,12,FALSE)</f>
        <v>0.51315180626896995</v>
      </c>
      <c r="R173">
        <f>VLOOKUP($B173,image_data!$A:$Q,13,FALSE)</f>
        <v>-0.21616410644136</v>
      </c>
      <c r="S173">
        <f>VLOOKUP($B173,image_data!$A:$Q,14,FALSE)</f>
        <v>3.5976829996386003E-2</v>
      </c>
      <c r="T173">
        <f>VLOOKUP($B173,image_data!$A:$K,9,FALSE)</f>
        <v>1.2273230485586999</v>
      </c>
      <c r="U173">
        <f>VLOOKUP($B173,image_data!$A:$K,10,FALSE)</f>
        <v>-0.92122637192871004</v>
      </c>
      <c r="V173">
        <f>VLOOKUP($B173,image_data!$A:$K,11,FALSE)</f>
        <v>1.0517473312000001</v>
      </c>
      <c r="W173">
        <f>VLOOKUP(B173,image_data!A:R,18,FALSE)</f>
        <v>0.96095442251264995</v>
      </c>
      <c r="X173">
        <f>VLOOKUP(_xlfn.CONCAT(A173,1),ref_coordinates!A:D,4,FALSE)</f>
        <v>7.3</v>
      </c>
      <c r="Y173" t="str">
        <f>VLOOKUP(INT(LEFT(A173,3)),image_data!A:H,8,FALSE)</f>
        <v>perspective</v>
      </c>
      <c r="Z173" t="str">
        <f>VLOOKUP(B173,image_data!A:V,22,TRUE)</f>
        <v>stefanhrt: GoPro HERO9 Black</v>
      </c>
    </row>
    <row r="174" spans="1:26" x14ac:dyDescent="0.3">
      <c r="A174" t="s">
        <v>1430</v>
      </c>
      <c r="B174">
        <f t="shared" si="25"/>
        <v>75</v>
      </c>
      <c r="C174">
        <f>VLOOKUP($B174,image_data!$A:$P,16,FALSE)</f>
        <v>5184</v>
      </c>
      <c r="D174">
        <f>VLOOKUP($B174,image_data!$A:$P,15,FALSE)</f>
        <v>3888</v>
      </c>
      <c r="E174">
        <f t="shared" si="26"/>
        <v>91.660000000000309</v>
      </c>
      <c r="F174">
        <f t="shared" si="27"/>
        <v>768.21000000000026</v>
      </c>
      <c r="G174">
        <f t="shared" si="28"/>
        <v>773.65894275190828</v>
      </c>
      <c r="H174">
        <f>VLOOKUP(_xlfn.CONCAT($A174,"1"),ref_coordinates!$A:$C,2,FALSE)</f>
        <v>3927.49</v>
      </c>
      <c r="I174">
        <f>VLOOKUP(_xlfn.CONCAT($A174,"1"),ref_coordinates!$A:$C,3,FALSE)</f>
        <v>1441.34</v>
      </c>
      <c r="J174">
        <f>VLOOKUP(_xlfn.CONCAT($A174,"2"),ref_coordinates!$A:$C,2,FALSE)</f>
        <v>4019.15</v>
      </c>
      <c r="K174">
        <f>VLOOKUP(_xlfn.CONCAT($A174,"2"),ref_coordinates!$A:$C,3,FALSE)</f>
        <v>2209.5500000000002</v>
      </c>
      <c r="L174">
        <f>VLOOKUP($A174,lines!W:AC,7)</f>
        <v>18.155982883134332</v>
      </c>
      <c r="M174">
        <f>RADIANS(VLOOKUP($B174, image_data!A:G,7,FALSE))</f>
        <v>1.2927167848216337</v>
      </c>
      <c r="N174">
        <f>VLOOKUP($A174,lines!W:AD,8,FALSE)</f>
        <v>2.152401024226239</v>
      </c>
      <c r="O174">
        <f t="shared" si="29"/>
        <v>0.85968423940460537</v>
      </c>
      <c r="P174">
        <f>VLOOKUP($B174,image_data!A:F,6,FALSE)</f>
        <v>2.5243627671151998</v>
      </c>
      <c r="Q174">
        <f>VLOOKUP($B174,image_data!$A:$Q,12,FALSE)</f>
        <v>0.51315180626896995</v>
      </c>
      <c r="R174">
        <f>VLOOKUP($B174,image_data!$A:$Q,13,FALSE)</f>
        <v>-0.21616410644136</v>
      </c>
      <c r="S174">
        <f>VLOOKUP($B174,image_data!$A:$Q,14,FALSE)</f>
        <v>3.5976829996386003E-2</v>
      </c>
      <c r="T174">
        <f>VLOOKUP($B174,image_data!$A:$K,9,FALSE)</f>
        <v>1.2273230485586999</v>
      </c>
      <c r="U174">
        <f>VLOOKUP($B174,image_data!$A:$K,10,FALSE)</f>
        <v>-0.92122637192871004</v>
      </c>
      <c r="V174">
        <f>VLOOKUP($B174,image_data!$A:$K,11,FALSE)</f>
        <v>1.0517473312000001</v>
      </c>
      <c r="W174">
        <f>VLOOKUP(B174,image_data!A:R,18,FALSE)</f>
        <v>0.96095442251264995</v>
      </c>
      <c r="X174">
        <f>VLOOKUP(_xlfn.CONCAT(A174,1),ref_coordinates!A:D,4,FALSE)</f>
        <v>7.3</v>
      </c>
      <c r="Y174" t="str">
        <f>VLOOKUP(INT(LEFT(A174,3)),image_data!A:H,8,FALSE)</f>
        <v>perspective</v>
      </c>
      <c r="Z174" t="str">
        <f>VLOOKUP(B174,image_data!A:V,22,TRUE)</f>
        <v>stefanhrt: GoPro HERO9 Black</v>
      </c>
    </row>
    <row r="175" spans="1:26" x14ac:dyDescent="0.3">
      <c r="A175" t="s">
        <v>951</v>
      </c>
      <c r="B175">
        <f t="shared" si="25"/>
        <v>59</v>
      </c>
      <c r="C175">
        <f>VLOOKUP($B175,image_data!$A:$P,16,FALSE)</f>
        <v>4000</v>
      </c>
      <c r="D175">
        <f>VLOOKUP($B175,image_data!$A:$P,15,FALSE)</f>
        <v>3000</v>
      </c>
      <c r="E175">
        <f t="shared" si="26"/>
        <v>-144.76</v>
      </c>
      <c r="F175">
        <f t="shared" si="27"/>
        <v>1201.02</v>
      </c>
      <c r="G175">
        <f t="shared" si="28"/>
        <v>1209.7125683400996</v>
      </c>
      <c r="H175">
        <f>VLOOKUP(_xlfn.CONCAT($A175,"1"),ref_coordinates!$A:$C,2,FALSE)</f>
        <v>297.19</v>
      </c>
      <c r="I175">
        <f>VLOOKUP(_xlfn.CONCAT($A175,"1"),ref_coordinates!$A:$C,3,FALSE)</f>
        <v>244.36</v>
      </c>
      <c r="J175">
        <f>VLOOKUP(_xlfn.CONCAT($A175,"2"),ref_coordinates!$A:$C,2,FALSE)</f>
        <v>152.43</v>
      </c>
      <c r="K175">
        <f>VLOOKUP(_xlfn.CONCAT($A175,"2"),ref_coordinates!$A:$C,3,FALSE)</f>
        <v>1445.38</v>
      </c>
      <c r="L175">
        <f>VLOOKUP($A175,lines!W:AC,7)</f>
        <v>62.069012174311737</v>
      </c>
      <c r="M175">
        <f>RADIANS(VLOOKUP($B175, image_data!A:G,7,FALSE))</f>
        <v>4.8743807466855698</v>
      </c>
      <c r="N175">
        <f>VLOOKUP($A175,lines!W:AD,8,FALSE)</f>
        <v>4.1442420296239542</v>
      </c>
      <c r="O175">
        <f t="shared" si="29"/>
        <v>-0.73013871706161559</v>
      </c>
      <c r="P175">
        <f>VLOOKUP($B175,image_data!A:F,6,FALSE)</f>
        <v>1.9180843178183</v>
      </c>
      <c r="Q175">
        <f>VLOOKUP($B175,image_data!$A:$Q,12,FALSE)</f>
        <v>0.38387887529467002</v>
      </c>
      <c r="R175">
        <f>VLOOKUP($B175,image_data!$A:$Q,13,FALSE)</f>
        <v>-6.7381144590027003E-3</v>
      </c>
      <c r="S175">
        <f>VLOOKUP($B175,image_data!$A:$Q,14,FALSE)</f>
        <v>-1.5787813050648001E-2</v>
      </c>
      <c r="T175">
        <f>VLOOKUP($B175,image_data!$A:$K,9,FALSE)</f>
        <v>1.301112767215</v>
      </c>
      <c r="U175">
        <f>VLOOKUP($B175,image_data!$A:$K,10,FALSE)</f>
        <v>1.1400359273117999</v>
      </c>
      <c r="V175">
        <f>VLOOKUP($B175,image_data!$A:$K,11,FALSE)</f>
        <v>-1.0449366732231999</v>
      </c>
      <c r="W175">
        <f>VLOOKUP(B175,image_data!A:R,18,FALSE)</f>
        <v>0.99567598647059996</v>
      </c>
      <c r="X175">
        <f>VLOOKUP(_xlfn.CONCAT(A175,1),ref_coordinates!A:D,4,FALSE)</f>
        <v>20.3</v>
      </c>
      <c r="Y175" t="str">
        <f>VLOOKUP(INT(LEFT(A175,3)),image_data!A:H,8,FALSE)</f>
        <v>perspective</v>
      </c>
      <c r="Z175" t="str">
        <f>VLOOKUP(B175,image_data!A:V,22,TRUE)</f>
        <v>stefanhrt: Garmin VIRB Ultra 30</v>
      </c>
    </row>
    <row r="176" spans="1:26" x14ac:dyDescent="0.3">
      <c r="A176" t="s">
        <v>952</v>
      </c>
      <c r="B176">
        <f t="shared" si="25"/>
        <v>59</v>
      </c>
      <c r="C176">
        <f>VLOOKUP($B176,image_data!$A:$P,16,FALSE)</f>
        <v>4000</v>
      </c>
      <c r="D176">
        <f>VLOOKUP($B176,image_data!$A:$P,15,FALSE)</f>
        <v>3000</v>
      </c>
      <c r="E176">
        <f t="shared" si="26"/>
        <v>-88.089999999999918</v>
      </c>
      <c r="F176">
        <f t="shared" si="27"/>
        <v>901.74</v>
      </c>
      <c r="G176">
        <f t="shared" si="28"/>
        <v>906.03249152555225</v>
      </c>
      <c r="H176">
        <f>VLOOKUP(_xlfn.CONCAT($A176,"1"),ref_coordinates!$A:$C,2,FALSE)</f>
        <v>719.66</v>
      </c>
      <c r="I176">
        <f>VLOOKUP(_xlfn.CONCAT($A176,"1"),ref_coordinates!$A:$C,3,FALSE)</f>
        <v>508.83</v>
      </c>
      <c r="J176">
        <f>VLOOKUP(_xlfn.CONCAT($A176,"2"),ref_coordinates!$A:$C,2,FALSE)</f>
        <v>631.57000000000005</v>
      </c>
      <c r="K176">
        <f>VLOOKUP(_xlfn.CONCAT($A176,"2"),ref_coordinates!$A:$C,3,FALSE)</f>
        <v>1410.57</v>
      </c>
      <c r="L176">
        <f>VLOOKUP($A176,lines!W:AC,7)</f>
        <v>71.096700100251638</v>
      </c>
      <c r="M176">
        <f>RADIANS(VLOOKUP($B176, image_data!A:G,7,FALSE))</f>
        <v>4.8743807466855698</v>
      </c>
      <c r="N176">
        <f>VLOOKUP($A176,lines!W:AD,8,FALSE)</f>
        <v>4.2597548835474051</v>
      </c>
      <c r="O176">
        <f t="shared" si="29"/>
        <v>-0.6146258631381647</v>
      </c>
      <c r="P176">
        <f>VLOOKUP($B176,image_data!A:F,6,FALSE)</f>
        <v>1.9180843178183</v>
      </c>
      <c r="Q176">
        <f>VLOOKUP($B176,image_data!$A:$Q,12,FALSE)</f>
        <v>0.38387887529467002</v>
      </c>
      <c r="R176">
        <f>VLOOKUP($B176,image_data!$A:$Q,13,FALSE)</f>
        <v>-6.7381144590027003E-3</v>
      </c>
      <c r="S176">
        <f>VLOOKUP($B176,image_data!$A:$Q,14,FALSE)</f>
        <v>-1.5787813050648001E-2</v>
      </c>
      <c r="T176">
        <f>VLOOKUP($B176,image_data!$A:$K,9,FALSE)</f>
        <v>1.301112767215</v>
      </c>
      <c r="U176">
        <f>VLOOKUP($B176,image_data!$A:$K,10,FALSE)</f>
        <v>1.1400359273117999</v>
      </c>
      <c r="V176">
        <f>VLOOKUP($B176,image_data!$A:$K,11,FALSE)</f>
        <v>-1.0449366732231999</v>
      </c>
      <c r="W176">
        <f>VLOOKUP(B176,image_data!A:R,18,FALSE)</f>
        <v>0.99567598647059996</v>
      </c>
      <c r="X176">
        <f>VLOOKUP(_xlfn.CONCAT(A176,1),ref_coordinates!A:D,4,FALSE)</f>
        <v>20.3</v>
      </c>
      <c r="Y176" t="str">
        <f>VLOOKUP(INT(LEFT(A176,3)),image_data!A:H,8,FALSE)</f>
        <v>perspective</v>
      </c>
      <c r="Z176" t="str">
        <f>VLOOKUP(B176,image_data!A:V,22,TRUE)</f>
        <v>stefanhrt: Garmin VIRB Ultra 30</v>
      </c>
    </row>
    <row r="177" spans="1:26" x14ac:dyDescent="0.3">
      <c r="A177" t="s">
        <v>953</v>
      </c>
      <c r="B177">
        <f t="shared" si="25"/>
        <v>59</v>
      </c>
      <c r="C177">
        <f>VLOOKUP($B177,image_data!$A:$P,16,FALSE)</f>
        <v>4000</v>
      </c>
      <c r="D177">
        <f>VLOOKUP($B177,image_data!$A:$P,15,FALSE)</f>
        <v>3000</v>
      </c>
      <c r="E177">
        <f t="shared" si="26"/>
        <v>-101.71000000000004</v>
      </c>
      <c r="F177">
        <f t="shared" si="27"/>
        <v>812.71999999999991</v>
      </c>
      <c r="G177">
        <f t="shared" si="28"/>
        <v>819.05965747312928</v>
      </c>
      <c r="H177">
        <f>VLOOKUP(_xlfn.CONCAT($A177,"1"),ref_coordinates!$A:$C,2,FALSE)</f>
        <v>856.09</v>
      </c>
      <c r="I177">
        <f>VLOOKUP(_xlfn.CONCAT($A177,"1"),ref_coordinates!$A:$C,3,FALSE)</f>
        <v>593.13</v>
      </c>
      <c r="J177">
        <f>VLOOKUP(_xlfn.CONCAT($A177,"2"),ref_coordinates!$A:$C,2,FALSE)</f>
        <v>754.38</v>
      </c>
      <c r="K177">
        <f>VLOOKUP(_xlfn.CONCAT($A177,"2"),ref_coordinates!$A:$C,3,FALSE)</f>
        <v>1405.85</v>
      </c>
      <c r="L177">
        <f>VLOOKUP($A177,lines!W:AC,7)</f>
        <v>74.555258849285309</v>
      </c>
      <c r="M177">
        <f>RADIANS(VLOOKUP($B177, image_data!A:G,7,FALSE))</f>
        <v>4.8743807466855698</v>
      </c>
      <c r="N177">
        <f>VLOOKUP($A177,lines!W:AD,8,FALSE)</f>
        <v>4.2956446054165216</v>
      </c>
      <c r="O177">
        <f t="shared" si="29"/>
        <v>-0.57873614126904815</v>
      </c>
      <c r="P177">
        <f>VLOOKUP($B177,image_data!A:F,6,FALSE)</f>
        <v>1.9180843178183</v>
      </c>
      <c r="Q177">
        <f>VLOOKUP($B177,image_data!$A:$Q,12,FALSE)</f>
        <v>0.38387887529467002</v>
      </c>
      <c r="R177">
        <f>VLOOKUP($B177,image_data!$A:$Q,13,FALSE)</f>
        <v>-6.7381144590027003E-3</v>
      </c>
      <c r="S177">
        <f>VLOOKUP($B177,image_data!$A:$Q,14,FALSE)</f>
        <v>-1.5787813050648001E-2</v>
      </c>
      <c r="T177">
        <f>VLOOKUP($B177,image_data!$A:$K,9,FALSE)</f>
        <v>1.301112767215</v>
      </c>
      <c r="U177">
        <f>VLOOKUP($B177,image_data!$A:$K,10,FALSE)</f>
        <v>1.1400359273117999</v>
      </c>
      <c r="V177">
        <f>VLOOKUP($B177,image_data!$A:$K,11,FALSE)</f>
        <v>-1.0449366732231999</v>
      </c>
      <c r="W177">
        <f>VLOOKUP(B177,image_data!A:R,18,FALSE)</f>
        <v>0.99567598647059996</v>
      </c>
      <c r="X177">
        <f>VLOOKUP(_xlfn.CONCAT(A177,1),ref_coordinates!A:D,4,FALSE)</f>
        <v>20.3</v>
      </c>
      <c r="Y177" t="str">
        <f>VLOOKUP(INT(LEFT(A177,3)),image_data!A:H,8,FALSE)</f>
        <v>perspective</v>
      </c>
      <c r="Z177" t="str">
        <f>VLOOKUP(B177,image_data!A:V,22,TRUE)</f>
        <v>stefanhrt: Garmin VIRB Ultra 30</v>
      </c>
    </row>
    <row r="178" spans="1:26" x14ac:dyDescent="0.3">
      <c r="A178" t="s">
        <v>954</v>
      </c>
      <c r="B178">
        <f t="shared" si="25"/>
        <v>59</v>
      </c>
      <c r="C178">
        <f>VLOOKUP($B178,image_data!$A:$P,16,FALSE)</f>
        <v>4000</v>
      </c>
      <c r="D178">
        <f>VLOOKUP($B178,image_data!$A:$P,15,FALSE)</f>
        <v>3000</v>
      </c>
      <c r="E178">
        <f t="shared" si="26"/>
        <v>-109.29999999999995</v>
      </c>
      <c r="F178">
        <f t="shared" si="27"/>
        <v>753.96</v>
      </c>
      <c r="G178">
        <f t="shared" si="28"/>
        <v>761.841303422176</v>
      </c>
      <c r="H178">
        <f>VLOOKUP(_xlfn.CONCAT($A178,"1"),ref_coordinates!$A:$C,2,FALSE)</f>
        <v>942.13</v>
      </c>
      <c r="I178">
        <f>VLOOKUP(_xlfn.CONCAT($A178,"1"),ref_coordinates!$A:$C,3,FALSE)</f>
        <v>649.04</v>
      </c>
      <c r="J178">
        <f>VLOOKUP(_xlfn.CONCAT($A178,"2"),ref_coordinates!$A:$C,2,FALSE)</f>
        <v>832.83</v>
      </c>
      <c r="K178">
        <f>VLOOKUP(_xlfn.CONCAT($A178,"2"),ref_coordinates!$A:$C,3,FALSE)</f>
        <v>1403</v>
      </c>
      <c r="L178">
        <f>VLOOKUP($A178,lines!W:AC,7)</f>
        <v>77.68109206407992</v>
      </c>
      <c r="M178">
        <f>RADIANS(VLOOKUP($B178, image_data!A:G,7,FALSE))</f>
        <v>4.8743807466855698</v>
      </c>
      <c r="N178">
        <f>VLOOKUP($A178,lines!W:AD,8,FALSE)</f>
        <v>4.3237093191943963</v>
      </c>
      <c r="O178">
        <f t="shared" si="29"/>
        <v>-0.55067142749117348</v>
      </c>
      <c r="P178">
        <f>VLOOKUP($B178,image_data!A:F,6,FALSE)</f>
        <v>1.9180843178183</v>
      </c>
      <c r="Q178">
        <f>VLOOKUP($B178,image_data!$A:$Q,12,FALSE)</f>
        <v>0.38387887529467002</v>
      </c>
      <c r="R178">
        <f>VLOOKUP($B178,image_data!$A:$Q,13,FALSE)</f>
        <v>-6.7381144590027003E-3</v>
      </c>
      <c r="S178">
        <f>VLOOKUP($B178,image_data!$A:$Q,14,FALSE)</f>
        <v>-1.5787813050648001E-2</v>
      </c>
      <c r="T178">
        <f>VLOOKUP($B178,image_data!$A:$K,9,FALSE)</f>
        <v>1.301112767215</v>
      </c>
      <c r="U178">
        <f>VLOOKUP($B178,image_data!$A:$K,10,FALSE)</f>
        <v>1.1400359273117999</v>
      </c>
      <c r="V178">
        <f>VLOOKUP($B178,image_data!$A:$K,11,FALSE)</f>
        <v>-1.0449366732231999</v>
      </c>
      <c r="W178">
        <f>VLOOKUP(B178,image_data!A:R,18,FALSE)</f>
        <v>0.99567598647059996</v>
      </c>
      <c r="X178">
        <f>VLOOKUP(_xlfn.CONCAT(A178,1),ref_coordinates!A:D,4,FALSE)</f>
        <v>20.3</v>
      </c>
      <c r="Y178" t="str">
        <f>VLOOKUP(INT(LEFT(A178,3)),image_data!A:H,8,FALSE)</f>
        <v>perspective</v>
      </c>
      <c r="Z178" t="str">
        <f>VLOOKUP(B178,image_data!A:V,22,TRUE)</f>
        <v>stefanhrt: Garmin VIRB Ultra 30</v>
      </c>
    </row>
    <row r="179" spans="1:26" x14ac:dyDescent="0.3">
      <c r="A179" t="s">
        <v>955</v>
      </c>
      <c r="B179">
        <f t="shared" si="25"/>
        <v>59</v>
      </c>
      <c r="C179">
        <f>VLOOKUP($B179,image_data!$A:$P,16,FALSE)</f>
        <v>4000</v>
      </c>
      <c r="D179">
        <f>VLOOKUP($B179,image_data!$A:$P,15,FALSE)</f>
        <v>3000</v>
      </c>
      <c r="E179">
        <f t="shared" si="26"/>
        <v>1.7900000000004184</v>
      </c>
      <c r="F179">
        <f t="shared" si="27"/>
        <v>185.37000000000012</v>
      </c>
      <c r="G179">
        <f t="shared" si="28"/>
        <v>185.37864224338261</v>
      </c>
      <c r="H179">
        <f>VLOOKUP(_xlfn.CONCAT($A179,"1"),ref_coordinates!$A:$C,2,FALSE)</f>
        <v>2590.4699999999998</v>
      </c>
      <c r="I179">
        <f>VLOOKUP(_xlfn.CONCAT($A179,"1"),ref_coordinates!$A:$C,3,FALSE)</f>
        <v>1262.06</v>
      </c>
      <c r="J179">
        <f>VLOOKUP(_xlfn.CONCAT($A179,"2"),ref_coordinates!$A:$C,2,FALSE)</f>
        <v>2592.2600000000002</v>
      </c>
      <c r="K179">
        <f>VLOOKUP(_xlfn.CONCAT($A179,"2"),ref_coordinates!$A:$C,3,FALSE)</f>
        <v>1447.43</v>
      </c>
      <c r="L179">
        <f>VLOOKUP($A179,lines!W:AC,7)</f>
        <v>114.5957024100581</v>
      </c>
      <c r="M179">
        <f>RADIANS(VLOOKUP($B179, image_data!A:G,7,FALSE))</f>
        <v>4.8743807466855698</v>
      </c>
      <c r="N179">
        <f>VLOOKUP($A179,lines!W:AD,8,FALSE)</f>
        <v>5.0337608534878227</v>
      </c>
      <c r="O179">
        <f t="shared" si="29"/>
        <v>0.1593801068022529</v>
      </c>
      <c r="P179">
        <f>VLOOKUP($B179,image_data!A:F,6,FALSE)</f>
        <v>1.9180843178183</v>
      </c>
      <c r="Q179">
        <f>VLOOKUP($B179,image_data!$A:$Q,12,FALSE)</f>
        <v>0.38387887529467002</v>
      </c>
      <c r="R179">
        <f>VLOOKUP($B179,image_data!$A:$Q,13,FALSE)</f>
        <v>-6.7381144590027003E-3</v>
      </c>
      <c r="S179">
        <f>VLOOKUP($B179,image_data!$A:$Q,14,FALSE)</f>
        <v>-1.5787813050648001E-2</v>
      </c>
      <c r="T179">
        <f>VLOOKUP($B179,image_data!$A:$K,9,FALSE)</f>
        <v>1.301112767215</v>
      </c>
      <c r="U179">
        <f>VLOOKUP($B179,image_data!$A:$K,10,FALSE)</f>
        <v>1.1400359273117999</v>
      </c>
      <c r="V179">
        <f>VLOOKUP($B179,image_data!$A:$K,11,FALSE)</f>
        <v>-1.0449366732231999</v>
      </c>
      <c r="W179">
        <f>VLOOKUP(B179,image_data!A:R,18,FALSE)</f>
        <v>0.99567598647059996</v>
      </c>
      <c r="X179">
        <f>VLOOKUP(_xlfn.CONCAT(A179,1),ref_coordinates!A:D,4,FALSE)</f>
        <v>8.9</v>
      </c>
      <c r="Y179" t="str">
        <f>VLOOKUP(INT(LEFT(A179,3)),image_data!A:H,8,FALSE)</f>
        <v>perspective</v>
      </c>
      <c r="Z179" t="str">
        <f>VLOOKUP(B179,image_data!A:V,22,TRUE)</f>
        <v>stefanhrt: Garmin VIRB Ultra 30</v>
      </c>
    </row>
    <row r="180" spans="1:26" x14ac:dyDescent="0.3">
      <c r="A180" t="s">
        <v>956</v>
      </c>
      <c r="B180">
        <f t="shared" si="25"/>
        <v>59</v>
      </c>
      <c r="C180">
        <f>VLOOKUP($B180,image_data!$A:$P,16,FALSE)</f>
        <v>4000</v>
      </c>
      <c r="D180">
        <f>VLOOKUP($B180,image_data!$A:$P,15,FALSE)</f>
        <v>3000</v>
      </c>
      <c r="E180">
        <f t="shared" si="26"/>
        <v>0</v>
      </c>
      <c r="F180">
        <f t="shared" si="27"/>
        <v>172.09000000000015</v>
      </c>
      <c r="G180">
        <f t="shared" si="28"/>
        <v>172.09000000000015</v>
      </c>
      <c r="H180">
        <f>VLOOKUP(_xlfn.CONCAT($A180,"1"),ref_coordinates!$A:$C,2,FALSE)</f>
        <v>2959.91</v>
      </c>
      <c r="I180">
        <f>VLOOKUP(_xlfn.CONCAT($A180,"1"),ref_coordinates!$A:$C,3,FALSE)</f>
        <v>1288.3599999999999</v>
      </c>
      <c r="J180">
        <f>VLOOKUP(_xlfn.CONCAT($A180,"2"),ref_coordinates!$A:$C,2,FALSE)</f>
        <v>2959.91</v>
      </c>
      <c r="K180">
        <f>VLOOKUP(_xlfn.CONCAT($A180,"2"),ref_coordinates!$A:$C,3,FALSE)</f>
        <v>1460.45</v>
      </c>
      <c r="L180">
        <f>VLOOKUP($A180,lines!W:AC,7)</f>
        <v>117.19490497642261</v>
      </c>
      <c r="M180">
        <f>RADIANS(VLOOKUP($B180, image_data!A:G,7,FALSE))</f>
        <v>4.8743807466855698</v>
      </c>
      <c r="N180">
        <f>VLOOKUP($A180,lines!W:AD,8,FALSE)</f>
        <v>5.1490523674264619</v>
      </c>
      <c r="O180">
        <f t="shared" si="29"/>
        <v>0.27467162074089213</v>
      </c>
      <c r="P180">
        <f>VLOOKUP($B180,image_data!A:F,6,FALSE)</f>
        <v>1.9180843178183</v>
      </c>
      <c r="Q180">
        <f>VLOOKUP($B180,image_data!$A:$Q,12,FALSE)</f>
        <v>0.38387887529467002</v>
      </c>
      <c r="R180">
        <f>VLOOKUP($B180,image_data!$A:$Q,13,FALSE)</f>
        <v>-6.7381144590027003E-3</v>
      </c>
      <c r="S180">
        <f>VLOOKUP($B180,image_data!$A:$Q,14,FALSE)</f>
        <v>-1.5787813050648001E-2</v>
      </c>
      <c r="T180">
        <f>VLOOKUP($B180,image_data!$A:$K,9,FALSE)</f>
        <v>1.301112767215</v>
      </c>
      <c r="U180">
        <f>VLOOKUP($B180,image_data!$A:$K,10,FALSE)</f>
        <v>1.1400359273117999</v>
      </c>
      <c r="V180">
        <f>VLOOKUP($B180,image_data!$A:$K,11,FALSE)</f>
        <v>-1.0449366732231999</v>
      </c>
      <c r="W180">
        <f>VLOOKUP(B180,image_data!A:R,18,FALSE)</f>
        <v>0.99567598647059996</v>
      </c>
      <c r="X180">
        <f>VLOOKUP(_xlfn.CONCAT(A180,1),ref_coordinates!A:D,4,FALSE)</f>
        <v>8.9</v>
      </c>
      <c r="Y180" t="str">
        <f>VLOOKUP(INT(LEFT(A180,3)),image_data!A:H,8,FALSE)</f>
        <v>perspective</v>
      </c>
      <c r="Z180" t="str">
        <f>VLOOKUP(B180,image_data!A:V,22,TRUE)</f>
        <v>stefanhrt: Garmin VIRB Ultra 30</v>
      </c>
    </row>
    <row r="181" spans="1:26" x14ac:dyDescent="0.3">
      <c r="A181" t="s">
        <v>957</v>
      </c>
      <c r="B181">
        <f t="shared" si="25"/>
        <v>59</v>
      </c>
      <c r="C181">
        <f>VLOOKUP($B181,image_data!$A:$P,16,FALSE)</f>
        <v>4000</v>
      </c>
      <c r="D181">
        <f>VLOOKUP($B181,image_data!$A:$P,15,FALSE)</f>
        <v>3000</v>
      </c>
      <c r="E181">
        <f t="shared" si="26"/>
        <v>0</v>
      </c>
      <c r="F181">
        <f t="shared" si="27"/>
        <v>112</v>
      </c>
      <c r="G181">
        <f t="shared" si="28"/>
        <v>112</v>
      </c>
      <c r="H181">
        <f>VLOOKUP(_xlfn.CONCAT($A181,"1"),ref_coordinates!$A:$C,2,FALSE)</f>
        <v>3174.13</v>
      </c>
      <c r="I181">
        <f>VLOOKUP(_xlfn.CONCAT($A181,"1"),ref_coordinates!$A:$C,3,FALSE)</f>
        <v>1366.7</v>
      </c>
      <c r="J181">
        <f>VLOOKUP(_xlfn.CONCAT($A181,"2"),ref_coordinates!$A:$C,2,FALSE)</f>
        <v>3174.13</v>
      </c>
      <c r="K181">
        <f>VLOOKUP(_xlfn.CONCAT($A181,"2"),ref_coordinates!$A:$C,3,FALSE)</f>
        <v>1478.7</v>
      </c>
      <c r="L181">
        <f>VLOOKUP($A181,lines!W:AC,7)</f>
        <v>65.211515388974206</v>
      </c>
      <c r="M181">
        <f>RADIANS(VLOOKUP($B181, image_data!A:G,7,FALSE))</f>
        <v>4.8743807466855698</v>
      </c>
      <c r="N181">
        <f>VLOOKUP($A181,lines!W:AD,8,FALSE)</f>
        <v>5.0890511654525001</v>
      </c>
      <c r="O181">
        <f t="shared" si="29"/>
        <v>0.21467041876693038</v>
      </c>
      <c r="P181">
        <f>VLOOKUP($B181,image_data!A:F,6,FALSE)</f>
        <v>1.9180843178183</v>
      </c>
      <c r="Q181">
        <f>VLOOKUP($B181,image_data!$A:$Q,12,FALSE)</f>
        <v>0.38387887529467002</v>
      </c>
      <c r="R181">
        <f>VLOOKUP($B181,image_data!$A:$Q,13,FALSE)</f>
        <v>-6.7381144590027003E-3</v>
      </c>
      <c r="S181">
        <f>VLOOKUP($B181,image_data!$A:$Q,14,FALSE)</f>
        <v>-1.5787813050648001E-2</v>
      </c>
      <c r="T181">
        <f>VLOOKUP($B181,image_data!$A:$K,9,FALSE)</f>
        <v>1.301112767215</v>
      </c>
      <c r="U181">
        <f>VLOOKUP($B181,image_data!$A:$K,10,FALSE)</f>
        <v>1.1400359273117999</v>
      </c>
      <c r="V181">
        <f>VLOOKUP($B181,image_data!$A:$K,11,FALSE)</f>
        <v>-1.0449366732231999</v>
      </c>
      <c r="W181">
        <f>VLOOKUP(B181,image_data!A:R,18,FALSE)</f>
        <v>0.99567598647059996</v>
      </c>
      <c r="X181">
        <f>VLOOKUP(_xlfn.CONCAT(A181,1),ref_coordinates!A:D,4,FALSE)</f>
        <v>3.1</v>
      </c>
      <c r="Y181" t="str">
        <f>VLOOKUP(INT(LEFT(A181,3)),image_data!A:H,8,FALSE)</f>
        <v>perspective</v>
      </c>
      <c r="Z181" t="str">
        <f>VLOOKUP(B181,image_data!A:V,22,TRUE)</f>
        <v>stefanhrt: Garmin VIRB Ultra 30</v>
      </c>
    </row>
    <row r="182" spans="1:26" x14ac:dyDescent="0.3">
      <c r="A182" t="s">
        <v>1190</v>
      </c>
      <c r="B182">
        <f t="shared" si="25"/>
        <v>59</v>
      </c>
      <c r="C182">
        <f>VLOOKUP($B182,image_data!$A:$P,16,FALSE)</f>
        <v>4000</v>
      </c>
      <c r="D182">
        <f>VLOOKUP($B182,image_data!$A:$P,15,FALSE)</f>
        <v>3000</v>
      </c>
      <c r="E182">
        <f t="shared" si="26"/>
        <v>-1.0300000000002001</v>
      </c>
      <c r="F182">
        <f t="shared" si="27"/>
        <v>134.28999999999996</v>
      </c>
      <c r="G182">
        <f t="shared" si="28"/>
        <v>134.29394997541769</v>
      </c>
      <c r="H182">
        <f>VLOOKUP(_xlfn.CONCAT($A182,"1"),ref_coordinates!$A:$C,2,FALSE)</f>
        <v>3308.26</v>
      </c>
      <c r="I182">
        <f>VLOOKUP(_xlfn.CONCAT($A182,"1"),ref_coordinates!$A:$C,3,FALSE)</f>
        <v>1359.48</v>
      </c>
      <c r="J182">
        <f>VLOOKUP(_xlfn.CONCAT($A182,"2"),ref_coordinates!$A:$C,2,FALSE)</f>
        <v>3307.23</v>
      </c>
      <c r="K182">
        <f>VLOOKUP(_xlfn.CONCAT($A182,"2"),ref_coordinates!$A:$C,3,FALSE)</f>
        <v>1493.77</v>
      </c>
      <c r="L182">
        <f>VLOOKUP($A182,lines!W:AC,7)</f>
        <v>59.632112945242582</v>
      </c>
      <c r="M182">
        <f>RADIANS(VLOOKUP($B182, image_data!A:G,7,FALSE))</f>
        <v>4.8743807466855698</v>
      </c>
      <c r="N182">
        <f>VLOOKUP($A182,lines!W:AD,8,FALSE)</f>
        <v>5.1044549779163839</v>
      </c>
      <c r="O182">
        <f t="shared" si="29"/>
        <v>0.23007423123081416</v>
      </c>
      <c r="P182">
        <f>VLOOKUP($B182,image_data!A:F,6,FALSE)</f>
        <v>1.9180843178183</v>
      </c>
      <c r="Q182">
        <f>VLOOKUP($B182,image_data!$A:$Q,12,FALSE)</f>
        <v>0.38387887529467002</v>
      </c>
      <c r="R182">
        <f>VLOOKUP($B182,image_data!$A:$Q,13,FALSE)</f>
        <v>-6.7381144590027003E-3</v>
      </c>
      <c r="S182">
        <f>VLOOKUP($B182,image_data!$A:$Q,14,FALSE)</f>
        <v>-1.5787813050648001E-2</v>
      </c>
      <c r="T182">
        <f>VLOOKUP($B182,image_data!$A:$K,9,FALSE)</f>
        <v>1.301112767215</v>
      </c>
      <c r="U182">
        <f>VLOOKUP($B182,image_data!$A:$K,10,FALSE)</f>
        <v>1.1400359273117999</v>
      </c>
      <c r="V182">
        <f>VLOOKUP($B182,image_data!$A:$K,11,FALSE)</f>
        <v>-1.0449366732231999</v>
      </c>
      <c r="W182">
        <f>VLOOKUP(B182,image_data!A:R,18,FALSE)</f>
        <v>0.99567598647059996</v>
      </c>
      <c r="X182">
        <f>VLOOKUP(_xlfn.CONCAT(A182,1),ref_coordinates!A:D,4,FALSE)</f>
        <v>3.1</v>
      </c>
      <c r="Y182" t="str">
        <f>VLOOKUP(INT(LEFT(A182,3)),image_data!A:H,8,FALSE)</f>
        <v>perspective</v>
      </c>
      <c r="Z182" t="str">
        <f>VLOOKUP(B182,image_data!A:V,22,TRUE)</f>
        <v>stefanhrt: Garmin VIRB Ultra 30</v>
      </c>
    </row>
    <row r="183" spans="1:26" x14ac:dyDescent="0.3">
      <c r="A183" t="s">
        <v>958</v>
      </c>
      <c r="B183">
        <f t="shared" si="25"/>
        <v>59</v>
      </c>
      <c r="C183">
        <f>VLOOKUP($B183,image_data!$A:$P,16,FALSE)</f>
        <v>4000</v>
      </c>
      <c r="D183">
        <f>VLOOKUP($B183,image_data!$A:$P,15,FALSE)</f>
        <v>3000</v>
      </c>
      <c r="E183">
        <f t="shared" si="26"/>
        <v>-6.6900000000000546</v>
      </c>
      <c r="F183">
        <f t="shared" si="27"/>
        <v>120.36000000000013</v>
      </c>
      <c r="G183">
        <f t="shared" si="28"/>
        <v>120.54578258902313</v>
      </c>
      <c r="H183">
        <f>VLOOKUP(_xlfn.CONCAT($A183,"1"),ref_coordinates!$A:$C,2,FALSE)</f>
        <v>3477.5</v>
      </c>
      <c r="I183">
        <f>VLOOKUP(_xlfn.CONCAT($A183,"1"),ref_coordinates!$A:$C,3,FALSE)</f>
        <v>1375.07</v>
      </c>
      <c r="J183">
        <f>VLOOKUP(_xlfn.CONCAT($A183,"2"),ref_coordinates!$A:$C,2,FALSE)</f>
        <v>3470.81</v>
      </c>
      <c r="K183">
        <f>VLOOKUP(_xlfn.CONCAT($A183,"2"),ref_coordinates!$A:$C,3,FALSE)</f>
        <v>1495.43</v>
      </c>
      <c r="L183">
        <f>VLOOKUP($A183,lines!W:AC,7)</f>
        <v>61.035753156818842</v>
      </c>
      <c r="M183">
        <f>RADIANS(VLOOKUP($B183, image_data!A:G,7,FALSE))</f>
        <v>4.8743807466855698</v>
      </c>
      <c r="N183">
        <f>VLOOKUP($A183,lines!W:AD,8,FALSE)</f>
        <v>5.1998218927666056</v>
      </c>
      <c r="O183">
        <f t="shared" si="29"/>
        <v>0.3254411460810358</v>
      </c>
      <c r="P183">
        <f>VLOOKUP($B183,image_data!A:F,6,FALSE)</f>
        <v>1.9180843178183</v>
      </c>
      <c r="Q183">
        <f>VLOOKUP($B183,image_data!$A:$Q,12,FALSE)</f>
        <v>0.38387887529467002</v>
      </c>
      <c r="R183">
        <f>VLOOKUP($B183,image_data!$A:$Q,13,FALSE)</f>
        <v>-6.7381144590027003E-3</v>
      </c>
      <c r="S183">
        <f>VLOOKUP($B183,image_data!$A:$Q,14,FALSE)</f>
        <v>-1.5787813050648001E-2</v>
      </c>
      <c r="T183">
        <f>VLOOKUP($B183,image_data!$A:$K,9,FALSE)</f>
        <v>1.301112767215</v>
      </c>
      <c r="U183">
        <f>VLOOKUP($B183,image_data!$A:$K,10,FALSE)</f>
        <v>1.1400359273117999</v>
      </c>
      <c r="V183">
        <f>VLOOKUP($B183,image_data!$A:$K,11,FALSE)</f>
        <v>-1.0449366732231999</v>
      </c>
      <c r="W183">
        <f>VLOOKUP(B183,image_data!A:R,18,FALSE)</f>
        <v>0.99567598647059996</v>
      </c>
      <c r="X183">
        <f>VLOOKUP(_xlfn.CONCAT(A183,1),ref_coordinates!A:D,4,FALSE)</f>
        <v>3.1</v>
      </c>
      <c r="Y183" t="str">
        <f>VLOOKUP(INT(LEFT(A183,3)),image_data!A:H,8,FALSE)</f>
        <v>perspective</v>
      </c>
      <c r="Z183" t="str">
        <f>VLOOKUP(B183,image_data!A:V,22,TRUE)</f>
        <v>stefanhrt: Garmin VIRB Ultra 30</v>
      </c>
    </row>
    <row r="184" spans="1:26" x14ac:dyDescent="0.3">
      <c r="A184" t="s">
        <v>959</v>
      </c>
      <c r="B184">
        <f t="shared" si="25"/>
        <v>59</v>
      </c>
      <c r="C184">
        <f>VLOOKUP($B184,image_data!$A:$P,16,FALSE)</f>
        <v>4000</v>
      </c>
      <c r="D184">
        <f>VLOOKUP($B184,image_data!$A:$P,15,FALSE)</f>
        <v>3000</v>
      </c>
      <c r="E184">
        <f t="shared" si="26"/>
        <v>-8.2399999999997817</v>
      </c>
      <c r="F184">
        <f t="shared" si="27"/>
        <v>418.70000000000005</v>
      </c>
      <c r="G184">
        <f t="shared" si="28"/>
        <v>418.78107359335144</v>
      </c>
      <c r="H184">
        <f>VLOOKUP(_xlfn.CONCAT($A184,"1"),ref_coordinates!$A:$C,2,FALSE)</f>
        <v>3567.39</v>
      </c>
      <c r="I184">
        <f>VLOOKUP(_xlfn.CONCAT($A184,"1"),ref_coordinates!$A:$C,3,FALSE)</f>
        <v>1118.21</v>
      </c>
      <c r="J184">
        <f>VLOOKUP(_xlfn.CONCAT($A184,"2"),ref_coordinates!$A:$C,2,FALSE)</f>
        <v>3559.15</v>
      </c>
      <c r="K184">
        <f>VLOOKUP(_xlfn.CONCAT($A184,"2"),ref_coordinates!$A:$C,3,FALSE)</f>
        <v>1536.91</v>
      </c>
      <c r="L184">
        <f>VLOOKUP($A184,lines!W:AC,7)</f>
        <v>46.700052710768631</v>
      </c>
      <c r="M184">
        <f>RADIANS(VLOOKUP($B184, image_data!A:G,7,FALSE))</f>
        <v>4.8743807466855698</v>
      </c>
      <c r="N184">
        <f>VLOOKUP($A184,lines!W:AD,8,FALSE)</f>
        <v>5.0484670097365747</v>
      </c>
      <c r="O184">
        <f t="shared" si="29"/>
        <v>0.17408626305100494</v>
      </c>
      <c r="P184">
        <f>VLOOKUP($B184,image_data!A:F,6,FALSE)</f>
        <v>1.9180843178183</v>
      </c>
      <c r="Q184">
        <f>VLOOKUP($B184,image_data!$A:$Q,12,FALSE)</f>
        <v>0.38387887529467002</v>
      </c>
      <c r="R184">
        <f>VLOOKUP($B184,image_data!$A:$Q,13,FALSE)</f>
        <v>-6.7381144590027003E-3</v>
      </c>
      <c r="S184">
        <f>VLOOKUP($B184,image_data!$A:$Q,14,FALSE)</f>
        <v>-1.5787813050648001E-2</v>
      </c>
      <c r="T184">
        <f>VLOOKUP($B184,image_data!$A:$K,9,FALSE)</f>
        <v>1.301112767215</v>
      </c>
      <c r="U184">
        <f>VLOOKUP($B184,image_data!$A:$K,10,FALSE)</f>
        <v>1.1400359273117999</v>
      </c>
      <c r="V184">
        <f>VLOOKUP($B184,image_data!$A:$K,11,FALSE)</f>
        <v>-1.0449366732231999</v>
      </c>
      <c r="W184">
        <f>VLOOKUP(B184,image_data!A:R,18,FALSE)</f>
        <v>0.99567598647059996</v>
      </c>
      <c r="X184">
        <f>VLOOKUP(_xlfn.CONCAT(A184,1),ref_coordinates!A:D,4,FALSE)</f>
        <v>6.4</v>
      </c>
      <c r="Y184" t="str">
        <f>VLOOKUP(INT(LEFT(A184,3)),image_data!A:H,8,FALSE)</f>
        <v>perspective</v>
      </c>
      <c r="Z184" t="str">
        <f>VLOOKUP(B184,image_data!A:V,22,TRUE)</f>
        <v>stefanhrt: Garmin VIRB Ultra 30</v>
      </c>
    </row>
    <row r="1048562" spans="6:6" x14ac:dyDescent="0.3">
      <c r="F1048562">
        <f>MIN(F1:F1048561)</f>
        <v>89.360000000000127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5370-8F61-4B49-91FC-861ACE17E51D}">
  <dimension ref="A1:G3001"/>
  <sheetViews>
    <sheetView workbookViewId="0">
      <selection activeCell="G11" sqref="G11"/>
    </sheetView>
  </sheetViews>
  <sheetFormatPr defaultRowHeight="14.4" x14ac:dyDescent="0.3"/>
  <cols>
    <col min="1" max="1" width="5" customWidth="1"/>
    <col min="4" max="4" width="15" bestFit="1" customWidth="1"/>
    <col min="6" max="6" width="18.88671875" bestFit="1" customWidth="1"/>
  </cols>
  <sheetData>
    <row r="1" spans="1:7" x14ac:dyDescent="0.3">
      <c r="A1" t="s">
        <v>786</v>
      </c>
      <c r="B1" t="s">
        <v>783</v>
      </c>
      <c r="C1" t="s">
        <v>784</v>
      </c>
      <c r="D1" t="s">
        <v>785</v>
      </c>
    </row>
    <row r="2" spans="1:7" x14ac:dyDescent="0.3">
      <c r="A2">
        <v>1</v>
      </c>
      <c r="B2">
        <v>2.88509279960111</v>
      </c>
      <c r="C2">
        <f>SQRT(B2)</f>
        <v>1.6985560925683643</v>
      </c>
      <c r="D2" cm="1">
        <f t="array" ref="D2:D3001">_xlfn._xlws.SORT(C2:C3001)</f>
        <v>0.42851641368350524</v>
      </c>
      <c r="F2" t="s">
        <v>787</v>
      </c>
      <c r="G2">
        <f>MEDIAN(C:C)</f>
        <v>3.4013666099744482</v>
      </c>
    </row>
    <row r="3" spans="1:7" x14ac:dyDescent="0.3">
      <c r="A3">
        <v>2</v>
      </c>
      <c r="B3">
        <v>8.7759508082315794</v>
      </c>
      <c r="C3">
        <f t="shared" ref="C3:C66" si="0">SQRT(B3)</f>
        <v>2.9624231311937157</v>
      </c>
      <c r="D3">
        <v>0.43291737044772527</v>
      </c>
      <c r="F3" t="s">
        <v>788</v>
      </c>
      <c r="G3">
        <f>AVERAGE(C:C)</f>
        <v>3.6789721095442784</v>
      </c>
    </row>
    <row r="4" spans="1:7" x14ac:dyDescent="0.3">
      <c r="A4">
        <v>3</v>
      </c>
      <c r="B4">
        <v>3.09268542770493</v>
      </c>
      <c r="C4">
        <f t="shared" si="0"/>
        <v>1.7586032604612474</v>
      </c>
      <c r="D4">
        <v>0.61859210903767436</v>
      </c>
      <c r="F4" t="s">
        <v>789</v>
      </c>
      <c r="G4">
        <f>_xlfn.STDEV.P(C:C)</f>
        <v>1.7611776379310473</v>
      </c>
    </row>
    <row r="5" spans="1:7" x14ac:dyDescent="0.3">
      <c r="A5">
        <v>4</v>
      </c>
      <c r="B5">
        <v>9.2226252335751404</v>
      </c>
      <c r="C5">
        <f t="shared" si="0"/>
        <v>3.0368775466875744</v>
      </c>
      <c r="D5">
        <v>0.62776751570522027</v>
      </c>
    </row>
    <row r="6" spans="1:7" x14ac:dyDescent="0.3">
      <c r="A6">
        <v>5</v>
      </c>
      <c r="B6">
        <v>15.645641160198499</v>
      </c>
      <c r="C6">
        <f t="shared" si="0"/>
        <v>3.95545713669084</v>
      </c>
      <c r="D6">
        <v>0.69543770168435937</v>
      </c>
    </row>
    <row r="7" spans="1:7" x14ac:dyDescent="0.3">
      <c r="A7">
        <v>6</v>
      </c>
      <c r="B7">
        <v>16.711505806600801</v>
      </c>
      <c r="C7">
        <f t="shared" si="0"/>
        <v>4.0879708666526478</v>
      </c>
      <c r="D7">
        <v>0.7200034670592802</v>
      </c>
    </row>
    <row r="8" spans="1:7" x14ac:dyDescent="0.3">
      <c r="A8">
        <v>7</v>
      </c>
      <c r="B8">
        <v>27.468313233142201</v>
      </c>
      <c r="C8">
        <f t="shared" si="0"/>
        <v>5.2410221553760099</v>
      </c>
      <c r="D8">
        <v>0.7218955597546608</v>
      </c>
    </row>
    <row r="9" spans="1:7" x14ac:dyDescent="0.3">
      <c r="A9">
        <v>8</v>
      </c>
      <c r="B9">
        <v>18.398323384609899</v>
      </c>
      <c r="C9">
        <f t="shared" si="0"/>
        <v>4.2893266819641864</v>
      </c>
      <c r="D9">
        <v>0.72273320953833575</v>
      </c>
    </row>
    <row r="10" spans="1:7" x14ac:dyDescent="0.3">
      <c r="A10">
        <v>9</v>
      </c>
      <c r="B10">
        <v>43.716257188338801</v>
      </c>
      <c r="C10">
        <f t="shared" si="0"/>
        <v>6.6118270688470675</v>
      </c>
      <c r="D10">
        <v>0.72708739117356924</v>
      </c>
    </row>
    <row r="11" spans="1:7" x14ac:dyDescent="0.3">
      <c r="A11">
        <v>10</v>
      </c>
      <c r="B11">
        <v>3.6239450379655498</v>
      </c>
      <c r="C11">
        <f t="shared" si="0"/>
        <v>1.903666209703148</v>
      </c>
      <c r="D11">
        <v>0.72913931198284943</v>
      </c>
    </row>
    <row r="12" spans="1:7" x14ac:dyDescent="0.3">
      <c r="A12">
        <v>11</v>
      </c>
      <c r="B12">
        <v>7.6881403995483897</v>
      </c>
      <c r="C12">
        <f t="shared" si="0"/>
        <v>2.7727496099627151</v>
      </c>
      <c r="D12">
        <v>0.73232021568276406</v>
      </c>
    </row>
    <row r="13" spans="1:7" x14ac:dyDescent="0.3">
      <c r="A13">
        <v>12</v>
      </c>
      <c r="B13">
        <v>3.6913702494821399</v>
      </c>
      <c r="C13">
        <f t="shared" si="0"/>
        <v>1.921293899819114</v>
      </c>
      <c r="D13">
        <v>0.74166544095482967</v>
      </c>
    </row>
    <row r="14" spans="1:7" x14ac:dyDescent="0.3">
      <c r="A14">
        <v>13</v>
      </c>
      <c r="B14">
        <v>13.467479469247801</v>
      </c>
      <c r="C14">
        <f t="shared" si="0"/>
        <v>3.66980646209685</v>
      </c>
      <c r="D14">
        <v>0.74359607724826926</v>
      </c>
    </row>
    <row r="15" spans="1:7" x14ac:dyDescent="0.3">
      <c r="A15">
        <v>14</v>
      </c>
      <c r="B15">
        <v>20.279441848356001</v>
      </c>
      <c r="C15">
        <f t="shared" si="0"/>
        <v>4.5032701282907732</v>
      </c>
      <c r="D15">
        <v>0.75092741265748508</v>
      </c>
    </row>
    <row r="16" spans="1:7" x14ac:dyDescent="0.3">
      <c r="A16">
        <v>15</v>
      </c>
      <c r="B16">
        <v>21.672529894882601</v>
      </c>
      <c r="C16">
        <f t="shared" si="0"/>
        <v>4.6553764503939528</v>
      </c>
      <c r="D16">
        <v>0.75517668563186258</v>
      </c>
    </row>
    <row r="17" spans="1:4" x14ac:dyDescent="0.3">
      <c r="A17">
        <v>16</v>
      </c>
      <c r="B17">
        <v>1.0633892114216901</v>
      </c>
      <c r="C17">
        <f t="shared" si="0"/>
        <v>1.0312076470923255</v>
      </c>
      <c r="D17">
        <v>0.77616235175165571</v>
      </c>
    </row>
    <row r="18" spans="1:4" x14ac:dyDescent="0.3">
      <c r="A18">
        <v>17</v>
      </c>
      <c r="B18">
        <v>2.1246970711923399</v>
      </c>
      <c r="C18">
        <f t="shared" si="0"/>
        <v>1.457634066284244</v>
      </c>
      <c r="D18">
        <v>0.78060124831454381</v>
      </c>
    </row>
    <row r="19" spans="1:4" x14ac:dyDescent="0.3">
      <c r="A19">
        <v>18</v>
      </c>
      <c r="B19">
        <v>3.3969200097720802</v>
      </c>
      <c r="C19">
        <f t="shared" si="0"/>
        <v>1.843073522617066</v>
      </c>
      <c r="D19">
        <v>0.78962217326117434</v>
      </c>
    </row>
    <row r="20" spans="1:4" x14ac:dyDescent="0.3">
      <c r="A20">
        <v>19</v>
      </c>
      <c r="B20">
        <v>3.3300728557686798</v>
      </c>
      <c r="C20">
        <f t="shared" si="0"/>
        <v>1.8248487213379305</v>
      </c>
      <c r="D20">
        <v>0.79749076599404212</v>
      </c>
    </row>
    <row r="21" spans="1:4" x14ac:dyDescent="0.3">
      <c r="A21">
        <v>20</v>
      </c>
      <c r="B21">
        <v>9.2075136174606307</v>
      </c>
      <c r="C21">
        <f t="shared" si="0"/>
        <v>3.0343885079964021</v>
      </c>
      <c r="D21">
        <v>0.80369861808678444</v>
      </c>
    </row>
    <row r="22" spans="1:4" x14ac:dyDescent="0.3">
      <c r="A22">
        <v>21</v>
      </c>
      <c r="B22">
        <v>14.4907575546491</v>
      </c>
      <c r="C22">
        <f t="shared" si="0"/>
        <v>3.8066727669513569</v>
      </c>
      <c r="D22">
        <v>0.82122332435890233</v>
      </c>
    </row>
    <row r="23" spans="1:4" x14ac:dyDescent="0.3">
      <c r="A23">
        <v>22</v>
      </c>
      <c r="B23">
        <v>2.8353013475867201</v>
      </c>
      <c r="C23">
        <f t="shared" si="0"/>
        <v>1.6838353089262383</v>
      </c>
      <c r="D23">
        <v>0.83536357347766788</v>
      </c>
    </row>
    <row r="24" spans="1:4" x14ac:dyDescent="0.3">
      <c r="A24">
        <v>23</v>
      </c>
      <c r="B24">
        <v>3.89723823615613</v>
      </c>
      <c r="C24">
        <f t="shared" si="0"/>
        <v>1.9741424052373044</v>
      </c>
      <c r="D24">
        <v>0.83679158400236919</v>
      </c>
    </row>
    <row r="25" spans="1:4" x14ac:dyDescent="0.3">
      <c r="A25">
        <v>24</v>
      </c>
      <c r="B25">
        <v>6.0189330549843696</v>
      </c>
      <c r="C25">
        <f t="shared" si="0"/>
        <v>2.4533513924801662</v>
      </c>
      <c r="D25">
        <v>0.87176618765607783</v>
      </c>
    </row>
    <row r="26" spans="1:4" x14ac:dyDescent="0.3">
      <c r="A26">
        <v>25</v>
      </c>
      <c r="B26">
        <v>18.057677990730099</v>
      </c>
      <c r="C26">
        <f t="shared" si="0"/>
        <v>4.2494326669250917</v>
      </c>
      <c r="D26">
        <v>0.87228780642324177</v>
      </c>
    </row>
    <row r="27" spans="1:4" x14ac:dyDescent="0.3">
      <c r="A27">
        <v>26</v>
      </c>
      <c r="B27">
        <v>15.8137958253338</v>
      </c>
      <c r="C27">
        <f t="shared" si="0"/>
        <v>3.9766563624902016</v>
      </c>
      <c r="D27">
        <v>0.90361902191339527</v>
      </c>
    </row>
    <row r="28" spans="1:4" x14ac:dyDescent="0.3">
      <c r="A28">
        <v>27</v>
      </c>
      <c r="B28">
        <v>24.0136086111639</v>
      </c>
      <c r="C28">
        <f t="shared" si="0"/>
        <v>4.9003682117942828</v>
      </c>
      <c r="D28">
        <v>0.91591492321470114</v>
      </c>
    </row>
    <row r="29" spans="1:4" x14ac:dyDescent="0.3">
      <c r="A29">
        <v>28</v>
      </c>
      <c r="B29">
        <v>2.2860705110011801</v>
      </c>
      <c r="C29">
        <f t="shared" si="0"/>
        <v>1.5119756978870991</v>
      </c>
      <c r="D29">
        <v>0.91923356229833941</v>
      </c>
    </row>
    <row r="30" spans="1:4" x14ac:dyDescent="0.3">
      <c r="A30">
        <v>29</v>
      </c>
      <c r="B30">
        <v>1.9143355515853799</v>
      </c>
      <c r="C30">
        <f t="shared" si="0"/>
        <v>1.3835951545106611</v>
      </c>
      <c r="D30">
        <v>0.9197396315079388</v>
      </c>
    </row>
    <row r="31" spans="1:4" x14ac:dyDescent="0.3">
      <c r="A31">
        <v>30</v>
      </c>
      <c r="B31">
        <v>0.91134620755735296</v>
      </c>
      <c r="C31">
        <f t="shared" si="0"/>
        <v>0.95464454513570285</v>
      </c>
      <c r="D31">
        <v>0.94668031830142318</v>
      </c>
    </row>
    <row r="32" spans="1:4" x14ac:dyDescent="0.3">
      <c r="A32">
        <v>31</v>
      </c>
      <c r="B32">
        <v>14.3507801245292</v>
      </c>
      <c r="C32">
        <f t="shared" si="0"/>
        <v>3.7882423529295481</v>
      </c>
      <c r="D32">
        <v>0.9544963221764079</v>
      </c>
    </row>
    <row r="33" spans="1:4" x14ac:dyDescent="0.3">
      <c r="A33">
        <v>32</v>
      </c>
      <c r="B33">
        <v>22.0601561162532</v>
      </c>
      <c r="C33">
        <f t="shared" si="0"/>
        <v>4.6968240456986674</v>
      </c>
      <c r="D33">
        <v>0.95464454513570285</v>
      </c>
    </row>
    <row r="34" spans="1:4" x14ac:dyDescent="0.3">
      <c r="A34">
        <v>33</v>
      </c>
      <c r="B34">
        <v>8.4444417478795799</v>
      </c>
      <c r="C34">
        <f t="shared" si="0"/>
        <v>2.9059321650512731</v>
      </c>
      <c r="D34">
        <v>0.95937666733851468</v>
      </c>
    </row>
    <row r="35" spans="1:4" x14ac:dyDescent="0.3">
      <c r="A35">
        <v>34</v>
      </c>
      <c r="B35">
        <v>4.27295680721239</v>
      </c>
      <c r="C35">
        <f t="shared" si="0"/>
        <v>2.0671131578151183</v>
      </c>
      <c r="D35">
        <v>0.9596187633656732</v>
      </c>
    </row>
    <row r="36" spans="1:4" x14ac:dyDescent="0.3">
      <c r="A36">
        <v>35</v>
      </c>
      <c r="B36">
        <v>6.43379787516895</v>
      </c>
      <c r="C36">
        <f t="shared" si="0"/>
        <v>2.5364932239548659</v>
      </c>
      <c r="D36">
        <v>0.97291882237525551</v>
      </c>
    </row>
    <row r="37" spans="1:4" x14ac:dyDescent="0.3">
      <c r="A37">
        <v>36</v>
      </c>
      <c r="B37">
        <v>3.05456930196714</v>
      </c>
      <c r="C37">
        <f t="shared" si="0"/>
        <v>1.7477326174123833</v>
      </c>
      <c r="D37">
        <v>0.98463464412794</v>
      </c>
    </row>
    <row r="38" spans="1:4" x14ac:dyDescent="0.3">
      <c r="A38">
        <v>37</v>
      </c>
      <c r="B38">
        <v>34.299360769815202</v>
      </c>
      <c r="C38">
        <f t="shared" si="0"/>
        <v>5.8565656121839194</v>
      </c>
      <c r="D38">
        <v>0.98779568609641943</v>
      </c>
    </row>
    <row r="39" spans="1:4" x14ac:dyDescent="0.3">
      <c r="A39">
        <v>38</v>
      </c>
      <c r="B39">
        <v>20.580887590629001</v>
      </c>
      <c r="C39">
        <f t="shared" si="0"/>
        <v>4.5366163151217673</v>
      </c>
      <c r="D39">
        <v>1.0031211951898436</v>
      </c>
    </row>
    <row r="40" spans="1:4" x14ac:dyDescent="0.3">
      <c r="A40">
        <v>39</v>
      </c>
      <c r="B40">
        <v>31.932681885138798</v>
      </c>
      <c r="C40">
        <f t="shared" si="0"/>
        <v>5.6509009799445966</v>
      </c>
      <c r="D40">
        <v>1.0040020018582831</v>
      </c>
    </row>
    <row r="41" spans="1:4" x14ac:dyDescent="0.3">
      <c r="A41">
        <v>40</v>
      </c>
      <c r="B41">
        <v>8.7331854731581906</v>
      </c>
      <c r="C41">
        <f t="shared" si="0"/>
        <v>2.955196351032904</v>
      </c>
      <c r="D41">
        <v>1.0209841870203524</v>
      </c>
    </row>
    <row r="42" spans="1:4" x14ac:dyDescent="0.3">
      <c r="A42">
        <v>41</v>
      </c>
      <c r="B42">
        <v>14.816487670056899</v>
      </c>
      <c r="C42">
        <f t="shared" si="0"/>
        <v>3.8492190987337809</v>
      </c>
      <c r="D42">
        <v>1.0232012484393527</v>
      </c>
    </row>
    <row r="43" spans="1:4" x14ac:dyDescent="0.3">
      <c r="A43">
        <v>42</v>
      </c>
      <c r="B43">
        <v>6.6927064093279904</v>
      </c>
      <c r="C43">
        <f t="shared" si="0"/>
        <v>2.587026557522746</v>
      </c>
      <c r="D43">
        <v>1.0255348555708821</v>
      </c>
    </row>
    <row r="44" spans="1:4" x14ac:dyDescent="0.3">
      <c r="A44">
        <v>43</v>
      </c>
      <c r="B44">
        <v>19.741765769855601</v>
      </c>
      <c r="C44">
        <f t="shared" si="0"/>
        <v>4.4431706888049662</v>
      </c>
      <c r="D44">
        <v>1.0312076470923255</v>
      </c>
    </row>
    <row r="45" spans="1:4" x14ac:dyDescent="0.3">
      <c r="A45">
        <v>44</v>
      </c>
      <c r="B45">
        <v>24.070299099022801</v>
      </c>
      <c r="C45">
        <f t="shared" si="0"/>
        <v>4.9061491109650142</v>
      </c>
      <c r="D45">
        <v>1.0440104365729492</v>
      </c>
    </row>
    <row r="46" spans="1:4" x14ac:dyDescent="0.3">
      <c r="A46">
        <v>45</v>
      </c>
      <c r="B46">
        <v>19.6296204412753</v>
      </c>
      <c r="C46">
        <f t="shared" si="0"/>
        <v>4.4305327491482673</v>
      </c>
      <c r="D46">
        <v>1.0474765146946494</v>
      </c>
    </row>
    <row r="47" spans="1:4" x14ac:dyDescent="0.3">
      <c r="A47">
        <v>46</v>
      </c>
      <c r="B47">
        <v>12.518551676055299</v>
      </c>
      <c r="C47">
        <f t="shared" si="0"/>
        <v>3.5381565363979162</v>
      </c>
      <c r="D47">
        <v>1.0567998721028027</v>
      </c>
    </row>
    <row r="48" spans="1:4" x14ac:dyDescent="0.3">
      <c r="A48">
        <v>47</v>
      </c>
      <c r="B48">
        <v>28.284056110722702</v>
      </c>
      <c r="C48">
        <f t="shared" si="0"/>
        <v>5.3182756708093555</v>
      </c>
      <c r="D48">
        <v>1.0589191368472288</v>
      </c>
    </row>
    <row r="49" spans="1:4" x14ac:dyDescent="0.3">
      <c r="A49">
        <v>48</v>
      </c>
      <c r="B49">
        <v>4.8913599172102602</v>
      </c>
      <c r="C49">
        <f t="shared" si="0"/>
        <v>2.2116419052844565</v>
      </c>
      <c r="D49">
        <v>1.0682770428394266</v>
      </c>
    </row>
    <row r="50" spans="1:4" x14ac:dyDescent="0.3">
      <c r="A50">
        <v>49</v>
      </c>
      <c r="B50">
        <v>8.4717382227402194</v>
      </c>
      <c r="C50">
        <f t="shared" si="0"/>
        <v>2.9106250570522167</v>
      </c>
      <c r="D50">
        <v>1.0697795647415125</v>
      </c>
    </row>
    <row r="51" spans="1:4" x14ac:dyDescent="0.3">
      <c r="A51">
        <v>50</v>
      </c>
      <c r="B51">
        <v>2.75428027688071</v>
      </c>
      <c r="C51">
        <f t="shared" si="0"/>
        <v>1.6596024454310465</v>
      </c>
      <c r="D51">
        <v>1.075163347840806</v>
      </c>
    </row>
    <row r="52" spans="1:4" x14ac:dyDescent="0.3">
      <c r="A52">
        <v>51</v>
      </c>
      <c r="B52">
        <v>2.4199008978537702</v>
      </c>
      <c r="C52">
        <f t="shared" si="0"/>
        <v>1.555603065648101</v>
      </c>
      <c r="D52">
        <v>1.0762193576702244</v>
      </c>
    </row>
    <row r="53" spans="1:4" x14ac:dyDescent="0.3">
      <c r="A53">
        <v>52</v>
      </c>
      <c r="B53">
        <v>17.641671309259401</v>
      </c>
      <c r="C53">
        <f t="shared" si="0"/>
        <v>4.2001989606754826</v>
      </c>
      <c r="D53">
        <v>1.0853330726487975</v>
      </c>
    </row>
    <row r="54" spans="1:4" x14ac:dyDescent="0.3">
      <c r="A54">
        <v>53</v>
      </c>
      <c r="B54">
        <v>42.146708448374397</v>
      </c>
      <c r="C54">
        <f t="shared" si="0"/>
        <v>6.4920496338501907</v>
      </c>
      <c r="D54">
        <v>1.0857568583225159</v>
      </c>
    </row>
    <row r="55" spans="1:4" x14ac:dyDescent="0.3">
      <c r="A55">
        <v>54</v>
      </c>
      <c r="B55">
        <v>2.1527361862815</v>
      </c>
      <c r="C55">
        <f t="shared" si="0"/>
        <v>1.467220564973617</v>
      </c>
      <c r="D55">
        <v>1.0895579080609024</v>
      </c>
    </row>
    <row r="56" spans="1:4" x14ac:dyDescent="0.3">
      <c r="A56">
        <v>55</v>
      </c>
      <c r="B56">
        <v>12.8228690487216</v>
      </c>
      <c r="C56">
        <f t="shared" si="0"/>
        <v>3.5809033844438751</v>
      </c>
      <c r="D56">
        <v>1.0916895312913648</v>
      </c>
    </row>
    <row r="57" spans="1:4" x14ac:dyDescent="0.3">
      <c r="A57">
        <v>56</v>
      </c>
      <c r="B57">
        <v>10.615898469845201</v>
      </c>
      <c r="C57">
        <f t="shared" si="0"/>
        <v>3.2582047924961994</v>
      </c>
      <c r="D57">
        <v>1.0971192752368768</v>
      </c>
    </row>
    <row r="58" spans="1:4" x14ac:dyDescent="0.3">
      <c r="A58">
        <v>57</v>
      </c>
      <c r="B58">
        <v>3.74924028203744</v>
      </c>
      <c r="C58">
        <f t="shared" si="0"/>
        <v>1.9362955048332473</v>
      </c>
      <c r="D58">
        <v>1.0981769631696798</v>
      </c>
    </row>
    <row r="59" spans="1:4" x14ac:dyDescent="0.3">
      <c r="A59">
        <v>58</v>
      </c>
      <c r="B59">
        <v>2.2713518997657598</v>
      </c>
      <c r="C59">
        <f t="shared" si="0"/>
        <v>1.5071004942490596</v>
      </c>
      <c r="D59">
        <v>1.0982738534693794</v>
      </c>
    </row>
    <row r="60" spans="1:4" x14ac:dyDescent="0.3">
      <c r="A60">
        <v>59</v>
      </c>
      <c r="B60">
        <v>4.4403367113997199</v>
      </c>
      <c r="C60">
        <f t="shared" si="0"/>
        <v>2.1072106471351457</v>
      </c>
      <c r="D60">
        <v>1.1043641150146133</v>
      </c>
    </row>
    <row r="61" spans="1:4" x14ac:dyDescent="0.3">
      <c r="A61">
        <v>60</v>
      </c>
      <c r="B61">
        <v>6.0003033051431798</v>
      </c>
      <c r="C61">
        <f t="shared" si="0"/>
        <v>2.4495516539038689</v>
      </c>
      <c r="D61">
        <v>1.1084011089117558</v>
      </c>
    </row>
    <row r="62" spans="1:4" x14ac:dyDescent="0.3">
      <c r="A62">
        <v>61</v>
      </c>
      <c r="B62">
        <v>27.229032738731402</v>
      </c>
      <c r="C62">
        <f t="shared" si="0"/>
        <v>5.218144568592499</v>
      </c>
      <c r="D62">
        <v>1.1179761170477078</v>
      </c>
    </row>
    <row r="63" spans="1:4" x14ac:dyDescent="0.3">
      <c r="A63">
        <v>62</v>
      </c>
      <c r="B63">
        <v>8.28442423347839</v>
      </c>
      <c r="C63">
        <f t="shared" si="0"/>
        <v>2.878267575031618</v>
      </c>
      <c r="D63">
        <v>1.1199988450649714</v>
      </c>
    </row>
    <row r="64" spans="1:4" x14ac:dyDescent="0.3">
      <c r="A64">
        <v>63</v>
      </c>
      <c r="B64">
        <v>23.027744323721802</v>
      </c>
      <c r="C64">
        <f t="shared" si="0"/>
        <v>4.7987231972392204</v>
      </c>
      <c r="D64">
        <v>1.1267087204326636</v>
      </c>
    </row>
    <row r="65" spans="1:4" x14ac:dyDescent="0.3">
      <c r="A65">
        <v>64</v>
      </c>
      <c r="B65">
        <v>2.6286201308131698</v>
      </c>
      <c r="C65">
        <f t="shared" si="0"/>
        <v>1.621301986310129</v>
      </c>
      <c r="D65">
        <v>1.1287671453167034</v>
      </c>
    </row>
    <row r="66" spans="1:4" x14ac:dyDescent="0.3">
      <c r="A66">
        <v>65</v>
      </c>
      <c r="B66">
        <v>3.50470843225601</v>
      </c>
      <c r="C66">
        <f t="shared" si="0"/>
        <v>1.8720866519090429</v>
      </c>
      <c r="D66">
        <v>1.1473976958756062</v>
      </c>
    </row>
    <row r="67" spans="1:4" x14ac:dyDescent="0.3">
      <c r="A67">
        <v>66</v>
      </c>
      <c r="B67">
        <v>2.9911894823230898</v>
      </c>
      <c r="C67">
        <f t="shared" ref="C67:C130" si="1">SQRT(B67)</f>
        <v>1.7295055600729041</v>
      </c>
      <c r="D67">
        <v>1.1487870973099976</v>
      </c>
    </row>
    <row r="68" spans="1:4" x14ac:dyDescent="0.3">
      <c r="A68">
        <v>67</v>
      </c>
      <c r="B68">
        <v>14.4499645075865</v>
      </c>
      <c r="C68">
        <f t="shared" si="1"/>
        <v>3.8013108933085835</v>
      </c>
      <c r="D68">
        <v>1.1544426620913617</v>
      </c>
    </row>
    <row r="69" spans="1:4" x14ac:dyDescent="0.3">
      <c r="A69">
        <v>68</v>
      </c>
      <c r="B69">
        <v>33.644910115285001</v>
      </c>
      <c r="C69">
        <f t="shared" si="1"/>
        <v>5.8004232703557941</v>
      </c>
      <c r="D69">
        <v>1.1588152762267245</v>
      </c>
    </row>
    <row r="70" spans="1:4" x14ac:dyDescent="0.3">
      <c r="A70">
        <v>69</v>
      </c>
      <c r="B70">
        <v>16.392018676301401</v>
      </c>
      <c r="C70">
        <f t="shared" si="1"/>
        <v>4.0487058026363689</v>
      </c>
      <c r="D70">
        <v>1.1652058713465445</v>
      </c>
    </row>
    <row r="71" spans="1:4" x14ac:dyDescent="0.3">
      <c r="A71">
        <v>70</v>
      </c>
      <c r="B71">
        <v>10.0275299533488</v>
      </c>
      <c r="C71">
        <f t="shared" si="1"/>
        <v>3.1666275362519034</v>
      </c>
      <c r="D71">
        <v>1.1663820696689871</v>
      </c>
    </row>
    <row r="72" spans="1:4" x14ac:dyDescent="0.3">
      <c r="A72">
        <v>71</v>
      </c>
      <c r="B72">
        <v>13.9956515888151</v>
      </c>
      <c r="C72">
        <f t="shared" si="1"/>
        <v>3.7410762607590748</v>
      </c>
      <c r="D72">
        <v>1.170537440183961</v>
      </c>
    </row>
    <row r="73" spans="1:4" x14ac:dyDescent="0.3">
      <c r="A73">
        <v>72</v>
      </c>
      <c r="B73">
        <v>7.8044258797188704</v>
      </c>
      <c r="C73">
        <f t="shared" si="1"/>
        <v>2.7936402559597524</v>
      </c>
      <c r="D73">
        <v>1.1738491627712353</v>
      </c>
    </row>
    <row r="74" spans="1:4" x14ac:dyDescent="0.3">
      <c r="A74">
        <v>73</v>
      </c>
      <c r="B74">
        <v>9.6337160599273606</v>
      </c>
      <c r="C74">
        <f t="shared" si="1"/>
        <v>3.1038228138744262</v>
      </c>
      <c r="D74">
        <v>1.1765134904932752</v>
      </c>
    </row>
    <row r="75" spans="1:4" x14ac:dyDescent="0.3">
      <c r="A75">
        <v>74</v>
      </c>
      <c r="B75">
        <v>15.363778079373599</v>
      </c>
      <c r="C75">
        <f t="shared" si="1"/>
        <v>3.9196655570818284</v>
      </c>
      <c r="D75">
        <v>1.1780435748417755</v>
      </c>
    </row>
    <row r="76" spans="1:4" x14ac:dyDescent="0.3">
      <c r="A76">
        <v>75</v>
      </c>
      <c r="B76">
        <v>9.0581321192410709</v>
      </c>
      <c r="C76">
        <f t="shared" si="1"/>
        <v>3.009673091756158</v>
      </c>
      <c r="D76">
        <v>1.1841277845696849</v>
      </c>
    </row>
    <row r="77" spans="1:4" x14ac:dyDescent="0.3">
      <c r="A77">
        <v>76</v>
      </c>
      <c r="B77">
        <v>15.886651520653301</v>
      </c>
      <c r="C77">
        <f t="shared" si="1"/>
        <v>3.9858062572901485</v>
      </c>
      <c r="D77">
        <v>1.184858933521894</v>
      </c>
    </row>
    <row r="78" spans="1:4" x14ac:dyDescent="0.3">
      <c r="A78">
        <v>77</v>
      </c>
      <c r="B78">
        <v>63.114303078930803</v>
      </c>
      <c r="C78">
        <f t="shared" si="1"/>
        <v>7.9444510873269776</v>
      </c>
      <c r="D78">
        <v>1.1880425109621668</v>
      </c>
    </row>
    <row r="79" spans="1:4" x14ac:dyDescent="0.3">
      <c r="A79">
        <v>78</v>
      </c>
      <c r="B79">
        <v>19.927269167752598</v>
      </c>
      <c r="C79">
        <f t="shared" si="1"/>
        <v>4.4639969945949334</v>
      </c>
      <c r="D79">
        <v>1.1897633679626087</v>
      </c>
    </row>
    <row r="80" spans="1:4" x14ac:dyDescent="0.3">
      <c r="A80">
        <v>79</v>
      </c>
      <c r="B80">
        <v>20.565170161088499</v>
      </c>
      <c r="C80">
        <f t="shared" si="1"/>
        <v>4.5348836987389767</v>
      </c>
      <c r="D80">
        <v>1.1963533299130404</v>
      </c>
    </row>
    <row r="81" spans="1:4" x14ac:dyDescent="0.3">
      <c r="A81">
        <v>80</v>
      </c>
      <c r="B81">
        <v>41.669680770561797</v>
      </c>
      <c r="C81">
        <f t="shared" si="1"/>
        <v>6.4552057109407288</v>
      </c>
      <c r="D81">
        <v>1.1964322339843114</v>
      </c>
    </row>
    <row r="82" spans="1:4" x14ac:dyDescent="0.3">
      <c r="A82">
        <v>81</v>
      </c>
      <c r="B82">
        <v>77.787963258341094</v>
      </c>
      <c r="C82">
        <f t="shared" si="1"/>
        <v>8.8197484804466555</v>
      </c>
      <c r="D82">
        <v>1.2054658759598631</v>
      </c>
    </row>
    <row r="83" spans="1:4" x14ac:dyDescent="0.3">
      <c r="A83">
        <v>82</v>
      </c>
      <c r="B83">
        <v>54.697379114649699</v>
      </c>
      <c r="C83">
        <f t="shared" si="1"/>
        <v>7.3957676487738375</v>
      </c>
      <c r="D83">
        <v>1.2157165372930772</v>
      </c>
    </row>
    <row r="84" spans="1:4" x14ac:dyDescent="0.3">
      <c r="A84">
        <v>83</v>
      </c>
      <c r="B84">
        <v>35.665257435907698</v>
      </c>
      <c r="C84">
        <f t="shared" si="1"/>
        <v>5.9720396378379554</v>
      </c>
      <c r="D84">
        <v>1.22463588499011</v>
      </c>
    </row>
    <row r="85" spans="1:4" x14ac:dyDescent="0.3">
      <c r="A85">
        <v>84</v>
      </c>
      <c r="B85">
        <v>40.225280243721599</v>
      </c>
      <c r="C85">
        <f t="shared" si="1"/>
        <v>6.342340281293775</v>
      </c>
      <c r="D85">
        <v>1.2264127961488986</v>
      </c>
    </row>
    <row r="86" spans="1:4" x14ac:dyDescent="0.3">
      <c r="A86">
        <v>85</v>
      </c>
      <c r="B86">
        <v>3.73417838492617</v>
      </c>
      <c r="C86">
        <f t="shared" si="1"/>
        <v>1.9324022316604197</v>
      </c>
      <c r="D86">
        <v>1.2274620417262523</v>
      </c>
    </row>
    <row r="87" spans="1:4" x14ac:dyDescent="0.3">
      <c r="A87">
        <v>86</v>
      </c>
      <c r="B87">
        <v>6.5602514628395401</v>
      </c>
      <c r="C87">
        <f t="shared" si="1"/>
        <v>2.5612987843747437</v>
      </c>
      <c r="D87">
        <v>1.2291639271125596</v>
      </c>
    </row>
    <row r="88" spans="1:4" x14ac:dyDescent="0.3">
      <c r="A88">
        <v>87</v>
      </c>
      <c r="B88">
        <v>2.7596382748296699</v>
      </c>
      <c r="C88">
        <f t="shared" si="1"/>
        <v>1.6612159025333433</v>
      </c>
      <c r="D88">
        <v>1.2365282990143047</v>
      </c>
    </row>
    <row r="89" spans="1:4" x14ac:dyDescent="0.3">
      <c r="A89">
        <v>88</v>
      </c>
      <c r="B89">
        <v>8.4293100753963603</v>
      </c>
      <c r="C89">
        <f t="shared" si="1"/>
        <v>2.9033274144326815</v>
      </c>
      <c r="D89">
        <v>1.2383147380872765</v>
      </c>
    </row>
    <row r="90" spans="1:4" x14ac:dyDescent="0.3">
      <c r="A90">
        <v>89</v>
      </c>
      <c r="B90">
        <v>23.4068886428702</v>
      </c>
      <c r="C90">
        <f t="shared" si="1"/>
        <v>4.8380666224092241</v>
      </c>
      <c r="D90">
        <v>1.2390679425477724</v>
      </c>
    </row>
    <row r="91" spans="1:4" x14ac:dyDescent="0.3">
      <c r="A91">
        <v>90</v>
      </c>
      <c r="B91">
        <v>41.756188376818002</v>
      </c>
      <c r="C91">
        <f t="shared" si="1"/>
        <v>6.4619028448915881</v>
      </c>
      <c r="D91">
        <v>1.2425836944677127</v>
      </c>
    </row>
    <row r="92" spans="1:4" x14ac:dyDescent="0.3">
      <c r="A92">
        <v>91</v>
      </c>
      <c r="B92">
        <v>12.078835831597299</v>
      </c>
      <c r="C92">
        <f t="shared" si="1"/>
        <v>3.4754619594519083</v>
      </c>
      <c r="D92">
        <v>1.2434126721953134</v>
      </c>
    </row>
    <row r="93" spans="1:4" x14ac:dyDescent="0.3">
      <c r="A93">
        <v>92</v>
      </c>
      <c r="B93">
        <v>12.0299637353527</v>
      </c>
      <c r="C93">
        <f t="shared" si="1"/>
        <v>3.4684238113807111</v>
      </c>
      <c r="D93">
        <v>1.2471809165819128</v>
      </c>
    </row>
    <row r="94" spans="1:4" x14ac:dyDescent="0.3">
      <c r="A94">
        <v>93</v>
      </c>
      <c r="B94">
        <v>12.2182491331174</v>
      </c>
      <c r="C94">
        <f t="shared" si="1"/>
        <v>3.4954612189405565</v>
      </c>
      <c r="D94">
        <v>1.2506149209657424</v>
      </c>
    </row>
    <row r="95" spans="1:4" x14ac:dyDescent="0.3">
      <c r="A95">
        <v>94</v>
      </c>
      <c r="B95">
        <v>15.7355936574683</v>
      </c>
      <c r="C95">
        <f t="shared" si="1"/>
        <v>3.9668115228062324</v>
      </c>
      <c r="D95">
        <v>1.2579930646854616</v>
      </c>
    </row>
    <row r="96" spans="1:4" x14ac:dyDescent="0.3">
      <c r="A96">
        <v>95</v>
      </c>
      <c r="B96">
        <v>14.648414542147499</v>
      </c>
      <c r="C96">
        <f t="shared" si="1"/>
        <v>3.8273247238962491</v>
      </c>
      <c r="D96">
        <v>1.2638079008434984</v>
      </c>
    </row>
    <row r="97" spans="1:4" x14ac:dyDescent="0.3">
      <c r="A97">
        <v>96</v>
      </c>
      <c r="B97">
        <v>10.2378473699856</v>
      </c>
      <c r="C97">
        <f t="shared" si="1"/>
        <v>3.1996636338817868</v>
      </c>
      <c r="D97">
        <v>1.2703630457161252</v>
      </c>
    </row>
    <row r="98" spans="1:4" x14ac:dyDescent="0.3">
      <c r="A98">
        <v>97</v>
      </c>
      <c r="B98">
        <v>2.1220113102004201</v>
      </c>
      <c r="C98">
        <f t="shared" si="1"/>
        <v>1.4567125008732575</v>
      </c>
      <c r="D98">
        <v>1.2710976099888198</v>
      </c>
    </row>
    <row r="99" spans="1:4" x14ac:dyDescent="0.3">
      <c r="A99">
        <v>98</v>
      </c>
      <c r="B99">
        <v>4.7799850559661596</v>
      </c>
      <c r="C99">
        <f t="shared" si="1"/>
        <v>2.186317693283883</v>
      </c>
      <c r="D99">
        <v>1.2771316542203861</v>
      </c>
    </row>
    <row r="100" spans="1:4" x14ac:dyDescent="0.3">
      <c r="A100">
        <v>99</v>
      </c>
      <c r="B100">
        <v>19.539738962421499</v>
      </c>
      <c r="C100">
        <f t="shared" si="1"/>
        <v>4.4203776945439284</v>
      </c>
      <c r="D100">
        <v>1.2771732373019644</v>
      </c>
    </row>
    <row r="101" spans="1:4" x14ac:dyDescent="0.3">
      <c r="A101">
        <v>100</v>
      </c>
      <c r="B101">
        <v>66.764505756240197</v>
      </c>
      <c r="C101">
        <f t="shared" si="1"/>
        <v>8.1709550088248672</v>
      </c>
      <c r="D101">
        <v>1.2803374029460828</v>
      </c>
    </row>
    <row r="102" spans="1:4" x14ac:dyDescent="0.3">
      <c r="A102">
        <v>101</v>
      </c>
      <c r="B102">
        <v>16.959220059800899</v>
      </c>
      <c r="C102">
        <f t="shared" si="1"/>
        <v>4.1181573621950021</v>
      </c>
      <c r="D102">
        <v>1.28441216833367</v>
      </c>
    </row>
    <row r="103" spans="1:4" x14ac:dyDescent="0.3">
      <c r="A103">
        <v>102</v>
      </c>
      <c r="B103">
        <v>22.773776339132201</v>
      </c>
      <c r="C103">
        <f t="shared" si="1"/>
        <v>4.7721877937830781</v>
      </c>
      <c r="D103">
        <v>1.2873514066945124</v>
      </c>
    </row>
    <row r="104" spans="1:4" x14ac:dyDescent="0.3">
      <c r="A104">
        <v>103</v>
      </c>
      <c r="B104">
        <v>34.591535702495896</v>
      </c>
      <c r="C104">
        <f t="shared" si="1"/>
        <v>5.8814569370604</v>
      </c>
      <c r="D104">
        <v>1.2897545868989069</v>
      </c>
    </row>
    <row r="105" spans="1:4" x14ac:dyDescent="0.3">
      <c r="A105">
        <v>104</v>
      </c>
      <c r="B105">
        <v>33.351866462054303</v>
      </c>
      <c r="C105">
        <f t="shared" si="1"/>
        <v>5.7751074848918877</v>
      </c>
      <c r="D105">
        <v>1.2904458922060236</v>
      </c>
    </row>
    <row r="106" spans="1:4" x14ac:dyDescent="0.3">
      <c r="A106">
        <v>105</v>
      </c>
      <c r="B106">
        <v>22.820660414856899</v>
      </c>
      <c r="C106">
        <f t="shared" si="1"/>
        <v>4.7770974885234336</v>
      </c>
      <c r="D106">
        <v>1.2966015361382732</v>
      </c>
    </row>
    <row r="107" spans="1:4" x14ac:dyDescent="0.3">
      <c r="A107">
        <v>106</v>
      </c>
      <c r="B107">
        <v>12.1419873759603</v>
      </c>
      <c r="C107">
        <f t="shared" si="1"/>
        <v>3.4845354605686394</v>
      </c>
      <c r="D107">
        <v>1.3040953018179346</v>
      </c>
    </row>
    <row r="108" spans="1:4" x14ac:dyDescent="0.3">
      <c r="A108">
        <v>107</v>
      </c>
      <c r="B108">
        <v>9.67786026464724</v>
      </c>
      <c r="C108">
        <f t="shared" si="1"/>
        <v>3.1109259497209574</v>
      </c>
      <c r="D108">
        <v>1.3075609908105472</v>
      </c>
    </row>
    <row r="109" spans="1:4" x14ac:dyDescent="0.3">
      <c r="A109">
        <v>108</v>
      </c>
      <c r="B109">
        <v>7.3205859496761798</v>
      </c>
      <c r="C109">
        <f t="shared" si="1"/>
        <v>2.7056581361428829</v>
      </c>
      <c r="D109">
        <v>1.3113304909551444</v>
      </c>
    </row>
    <row r="110" spans="1:4" x14ac:dyDescent="0.3">
      <c r="A110">
        <v>109</v>
      </c>
      <c r="B110">
        <v>26.9870136126939</v>
      </c>
      <c r="C110">
        <f t="shared" si="1"/>
        <v>5.1949026567101235</v>
      </c>
      <c r="D110">
        <v>1.3146465534142324</v>
      </c>
    </row>
    <row r="111" spans="1:4" x14ac:dyDescent="0.3">
      <c r="A111">
        <v>110</v>
      </c>
      <c r="B111">
        <v>24.854067750489701</v>
      </c>
      <c r="C111">
        <f t="shared" si="1"/>
        <v>4.9853854164437177</v>
      </c>
      <c r="D111">
        <v>1.3164152071444899</v>
      </c>
    </row>
    <row r="112" spans="1:4" x14ac:dyDescent="0.3">
      <c r="A112">
        <v>111</v>
      </c>
      <c r="B112">
        <v>26.224124433333401</v>
      </c>
      <c r="C112">
        <f t="shared" si="1"/>
        <v>5.120949563638896</v>
      </c>
      <c r="D112">
        <v>1.3192309813328635</v>
      </c>
    </row>
    <row r="113" spans="1:4" x14ac:dyDescent="0.3">
      <c r="A113">
        <v>112</v>
      </c>
      <c r="B113">
        <v>2.3736856809898601</v>
      </c>
      <c r="C113">
        <f t="shared" si="1"/>
        <v>1.5406770203354954</v>
      </c>
      <c r="D113">
        <v>1.3199284078996216</v>
      </c>
    </row>
    <row r="114" spans="1:4" x14ac:dyDescent="0.3">
      <c r="A114">
        <v>113</v>
      </c>
      <c r="B114">
        <v>0.96950538241695505</v>
      </c>
      <c r="C114">
        <f t="shared" si="1"/>
        <v>0.98463464412794</v>
      </c>
      <c r="D114">
        <v>1.3209720594230561</v>
      </c>
    </row>
    <row r="115" spans="1:4" x14ac:dyDescent="0.3">
      <c r="A115">
        <v>114</v>
      </c>
      <c r="B115">
        <v>0.51840499257738404</v>
      </c>
      <c r="C115">
        <f t="shared" si="1"/>
        <v>0.7200034670592802</v>
      </c>
      <c r="D115">
        <v>1.3239455372094504</v>
      </c>
    </row>
    <row r="116" spans="1:4" x14ac:dyDescent="0.3">
      <c r="A116">
        <v>115</v>
      </c>
      <c r="B116">
        <v>8.9500634705603908</v>
      </c>
      <c r="C116">
        <f t="shared" si="1"/>
        <v>2.991665668245767</v>
      </c>
      <c r="D116">
        <v>1.3271849737097954</v>
      </c>
    </row>
    <row r="117" spans="1:4" x14ac:dyDescent="0.3">
      <c r="A117">
        <v>116</v>
      </c>
      <c r="B117">
        <v>17.100810357624599</v>
      </c>
      <c r="C117">
        <f t="shared" si="1"/>
        <v>4.1353126070013859</v>
      </c>
      <c r="D117">
        <v>1.3281061479611034</v>
      </c>
    </row>
    <row r="118" spans="1:4" x14ac:dyDescent="0.3">
      <c r="A118">
        <v>117</v>
      </c>
      <c r="B118">
        <v>14.5689081093147</v>
      </c>
      <c r="C118">
        <f t="shared" si="1"/>
        <v>3.8169239066707501</v>
      </c>
      <c r="D118">
        <v>1.3293973325737982</v>
      </c>
    </row>
    <row r="119" spans="1:4" x14ac:dyDescent="0.3">
      <c r="A119">
        <v>118</v>
      </c>
      <c r="B119">
        <v>7.0089689176030703</v>
      </c>
      <c r="C119">
        <f t="shared" si="1"/>
        <v>2.6474457345908093</v>
      </c>
      <c r="D119">
        <v>1.3311150356560586</v>
      </c>
    </row>
    <row r="120" spans="1:4" x14ac:dyDescent="0.3">
      <c r="A120">
        <v>119</v>
      </c>
      <c r="B120">
        <v>7.9977355547060798</v>
      </c>
      <c r="C120">
        <f t="shared" si="1"/>
        <v>2.8280267952595639</v>
      </c>
      <c r="D120">
        <v>1.3339031253208271</v>
      </c>
    </row>
    <row r="121" spans="1:4" x14ac:dyDescent="0.3">
      <c r="A121">
        <v>120</v>
      </c>
      <c r="B121">
        <v>3.6733992844429402</v>
      </c>
      <c r="C121">
        <f t="shared" si="1"/>
        <v>1.9166114067392326</v>
      </c>
      <c r="D121">
        <v>1.3357742813427349</v>
      </c>
    </row>
    <row r="122" spans="1:4" x14ac:dyDescent="0.3">
      <c r="A122">
        <v>121</v>
      </c>
      <c r="B122">
        <v>3.87732766807324</v>
      </c>
      <c r="C122">
        <f t="shared" si="1"/>
        <v>1.9690931080254281</v>
      </c>
      <c r="D122">
        <v>1.3359895497077774</v>
      </c>
    </row>
    <row r="123" spans="1:4" x14ac:dyDescent="0.3">
      <c r="A123">
        <v>122</v>
      </c>
      <c r="B123">
        <v>7.52576378295191</v>
      </c>
      <c r="C123">
        <f t="shared" si="1"/>
        <v>2.7433125565549235</v>
      </c>
      <c r="D123">
        <v>1.3376312134453652</v>
      </c>
    </row>
    <row r="124" spans="1:4" x14ac:dyDescent="0.3">
      <c r="A124">
        <v>123</v>
      </c>
      <c r="B124">
        <v>7.4597254662696502</v>
      </c>
      <c r="C124">
        <f t="shared" si="1"/>
        <v>2.7312497993170912</v>
      </c>
      <c r="D124">
        <v>1.3379286684615253</v>
      </c>
    </row>
    <row r="125" spans="1:4" x14ac:dyDescent="0.3">
      <c r="A125">
        <v>124</v>
      </c>
      <c r="B125">
        <v>7.9925724778265499</v>
      </c>
      <c r="C125">
        <f t="shared" si="1"/>
        <v>2.8271138070170698</v>
      </c>
      <c r="D125">
        <v>1.3404664535818493</v>
      </c>
    </row>
    <row r="126" spans="1:4" x14ac:dyDescent="0.3">
      <c r="A126">
        <v>125</v>
      </c>
      <c r="B126">
        <v>17.948838227499799</v>
      </c>
      <c r="C126">
        <f t="shared" si="1"/>
        <v>4.236606923883758</v>
      </c>
      <c r="D126">
        <v>1.3449959525390514</v>
      </c>
    </row>
    <row r="127" spans="1:4" x14ac:dyDescent="0.3">
      <c r="A127">
        <v>126</v>
      </c>
      <c r="B127">
        <v>10.4869070048375</v>
      </c>
      <c r="C127">
        <f t="shared" si="1"/>
        <v>3.2383494259942824</v>
      </c>
      <c r="D127">
        <v>1.3451372633431207</v>
      </c>
    </row>
    <row r="128" spans="1:4" x14ac:dyDescent="0.3">
      <c r="A128">
        <v>127</v>
      </c>
      <c r="B128">
        <v>6.2145253981154696</v>
      </c>
      <c r="C128">
        <f t="shared" si="1"/>
        <v>2.4928949833708338</v>
      </c>
      <c r="D128">
        <v>1.3466534596413511</v>
      </c>
    </row>
    <row r="129" spans="1:4" x14ac:dyDescent="0.3">
      <c r="A129">
        <v>128</v>
      </c>
      <c r="B129">
        <v>14.2316570220859</v>
      </c>
      <c r="C129">
        <f t="shared" si="1"/>
        <v>3.7724868484974072</v>
      </c>
      <c r="D129">
        <v>1.3507330820546264</v>
      </c>
    </row>
    <row r="130" spans="1:4" x14ac:dyDescent="0.3">
      <c r="A130">
        <v>129</v>
      </c>
      <c r="B130">
        <v>23.521826278393998</v>
      </c>
      <c r="C130">
        <f t="shared" si="1"/>
        <v>4.8499305436669911</v>
      </c>
      <c r="D130">
        <v>1.3529224230705175</v>
      </c>
    </row>
    <row r="131" spans="1:4" x14ac:dyDescent="0.3">
      <c r="A131">
        <v>130</v>
      </c>
      <c r="B131">
        <v>14.2568250238481</v>
      </c>
      <c r="C131">
        <f t="shared" ref="C131:C194" si="2">SQRT(B131)</f>
        <v>3.7758211059116795</v>
      </c>
      <c r="D131">
        <v>1.3531161895210144</v>
      </c>
    </row>
    <row r="132" spans="1:4" x14ac:dyDescent="0.3">
      <c r="A132">
        <v>131</v>
      </c>
      <c r="B132">
        <v>21.599284452614501</v>
      </c>
      <c r="C132">
        <f t="shared" si="2"/>
        <v>4.6475030341694774</v>
      </c>
      <c r="D132">
        <v>1.3532458173123241</v>
      </c>
    </row>
    <row r="133" spans="1:4" x14ac:dyDescent="0.3">
      <c r="A133">
        <v>132</v>
      </c>
      <c r="B133">
        <v>19.830694999996101</v>
      </c>
      <c r="C133">
        <f t="shared" si="2"/>
        <v>4.4531668506800983</v>
      </c>
      <c r="D133">
        <v>1.3536957253300537</v>
      </c>
    </row>
    <row r="134" spans="1:4" x14ac:dyDescent="0.3">
      <c r="A134">
        <v>133</v>
      </c>
      <c r="B134">
        <v>1.2498705982890701</v>
      </c>
      <c r="C134">
        <f t="shared" si="2"/>
        <v>1.1179761170477078</v>
      </c>
      <c r="D134">
        <v>1.3545169039975729</v>
      </c>
    </row>
    <row r="135" spans="1:4" x14ac:dyDescent="0.3">
      <c r="A135">
        <v>134</v>
      </c>
      <c r="B135">
        <v>0.67440774847108698</v>
      </c>
      <c r="C135">
        <f t="shared" si="2"/>
        <v>0.82122332435890233</v>
      </c>
      <c r="D135">
        <v>1.3568528317690389</v>
      </c>
    </row>
    <row r="136" spans="1:4" x14ac:dyDescent="0.3">
      <c r="A136">
        <v>135</v>
      </c>
      <c r="B136">
        <v>1.6310652622116999</v>
      </c>
      <c r="C136">
        <f t="shared" si="2"/>
        <v>1.2771316542203861</v>
      </c>
      <c r="D136">
        <v>1.3576322690338058</v>
      </c>
    </row>
    <row r="137" spans="1:4" x14ac:dyDescent="0.3">
      <c r="A137">
        <v>136</v>
      </c>
      <c r="B137">
        <v>32.848494606674599</v>
      </c>
      <c r="C137">
        <f t="shared" si="2"/>
        <v>5.7313606243783504</v>
      </c>
      <c r="D137">
        <v>1.3577210727555495</v>
      </c>
    </row>
    <row r="138" spans="1:4" x14ac:dyDescent="0.3">
      <c r="A138">
        <v>137</v>
      </c>
      <c r="B138">
        <v>30.733130538276001</v>
      </c>
      <c r="C138">
        <f t="shared" si="2"/>
        <v>5.5437469763938543</v>
      </c>
      <c r="D138">
        <v>1.3613967593104848</v>
      </c>
    </row>
    <row r="139" spans="1:4" x14ac:dyDescent="0.3">
      <c r="A139">
        <v>138</v>
      </c>
      <c r="B139">
        <v>49.720022351682701</v>
      </c>
      <c r="C139">
        <f t="shared" si="2"/>
        <v>7.051242610468222</v>
      </c>
      <c r="D139">
        <v>1.3660645158891764</v>
      </c>
    </row>
    <row r="140" spans="1:4" x14ac:dyDescent="0.3">
      <c r="A140">
        <v>139</v>
      </c>
      <c r="B140">
        <v>5.82126018958418</v>
      </c>
      <c r="C140">
        <f t="shared" si="2"/>
        <v>2.4127287849205472</v>
      </c>
      <c r="D140">
        <v>1.3690265113529796</v>
      </c>
    </row>
    <row r="141" spans="1:4" x14ac:dyDescent="0.3">
      <c r="A141">
        <v>140</v>
      </c>
      <c r="B141">
        <v>9.5661997404728307</v>
      </c>
      <c r="C141">
        <f t="shared" si="2"/>
        <v>3.0929273739408805</v>
      </c>
      <c r="D141">
        <v>1.3697547955428628</v>
      </c>
    </row>
    <row r="142" spans="1:4" x14ac:dyDescent="0.3">
      <c r="A142">
        <v>141</v>
      </c>
      <c r="B142">
        <v>1.84316537792188</v>
      </c>
      <c r="C142">
        <f t="shared" si="2"/>
        <v>1.3576322690338058</v>
      </c>
      <c r="D142">
        <v>1.376030434629478</v>
      </c>
    </row>
    <row r="143" spans="1:4" x14ac:dyDescent="0.3">
      <c r="A143">
        <v>142</v>
      </c>
      <c r="B143">
        <v>3.9671647391210501</v>
      </c>
      <c r="C143">
        <f t="shared" si="2"/>
        <v>1.9917742691181273</v>
      </c>
      <c r="D143">
        <v>1.3785418007534846</v>
      </c>
    </row>
    <row r="144" spans="1:4" x14ac:dyDescent="0.3">
      <c r="A144">
        <v>143</v>
      </c>
      <c r="B144">
        <v>11.6891633127421</v>
      </c>
      <c r="C144">
        <f t="shared" si="2"/>
        <v>3.4189418410879848</v>
      </c>
      <c r="D144">
        <v>1.3805702451003752</v>
      </c>
    </row>
    <row r="145" spans="1:4" x14ac:dyDescent="0.3">
      <c r="A145">
        <v>144</v>
      </c>
      <c r="B145">
        <v>9.0172432186321405</v>
      </c>
      <c r="C145">
        <f t="shared" si="2"/>
        <v>3.0028724945678498</v>
      </c>
      <c r="D145">
        <v>1.3811779527207166</v>
      </c>
    </row>
    <row r="146" spans="1:4" x14ac:dyDescent="0.3">
      <c r="A146">
        <v>145</v>
      </c>
      <c r="B146">
        <v>14.6103584156957</v>
      </c>
      <c r="C146">
        <f t="shared" si="2"/>
        <v>3.8223498552193909</v>
      </c>
      <c r="D146">
        <v>1.3835951545106611</v>
      </c>
    </row>
    <row r="147" spans="1:4" x14ac:dyDescent="0.3">
      <c r="A147">
        <v>146</v>
      </c>
      <c r="B147">
        <v>4.4701563914577003</v>
      </c>
      <c r="C147">
        <f t="shared" si="2"/>
        <v>2.1142744361737198</v>
      </c>
      <c r="D147">
        <v>1.3871166732937392</v>
      </c>
    </row>
    <row r="148" spans="1:4" x14ac:dyDescent="0.3">
      <c r="A148">
        <v>147</v>
      </c>
      <c r="B148">
        <v>25.261237081948799</v>
      </c>
      <c r="C148">
        <f t="shared" si="2"/>
        <v>5.0260558176316348</v>
      </c>
      <c r="D148">
        <v>1.387120331371291</v>
      </c>
    </row>
    <row r="149" spans="1:4" x14ac:dyDescent="0.3">
      <c r="A149">
        <v>148</v>
      </c>
      <c r="B149">
        <v>34.9973650763012</v>
      </c>
      <c r="C149">
        <f t="shared" si="2"/>
        <v>5.9158570872107115</v>
      </c>
      <c r="D149">
        <v>1.387625739622846</v>
      </c>
    </row>
    <row r="150" spans="1:4" x14ac:dyDescent="0.3">
      <c r="A150">
        <v>149</v>
      </c>
      <c r="B150">
        <v>22.173179907111901</v>
      </c>
      <c r="C150">
        <f t="shared" si="2"/>
        <v>4.7088406117760986</v>
      </c>
      <c r="D150">
        <v>1.3978199639194455</v>
      </c>
    </row>
    <row r="151" spans="1:4" x14ac:dyDescent="0.3">
      <c r="A151">
        <v>150</v>
      </c>
      <c r="B151">
        <v>18.158063716517599</v>
      </c>
      <c r="C151">
        <f t="shared" si="2"/>
        <v>4.2612279587599629</v>
      </c>
      <c r="D151">
        <v>1.4028508748598334</v>
      </c>
    </row>
    <row r="152" spans="1:4" x14ac:dyDescent="0.3">
      <c r="A152">
        <v>151</v>
      </c>
      <c r="B152">
        <v>21.332222643181201</v>
      </c>
      <c r="C152">
        <f t="shared" si="2"/>
        <v>4.6186819162160537</v>
      </c>
      <c r="D152">
        <v>1.4117348289566494</v>
      </c>
    </row>
    <row r="153" spans="1:4" x14ac:dyDescent="0.3">
      <c r="A153">
        <v>152</v>
      </c>
      <c r="B153">
        <v>23.971080150109</v>
      </c>
      <c r="C153">
        <f t="shared" si="2"/>
        <v>4.8960269760397566</v>
      </c>
      <c r="D153">
        <v>1.413480201010902</v>
      </c>
    </row>
    <row r="154" spans="1:4" x14ac:dyDescent="0.3">
      <c r="A154">
        <v>153</v>
      </c>
      <c r="B154">
        <v>40.096235871223499</v>
      </c>
      <c r="C154">
        <f t="shared" si="2"/>
        <v>6.3321588633911814</v>
      </c>
      <c r="D154">
        <v>1.4162503934615693</v>
      </c>
    </row>
    <row r="155" spans="1:4" x14ac:dyDescent="0.3">
      <c r="A155">
        <v>154</v>
      </c>
      <c r="B155">
        <v>6.9965681850810704</v>
      </c>
      <c r="C155">
        <f t="shared" si="2"/>
        <v>2.6451026794967847</v>
      </c>
      <c r="D155">
        <v>1.4178425268140289</v>
      </c>
    </row>
    <row r="156" spans="1:4" x14ac:dyDescent="0.3">
      <c r="A156">
        <v>155</v>
      </c>
      <c r="B156">
        <v>7.8468804926733799</v>
      </c>
      <c r="C156">
        <f t="shared" si="2"/>
        <v>2.8012283899520547</v>
      </c>
      <c r="D156">
        <v>1.4225008085531481</v>
      </c>
    </row>
    <row r="157" spans="1:4" x14ac:dyDescent="0.3">
      <c r="A157">
        <v>156</v>
      </c>
      <c r="B157">
        <v>13.0961497924862</v>
      </c>
      <c r="C157">
        <f t="shared" si="2"/>
        <v>3.6188602891637305</v>
      </c>
      <c r="D157">
        <v>1.4227821009558597</v>
      </c>
    </row>
    <row r="158" spans="1:4" x14ac:dyDescent="0.3">
      <c r="A158">
        <v>157</v>
      </c>
      <c r="B158">
        <v>8.3125604674043405</v>
      </c>
      <c r="C158">
        <f t="shared" si="2"/>
        <v>2.883151135026456</v>
      </c>
      <c r="D158">
        <v>1.4237076348822431</v>
      </c>
    </row>
    <row r="159" spans="1:4" x14ac:dyDescent="0.3">
      <c r="A159">
        <v>158</v>
      </c>
      <c r="B159">
        <v>4.9352948373700301</v>
      </c>
      <c r="C159">
        <f t="shared" si="2"/>
        <v>2.2215523485549538</v>
      </c>
      <c r="D159">
        <v>1.424550901979887</v>
      </c>
    </row>
    <row r="160" spans="1:4" x14ac:dyDescent="0.3">
      <c r="A160">
        <v>159</v>
      </c>
      <c r="B160">
        <v>1.2285530182368101</v>
      </c>
      <c r="C160">
        <f t="shared" si="2"/>
        <v>1.1084011089117558</v>
      </c>
      <c r="D160">
        <v>1.4246246815866521</v>
      </c>
    </row>
    <row r="161" spans="1:4" x14ac:dyDescent="0.3">
      <c r="A161">
        <v>160</v>
      </c>
      <c r="B161">
        <v>72.478596556398301</v>
      </c>
      <c r="C161">
        <f t="shared" si="2"/>
        <v>8.5134362367024465</v>
      </c>
      <c r="D161">
        <v>1.4253938249211899</v>
      </c>
    </row>
    <row r="162" spans="1:4" x14ac:dyDescent="0.3">
      <c r="A162">
        <v>161</v>
      </c>
      <c r="B162">
        <v>57.265468171545997</v>
      </c>
      <c r="C162">
        <f t="shared" si="2"/>
        <v>7.5673950717235581</v>
      </c>
      <c r="D162">
        <v>1.4260738793322316</v>
      </c>
    </row>
    <row r="163" spans="1:4" x14ac:dyDescent="0.3">
      <c r="A163">
        <v>162</v>
      </c>
      <c r="B163">
        <v>9.0517752901202204</v>
      </c>
      <c r="C163">
        <f t="shared" si="2"/>
        <v>3.0086168400313489</v>
      </c>
      <c r="D163">
        <v>1.4270167846116806</v>
      </c>
    </row>
    <row r="164" spans="1:4" x14ac:dyDescent="0.3">
      <c r="A164">
        <v>163</v>
      </c>
      <c r="B164">
        <v>2.0431926795036799</v>
      </c>
      <c r="C164">
        <f t="shared" si="2"/>
        <v>1.4294029101354453</v>
      </c>
      <c r="D164">
        <v>1.4290854751486699</v>
      </c>
    </row>
    <row r="165" spans="1:4" x14ac:dyDescent="0.3">
      <c r="A165">
        <v>164</v>
      </c>
      <c r="B165">
        <v>1.3577047226204599</v>
      </c>
      <c r="C165">
        <f t="shared" si="2"/>
        <v>1.1652058713465445</v>
      </c>
      <c r="D165">
        <v>1.4291190672434644</v>
      </c>
    </row>
    <row r="166" spans="1:4" x14ac:dyDescent="0.3">
      <c r="A166">
        <v>165</v>
      </c>
      <c r="B166">
        <v>4.7492409480238704</v>
      </c>
      <c r="C166">
        <f t="shared" si="2"/>
        <v>2.1792753263467812</v>
      </c>
      <c r="D166">
        <v>1.4291655021931087</v>
      </c>
    </row>
    <row r="167" spans="1:4" x14ac:dyDescent="0.3">
      <c r="A167">
        <v>166</v>
      </c>
      <c r="B167">
        <v>6.7026781541134497</v>
      </c>
      <c r="C167">
        <f t="shared" si="2"/>
        <v>2.5889531000219859</v>
      </c>
      <c r="D167">
        <v>1.4294029101354453</v>
      </c>
    </row>
    <row r="168" spans="1:4" x14ac:dyDescent="0.3">
      <c r="A168">
        <v>167</v>
      </c>
      <c r="B168">
        <v>4.4207901864445702</v>
      </c>
      <c r="C168">
        <f t="shared" si="2"/>
        <v>2.1025675224459666</v>
      </c>
      <c r="D168">
        <v>1.4307068896855812</v>
      </c>
    </row>
    <row r="169" spans="1:4" x14ac:dyDescent="0.3">
      <c r="A169">
        <v>168</v>
      </c>
      <c r="B169">
        <v>14.5764404975577</v>
      </c>
      <c r="C169">
        <f t="shared" si="2"/>
        <v>3.8179104884161048</v>
      </c>
      <c r="D169">
        <v>1.4309435381012592</v>
      </c>
    </row>
    <row r="170" spans="1:4" x14ac:dyDescent="0.3">
      <c r="A170">
        <v>169</v>
      </c>
      <c r="B170">
        <v>15.109420229293599</v>
      </c>
      <c r="C170">
        <f t="shared" si="2"/>
        <v>3.887083769266312</v>
      </c>
      <c r="D170">
        <v>1.4320664384176316</v>
      </c>
    </row>
    <row r="171" spans="1:4" x14ac:dyDescent="0.3">
      <c r="A171">
        <v>170</v>
      </c>
      <c r="B171">
        <v>11.357383907927399</v>
      </c>
      <c r="C171">
        <f t="shared" si="2"/>
        <v>3.3700717956636175</v>
      </c>
      <c r="D171">
        <v>1.4324905261738663</v>
      </c>
    </row>
    <row r="172" spans="1:4" x14ac:dyDescent="0.3">
      <c r="A172">
        <v>171</v>
      </c>
      <c r="B172">
        <v>4.1290948213160998</v>
      </c>
      <c r="C172">
        <f t="shared" si="2"/>
        <v>2.0320174264302211</v>
      </c>
      <c r="D172">
        <v>1.4337848729345557</v>
      </c>
    </row>
    <row r="173" spans="1:4" x14ac:dyDescent="0.3">
      <c r="A173">
        <v>172</v>
      </c>
      <c r="B173">
        <v>19.206865207864201</v>
      </c>
      <c r="C173">
        <f t="shared" si="2"/>
        <v>4.3825637711120873</v>
      </c>
      <c r="D173">
        <v>1.4375635584537401</v>
      </c>
    </row>
    <row r="174" spans="1:4" x14ac:dyDescent="0.3">
      <c r="A174">
        <v>173</v>
      </c>
      <c r="B174">
        <v>1.12130973838128</v>
      </c>
      <c r="C174">
        <f t="shared" si="2"/>
        <v>1.0589191368472288</v>
      </c>
      <c r="D174">
        <v>1.4393050904544942</v>
      </c>
    </row>
    <row r="175" spans="1:4" x14ac:dyDescent="0.3">
      <c r="A175">
        <v>174</v>
      </c>
      <c r="B175">
        <v>4.5020122384203898</v>
      </c>
      <c r="C175">
        <f t="shared" si="2"/>
        <v>2.1217945796943658</v>
      </c>
      <c r="D175">
        <v>1.4407895647103153</v>
      </c>
    </row>
    <row r="176" spans="1:4" x14ac:dyDescent="0.3">
      <c r="A176">
        <v>175</v>
      </c>
      <c r="B176">
        <v>6.6764090205533</v>
      </c>
      <c r="C176">
        <f t="shared" si="2"/>
        <v>2.5838748074458446</v>
      </c>
      <c r="D176">
        <v>1.4414670617064582</v>
      </c>
    </row>
    <row r="177" spans="1:4" x14ac:dyDescent="0.3">
      <c r="A177">
        <v>176</v>
      </c>
      <c r="B177">
        <v>28.308937141735399</v>
      </c>
      <c r="C177">
        <f t="shared" si="2"/>
        <v>5.3206143575470115</v>
      </c>
      <c r="D177">
        <v>1.4418895144530111</v>
      </c>
    </row>
    <row r="178" spans="1:4" x14ac:dyDescent="0.3">
      <c r="A178">
        <v>177</v>
      </c>
      <c r="B178">
        <v>6.3942222425195796</v>
      </c>
      <c r="C178">
        <f t="shared" si="2"/>
        <v>2.5286799407041571</v>
      </c>
      <c r="D178">
        <v>1.4455434581714794</v>
      </c>
    </row>
    <row r="179" spans="1:4" x14ac:dyDescent="0.3">
      <c r="A179">
        <v>178</v>
      </c>
      <c r="B179">
        <v>5.6178737975575599</v>
      </c>
      <c r="C179">
        <f t="shared" si="2"/>
        <v>2.3702054336191112</v>
      </c>
      <c r="D179">
        <v>1.4528689053107784</v>
      </c>
    </row>
    <row r="180" spans="1:4" x14ac:dyDescent="0.3">
      <c r="A180">
        <v>179</v>
      </c>
      <c r="B180">
        <v>11.191351741093101</v>
      </c>
      <c r="C180">
        <f t="shared" si="2"/>
        <v>3.3453477758064407</v>
      </c>
      <c r="D180">
        <v>1.4567125008732575</v>
      </c>
    </row>
    <row r="181" spans="1:4" x14ac:dyDescent="0.3">
      <c r="A181">
        <v>180</v>
      </c>
      <c r="B181">
        <v>7.3317255391627096</v>
      </c>
      <c r="C181">
        <f t="shared" si="2"/>
        <v>2.7077159265998918</v>
      </c>
      <c r="D181">
        <v>1.457634066284244</v>
      </c>
    </row>
    <row r="182" spans="1:4" x14ac:dyDescent="0.3">
      <c r="A182">
        <v>181</v>
      </c>
      <c r="B182">
        <v>2.3014425211877998</v>
      </c>
      <c r="C182">
        <f t="shared" si="2"/>
        <v>1.5170505994157875</v>
      </c>
      <c r="D182">
        <v>1.4662580785969366</v>
      </c>
    </row>
    <row r="183" spans="1:4" x14ac:dyDescent="0.3">
      <c r="A183">
        <v>182</v>
      </c>
      <c r="B183">
        <v>16.0358391950803</v>
      </c>
      <c r="C183">
        <f t="shared" si="2"/>
        <v>4.0044773935034641</v>
      </c>
      <c r="D183">
        <v>1.4667094835130847</v>
      </c>
    </row>
    <row r="184" spans="1:4" x14ac:dyDescent="0.3">
      <c r="A184">
        <v>183</v>
      </c>
      <c r="B184">
        <v>12.042211758902599</v>
      </c>
      <c r="C184">
        <f t="shared" si="2"/>
        <v>3.470189009103481</v>
      </c>
      <c r="D184">
        <v>1.467220564973617</v>
      </c>
    </row>
    <row r="185" spans="1:4" x14ac:dyDescent="0.3">
      <c r="A185">
        <v>184</v>
      </c>
      <c r="B185">
        <v>2.2593873298790701</v>
      </c>
      <c r="C185">
        <f t="shared" si="2"/>
        <v>1.5031258529740847</v>
      </c>
      <c r="D185">
        <v>1.4674910573960511</v>
      </c>
    </row>
    <row r="186" spans="1:4" x14ac:dyDescent="0.3">
      <c r="A186">
        <v>185</v>
      </c>
      <c r="B186">
        <v>2.2185471364021501</v>
      </c>
      <c r="C186">
        <f t="shared" si="2"/>
        <v>1.4894788136801913</v>
      </c>
      <c r="D186">
        <v>1.4687115165862084</v>
      </c>
    </row>
    <row r="187" spans="1:4" x14ac:dyDescent="0.3">
      <c r="A187">
        <v>186</v>
      </c>
      <c r="B187">
        <v>3.7081551367060901</v>
      </c>
      <c r="C187">
        <f t="shared" si="2"/>
        <v>1.9256570662259909</v>
      </c>
      <c r="D187">
        <v>1.4752049354960721</v>
      </c>
    </row>
    <row r="188" spans="1:4" x14ac:dyDescent="0.3">
      <c r="A188">
        <v>187</v>
      </c>
      <c r="B188">
        <v>29.544618605333199</v>
      </c>
      <c r="C188">
        <f t="shared" si="2"/>
        <v>5.4354961691949706</v>
      </c>
      <c r="D188">
        <v>1.4756032539007327</v>
      </c>
    </row>
    <row r="189" spans="1:4" x14ac:dyDescent="0.3">
      <c r="A189">
        <v>188</v>
      </c>
      <c r="B189">
        <v>26.6972847378252</v>
      </c>
      <c r="C189">
        <f t="shared" si="2"/>
        <v>5.1669415264569425</v>
      </c>
      <c r="D189">
        <v>1.4776202165171672</v>
      </c>
    </row>
    <row r="190" spans="1:4" x14ac:dyDescent="0.3">
      <c r="A190">
        <v>189</v>
      </c>
      <c r="B190">
        <v>12.8131280258622</v>
      </c>
      <c r="C190">
        <f t="shared" si="2"/>
        <v>3.5795429912018379</v>
      </c>
      <c r="D190">
        <v>1.4798036959112313</v>
      </c>
    </row>
    <row r="191" spans="1:4" x14ac:dyDescent="0.3">
      <c r="A191">
        <v>190</v>
      </c>
      <c r="B191">
        <v>8.8035147400139095</v>
      </c>
      <c r="C191">
        <f t="shared" si="2"/>
        <v>2.9670717450061619</v>
      </c>
      <c r="D191">
        <v>1.484731849967404</v>
      </c>
    </row>
    <row r="192" spans="1:4" x14ac:dyDescent="0.3">
      <c r="A192">
        <v>191</v>
      </c>
      <c r="B192">
        <v>23.785698855497699</v>
      </c>
      <c r="C192">
        <f t="shared" si="2"/>
        <v>4.8770584223994797</v>
      </c>
      <c r="D192">
        <v>1.4894788136801913</v>
      </c>
    </row>
    <row r="193" spans="1:4" x14ac:dyDescent="0.3">
      <c r="A193">
        <v>192</v>
      </c>
      <c r="B193">
        <v>4.9255423602786896</v>
      </c>
      <c r="C193">
        <f t="shared" si="2"/>
        <v>2.2193562941264502</v>
      </c>
      <c r="D193">
        <v>1.491958187846439</v>
      </c>
    </row>
    <row r="194" spans="1:4" x14ac:dyDescent="0.3">
      <c r="A194">
        <v>193</v>
      </c>
      <c r="B194">
        <v>24.3266672577573</v>
      </c>
      <c r="C194">
        <f t="shared" si="2"/>
        <v>4.9322071385696384</v>
      </c>
      <c r="D194">
        <v>1.493728098818627</v>
      </c>
    </row>
    <row r="195" spans="1:4" x14ac:dyDescent="0.3">
      <c r="A195">
        <v>194</v>
      </c>
      <c r="B195">
        <v>7.0967302681511297</v>
      </c>
      <c r="C195">
        <f t="shared" ref="C195:C258" si="3">SQRT(B195)</f>
        <v>2.6639688939909059</v>
      </c>
      <c r="D195">
        <v>1.4960260367951355</v>
      </c>
    </row>
    <row r="196" spans="1:4" x14ac:dyDescent="0.3">
      <c r="A196">
        <v>195</v>
      </c>
      <c r="B196">
        <v>17.893898059067499</v>
      </c>
      <c r="C196">
        <f t="shared" si="3"/>
        <v>4.2301179722399587</v>
      </c>
      <c r="D196">
        <v>1.4963379734542661</v>
      </c>
    </row>
    <row r="197" spans="1:4" x14ac:dyDescent="0.3">
      <c r="A197">
        <v>196</v>
      </c>
      <c r="B197">
        <v>7.5258279152889296</v>
      </c>
      <c r="C197">
        <f t="shared" si="3"/>
        <v>2.743324245379851</v>
      </c>
      <c r="D197">
        <v>1.4984091237591288</v>
      </c>
    </row>
    <row r="198" spans="1:4" x14ac:dyDescent="0.3">
      <c r="A198">
        <v>197</v>
      </c>
      <c r="B198">
        <v>6.5707730748875504</v>
      </c>
      <c r="C198">
        <f t="shared" si="3"/>
        <v>2.563351921778894</v>
      </c>
      <c r="D198">
        <v>1.4989833230615042</v>
      </c>
    </row>
    <row r="199" spans="1:4" x14ac:dyDescent="0.3">
      <c r="A199">
        <v>198</v>
      </c>
      <c r="B199">
        <v>0.94657103493205397</v>
      </c>
      <c r="C199">
        <f t="shared" si="3"/>
        <v>0.97291882237525551</v>
      </c>
      <c r="D199">
        <v>1.500461073951747</v>
      </c>
    </row>
    <row r="200" spans="1:4" x14ac:dyDescent="0.3">
      <c r="A200">
        <v>199</v>
      </c>
      <c r="B200">
        <v>3.68800562283467</v>
      </c>
      <c r="C200">
        <f t="shared" si="3"/>
        <v>1.9204180854268869</v>
      </c>
      <c r="D200">
        <v>1.5017983462346867</v>
      </c>
    </row>
    <row r="201" spans="1:4" x14ac:dyDescent="0.3">
      <c r="A201">
        <v>200</v>
      </c>
      <c r="B201">
        <v>4.8205234344713199</v>
      </c>
      <c r="C201">
        <f t="shared" si="3"/>
        <v>2.1955690457080417</v>
      </c>
      <c r="D201">
        <v>1.5031258529740847</v>
      </c>
    </row>
    <row r="202" spans="1:4" x14ac:dyDescent="0.3">
      <c r="A202">
        <v>201</v>
      </c>
      <c r="B202">
        <v>1.58254655079672</v>
      </c>
      <c r="C202">
        <f t="shared" si="3"/>
        <v>1.2579930646854616</v>
      </c>
      <c r="D202">
        <v>1.5071004942490596</v>
      </c>
    </row>
    <row r="203" spans="1:4" x14ac:dyDescent="0.3">
      <c r="A203">
        <v>202</v>
      </c>
      <c r="B203">
        <v>8.7159225731108698</v>
      </c>
      <c r="C203">
        <f t="shared" si="3"/>
        <v>2.9522741358334037</v>
      </c>
      <c r="D203">
        <v>1.5119756978870991</v>
      </c>
    </row>
    <row r="204" spans="1:4" x14ac:dyDescent="0.3">
      <c r="A204">
        <v>203</v>
      </c>
      <c r="B204">
        <v>2.7523151117979698</v>
      </c>
      <c r="C204">
        <f t="shared" si="3"/>
        <v>1.6590102807993596</v>
      </c>
      <c r="D204">
        <v>1.5128206913603708</v>
      </c>
    </row>
    <row r="205" spans="1:4" x14ac:dyDescent="0.3">
      <c r="A205">
        <v>204</v>
      </c>
      <c r="B205">
        <v>3.9361786246049602</v>
      </c>
      <c r="C205">
        <f t="shared" si="3"/>
        <v>1.9839805000566311</v>
      </c>
      <c r="D205">
        <v>1.5133678434783562</v>
      </c>
    </row>
    <row r="206" spans="1:4" x14ac:dyDescent="0.3">
      <c r="A206">
        <v>205</v>
      </c>
      <c r="B206">
        <v>35.135010885423597</v>
      </c>
      <c r="C206">
        <f t="shared" si="3"/>
        <v>5.9274793028254091</v>
      </c>
      <c r="D206">
        <v>1.5139036279801235</v>
      </c>
    </row>
    <row r="207" spans="1:4" x14ac:dyDescent="0.3">
      <c r="A207">
        <v>206</v>
      </c>
      <c r="B207">
        <v>9.1831537110617205</v>
      </c>
      <c r="C207">
        <f t="shared" si="3"/>
        <v>3.0303718766946277</v>
      </c>
      <c r="D207">
        <v>1.5165133241789008</v>
      </c>
    </row>
    <row r="208" spans="1:4" x14ac:dyDescent="0.3">
      <c r="A208">
        <v>207</v>
      </c>
      <c r="B208">
        <v>56.765869949769296</v>
      </c>
      <c r="C208">
        <f t="shared" si="3"/>
        <v>7.5343128385918048</v>
      </c>
      <c r="D208">
        <v>1.5170505994157875</v>
      </c>
    </row>
    <row r="209" spans="1:4" x14ac:dyDescent="0.3">
      <c r="A209">
        <v>208</v>
      </c>
      <c r="B209">
        <v>17.764181990061299</v>
      </c>
      <c r="C209">
        <f t="shared" si="3"/>
        <v>4.2147576430989835</v>
      </c>
      <c r="D209">
        <v>1.5173909967852584</v>
      </c>
    </row>
    <row r="210" spans="1:4" x14ac:dyDescent="0.3">
      <c r="A210">
        <v>209</v>
      </c>
      <c r="B210">
        <v>15.308341369338301</v>
      </c>
      <c r="C210">
        <f t="shared" si="3"/>
        <v>3.9125875542073563</v>
      </c>
      <c r="D210">
        <v>1.5190680468497981</v>
      </c>
    </row>
    <row r="211" spans="1:4" x14ac:dyDescent="0.3">
      <c r="A211">
        <v>210</v>
      </c>
      <c r="B211">
        <v>23.192438503368599</v>
      </c>
      <c r="C211">
        <f t="shared" si="3"/>
        <v>4.8158528324034782</v>
      </c>
      <c r="D211">
        <v>1.519370380263249</v>
      </c>
    </row>
    <row r="212" spans="1:4" x14ac:dyDescent="0.3">
      <c r="A212">
        <v>211</v>
      </c>
      <c r="B212">
        <v>12.647003126799699</v>
      </c>
      <c r="C212">
        <f t="shared" si="3"/>
        <v>3.5562625221993525</v>
      </c>
      <c r="D212">
        <v>1.5214256318892587</v>
      </c>
    </row>
    <row r="213" spans="1:4" x14ac:dyDescent="0.3">
      <c r="A213">
        <v>212</v>
      </c>
      <c r="B213">
        <v>5.5291139984059203</v>
      </c>
      <c r="C213">
        <f t="shared" si="3"/>
        <v>2.3514068126136576</v>
      </c>
      <c r="D213">
        <v>1.5274564879340327</v>
      </c>
    </row>
    <row r="214" spans="1:4" x14ac:dyDescent="0.3">
      <c r="A214">
        <v>213</v>
      </c>
      <c r="B214">
        <v>16.496871126778998</v>
      </c>
      <c r="C214">
        <f t="shared" si="3"/>
        <v>4.0616340463881038</v>
      </c>
      <c r="D214">
        <v>1.5275858024665228</v>
      </c>
    </row>
    <row r="215" spans="1:4" x14ac:dyDescent="0.3">
      <c r="A215">
        <v>214</v>
      </c>
      <c r="B215">
        <v>7.4557201998492202</v>
      </c>
      <c r="C215">
        <f t="shared" si="3"/>
        <v>2.7305164712649548</v>
      </c>
      <c r="D215">
        <v>1.5305432813341444</v>
      </c>
    </row>
    <row r="216" spans="1:4" x14ac:dyDescent="0.3">
      <c r="A216">
        <v>215</v>
      </c>
      <c r="B216">
        <v>7.0931095336921004</v>
      </c>
      <c r="C216">
        <f t="shared" si="3"/>
        <v>2.6632892320760244</v>
      </c>
      <c r="D216">
        <v>1.5311911933216473</v>
      </c>
    </row>
    <row r="217" spans="1:4" x14ac:dyDescent="0.3">
      <c r="A217">
        <v>216</v>
      </c>
      <c r="B217">
        <v>2.8197800905774</v>
      </c>
      <c r="C217">
        <f t="shared" si="3"/>
        <v>1.6792200840203764</v>
      </c>
      <c r="D217">
        <v>1.5330965341850005</v>
      </c>
    </row>
    <row r="218" spans="1:4" x14ac:dyDescent="0.3">
      <c r="A218">
        <v>217</v>
      </c>
      <c r="B218">
        <v>11.4945370252454</v>
      </c>
      <c r="C218">
        <f t="shared" si="3"/>
        <v>3.3903594241975878</v>
      </c>
      <c r="D218">
        <v>1.533098307376572</v>
      </c>
    </row>
    <row r="219" spans="1:4" x14ac:dyDescent="0.3">
      <c r="A219">
        <v>218</v>
      </c>
      <c r="B219">
        <v>31.196949368049701</v>
      </c>
      <c r="C219">
        <f t="shared" si="3"/>
        <v>5.5854229354677969</v>
      </c>
      <c r="D219">
        <v>1.5340563209787899</v>
      </c>
    </row>
    <row r="220" spans="1:4" x14ac:dyDescent="0.3">
      <c r="A220">
        <v>219</v>
      </c>
      <c r="B220">
        <v>32.670304833509803</v>
      </c>
      <c r="C220">
        <f t="shared" si="3"/>
        <v>5.7157943309315984</v>
      </c>
      <c r="D220">
        <v>1.5361803429572713</v>
      </c>
    </row>
    <row r="221" spans="1:4" x14ac:dyDescent="0.3">
      <c r="A221">
        <v>220</v>
      </c>
      <c r="B221">
        <v>52.451010218515798</v>
      </c>
      <c r="C221">
        <f t="shared" si="3"/>
        <v>7.2423069679844279</v>
      </c>
      <c r="D221">
        <v>1.5406770203354954</v>
      </c>
    </row>
    <row r="222" spans="1:4" x14ac:dyDescent="0.3">
      <c r="A222">
        <v>221</v>
      </c>
      <c r="B222">
        <v>6.7873044835412797</v>
      </c>
      <c r="C222">
        <f t="shared" si="3"/>
        <v>2.6052455706787567</v>
      </c>
      <c r="D222">
        <v>1.5424600719488883</v>
      </c>
    </row>
    <row r="223" spans="1:4" x14ac:dyDescent="0.3">
      <c r="A223">
        <v>222</v>
      </c>
      <c r="B223">
        <v>8.2487640366941193</v>
      </c>
      <c r="C223">
        <f t="shared" si="3"/>
        <v>2.8720661616150349</v>
      </c>
      <c r="D223">
        <v>1.5440767882596449</v>
      </c>
    </row>
    <row r="224" spans="1:4" x14ac:dyDescent="0.3">
      <c r="A224">
        <v>223</v>
      </c>
      <c r="B224">
        <v>10.5818214864795</v>
      </c>
      <c r="C224">
        <f t="shared" si="3"/>
        <v>3.2529711782429769</v>
      </c>
      <c r="D224">
        <v>1.5452893269579033</v>
      </c>
    </row>
    <row r="225" spans="1:4" x14ac:dyDescent="0.3">
      <c r="A225">
        <v>224</v>
      </c>
      <c r="B225">
        <v>8.6635672531074892</v>
      </c>
      <c r="C225">
        <f t="shared" si="3"/>
        <v>2.9433938324844484</v>
      </c>
      <c r="D225">
        <v>1.555603065648101</v>
      </c>
    </row>
    <row r="226" spans="1:4" x14ac:dyDescent="0.3">
      <c r="A226">
        <v>225</v>
      </c>
      <c r="B226">
        <v>9.4395119487289598</v>
      </c>
      <c r="C226">
        <f t="shared" si="3"/>
        <v>3.0723788745415108</v>
      </c>
      <c r="D226">
        <v>1.558763327087034</v>
      </c>
    </row>
    <row r="227" spans="1:4" x14ac:dyDescent="0.3">
      <c r="A227">
        <v>226</v>
      </c>
      <c r="B227">
        <v>12.761229668813399</v>
      </c>
      <c r="C227">
        <f t="shared" si="3"/>
        <v>3.572286336341671</v>
      </c>
      <c r="D227">
        <v>1.5599890529357505</v>
      </c>
    </row>
    <row r="228" spans="1:4" x14ac:dyDescent="0.3">
      <c r="A228">
        <v>227</v>
      </c>
      <c r="B228">
        <v>7.3371660599106701</v>
      </c>
      <c r="C228">
        <f t="shared" si="3"/>
        <v>2.7087203731486702</v>
      </c>
      <c r="D228">
        <v>1.56076204917899</v>
      </c>
    </row>
    <row r="229" spans="1:4" x14ac:dyDescent="0.3">
      <c r="A229">
        <v>228</v>
      </c>
      <c r="B229">
        <v>12.6540274814848</v>
      </c>
      <c r="C229">
        <f t="shared" si="3"/>
        <v>3.5572499886126643</v>
      </c>
      <c r="D229">
        <v>1.5684823654704794</v>
      </c>
    </row>
    <row r="230" spans="1:4" x14ac:dyDescent="0.3">
      <c r="A230">
        <v>229</v>
      </c>
      <c r="B230">
        <v>2.14991275305078</v>
      </c>
      <c r="C230">
        <f t="shared" si="3"/>
        <v>1.4662580785969366</v>
      </c>
      <c r="D230">
        <v>1.5700994254737914</v>
      </c>
    </row>
    <row r="231" spans="1:4" x14ac:dyDescent="0.3">
      <c r="A231">
        <v>230</v>
      </c>
      <c r="B231">
        <v>5.0944205948492201</v>
      </c>
      <c r="C231">
        <f t="shared" si="3"/>
        <v>2.2570823190236595</v>
      </c>
      <c r="D231">
        <v>1.5704157665471492</v>
      </c>
    </row>
    <row r="232" spans="1:4" x14ac:dyDescent="0.3">
      <c r="A232">
        <v>231</v>
      </c>
      <c r="B232">
        <v>22.037150912074399</v>
      </c>
      <c r="C232">
        <f t="shared" si="3"/>
        <v>4.6943743898494503</v>
      </c>
      <c r="D232">
        <v>1.5727883304694723</v>
      </c>
    </row>
    <row r="233" spans="1:4" x14ac:dyDescent="0.3">
      <c r="A233">
        <v>232</v>
      </c>
      <c r="B233">
        <v>8.8353365235235604</v>
      </c>
      <c r="C233">
        <f t="shared" si="3"/>
        <v>2.9724293975675118</v>
      </c>
      <c r="D233">
        <v>1.5752899055183969</v>
      </c>
    </row>
    <row r="234" spans="1:4" x14ac:dyDescent="0.3">
      <c r="A234">
        <v>233</v>
      </c>
      <c r="B234">
        <v>19.044161290980199</v>
      </c>
      <c r="C234">
        <f t="shared" si="3"/>
        <v>4.3639616509520565</v>
      </c>
      <c r="D234">
        <v>1.5811997629937813</v>
      </c>
    </row>
    <row r="235" spans="1:4" x14ac:dyDescent="0.3">
      <c r="A235">
        <v>234</v>
      </c>
      <c r="B235">
        <v>6.1119141514252098</v>
      </c>
      <c r="C235">
        <f t="shared" si="3"/>
        <v>2.4722285799305066</v>
      </c>
      <c r="D235">
        <v>1.5865814527836288</v>
      </c>
    </row>
    <row r="236" spans="1:4" x14ac:dyDescent="0.3">
      <c r="A236">
        <v>235</v>
      </c>
      <c r="B236">
        <v>10.207960103996299</v>
      </c>
      <c r="C236">
        <f t="shared" si="3"/>
        <v>3.1949898441147351</v>
      </c>
      <c r="D236">
        <v>1.5908803022511466</v>
      </c>
    </row>
    <row r="237" spans="1:4" x14ac:dyDescent="0.3">
      <c r="A237">
        <v>236</v>
      </c>
      <c r="B237">
        <v>14.821387979683401</v>
      </c>
      <c r="C237">
        <f t="shared" si="3"/>
        <v>3.8498555790683109</v>
      </c>
      <c r="D237">
        <v>1.5923466512294708</v>
      </c>
    </row>
    <row r="238" spans="1:4" x14ac:dyDescent="0.3">
      <c r="A238">
        <v>237</v>
      </c>
      <c r="B238">
        <v>6.4851249159249402</v>
      </c>
      <c r="C238">
        <f t="shared" si="3"/>
        <v>2.5465908418756515</v>
      </c>
      <c r="D238">
        <v>1.5961999045928583</v>
      </c>
    </row>
    <row r="239" spans="1:4" x14ac:dyDescent="0.3">
      <c r="A239">
        <v>238</v>
      </c>
      <c r="B239">
        <v>1.43145009051669</v>
      </c>
      <c r="C239">
        <f t="shared" si="3"/>
        <v>1.1964322339843114</v>
      </c>
      <c r="D239">
        <v>1.5965964054999184</v>
      </c>
    </row>
    <row r="240" spans="1:4" x14ac:dyDescent="0.3">
      <c r="A240">
        <v>239</v>
      </c>
      <c r="B240">
        <v>10.4347235706181</v>
      </c>
      <c r="C240">
        <f t="shared" si="3"/>
        <v>3.2302822741392276</v>
      </c>
      <c r="D240">
        <v>1.5990671102160097</v>
      </c>
    </row>
    <row r="241" spans="1:4" x14ac:dyDescent="0.3">
      <c r="A241">
        <v>240</v>
      </c>
      <c r="B241">
        <v>3.1904441698415398</v>
      </c>
      <c r="C241">
        <f t="shared" si="3"/>
        <v>1.7861814493050643</v>
      </c>
      <c r="D241">
        <v>1.6009801997808248</v>
      </c>
    </row>
    <row r="242" spans="1:4" x14ac:dyDescent="0.3">
      <c r="A242">
        <v>241</v>
      </c>
      <c r="B242">
        <v>9.4514962032220406</v>
      </c>
      <c r="C242">
        <f t="shared" si="3"/>
        <v>3.0743285776282989</v>
      </c>
      <c r="D242">
        <v>1.6026592727790894</v>
      </c>
    </row>
    <row r="243" spans="1:4" x14ac:dyDescent="0.3">
      <c r="A243">
        <v>242</v>
      </c>
      <c r="B243">
        <v>4.7001218966483496</v>
      </c>
      <c r="C243">
        <f t="shared" si="3"/>
        <v>2.1679764520511631</v>
      </c>
      <c r="D243">
        <v>1.6030886247141578</v>
      </c>
    </row>
    <row r="244" spans="1:4" x14ac:dyDescent="0.3">
      <c r="A244">
        <v>243</v>
      </c>
      <c r="B244">
        <v>5.2681638038568304</v>
      </c>
      <c r="C244">
        <f t="shared" si="3"/>
        <v>2.2952480920059233</v>
      </c>
      <c r="D244">
        <v>1.6099966792235971</v>
      </c>
    </row>
    <row r="245" spans="1:4" x14ac:dyDescent="0.3">
      <c r="A245">
        <v>244</v>
      </c>
      <c r="B245">
        <v>2.5001926904915899</v>
      </c>
      <c r="C245">
        <f t="shared" si="3"/>
        <v>1.5811997629937813</v>
      </c>
      <c r="D245">
        <v>1.613140209124055</v>
      </c>
    </row>
    <row r="246" spans="1:4" x14ac:dyDescent="0.3">
      <c r="A246">
        <v>245</v>
      </c>
      <c r="B246">
        <v>16.850985662824101</v>
      </c>
      <c r="C246">
        <f t="shared" si="3"/>
        <v>4.1049952086237687</v>
      </c>
      <c r="D246">
        <v>1.6162884586478645</v>
      </c>
    </row>
    <row r="247" spans="1:4" x14ac:dyDescent="0.3">
      <c r="A247">
        <v>246</v>
      </c>
      <c r="B247">
        <v>5.3538968004785001</v>
      </c>
      <c r="C247">
        <f t="shared" si="3"/>
        <v>2.3138489147907864</v>
      </c>
      <c r="D247">
        <v>1.6169359611531404</v>
      </c>
    </row>
    <row r="248" spans="1:4" x14ac:dyDescent="0.3">
      <c r="A248">
        <v>247</v>
      </c>
      <c r="B248">
        <v>50.150525725877003</v>
      </c>
      <c r="C248">
        <f t="shared" si="3"/>
        <v>7.0817035892415747</v>
      </c>
      <c r="D248">
        <v>1.621301986310129</v>
      </c>
    </row>
    <row r="249" spans="1:4" x14ac:dyDescent="0.3">
      <c r="A249">
        <v>248</v>
      </c>
      <c r="B249">
        <v>15.076653030099701</v>
      </c>
      <c r="C249">
        <f t="shared" si="3"/>
        <v>3.8828665995755896</v>
      </c>
      <c r="D249">
        <v>1.6320061066037559</v>
      </c>
    </row>
    <row r="250" spans="1:4" x14ac:dyDescent="0.3">
      <c r="A250">
        <v>249</v>
      </c>
      <c r="B250">
        <v>32.6115871828788</v>
      </c>
      <c r="C250">
        <f t="shared" si="3"/>
        <v>5.7106555825823362</v>
      </c>
      <c r="D250">
        <v>1.633567736539985</v>
      </c>
    </row>
    <row r="251" spans="1:4" x14ac:dyDescent="0.3">
      <c r="A251">
        <v>250</v>
      </c>
      <c r="B251">
        <v>2.2902822296743302</v>
      </c>
      <c r="C251">
        <f t="shared" si="3"/>
        <v>1.5133678434783562</v>
      </c>
      <c r="D251">
        <v>1.634508631987895</v>
      </c>
    </row>
    <row r="252" spans="1:4" x14ac:dyDescent="0.3">
      <c r="A252">
        <v>251</v>
      </c>
      <c r="B252">
        <v>3.8851773237980201</v>
      </c>
      <c r="C252">
        <f t="shared" si="3"/>
        <v>1.9710853162149071</v>
      </c>
      <c r="D252">
        <v>1.6369511896696616</v>
      </c>
    </row>
    <row r="253" spans="1:4" x14ac:dyDescent="0.3">
      <c r="A253">
        <v>252</v>
      </c>
      <c r="B253">
        <v>3.7952606753030498</v>
      </c>
      <c r="C253">
        <f t="shared" si="3"/>
        <v>1.9481428785648782</v>
      </c>
      <c r="D253">
        <v>1.6372270429595646</v>
      </c>
    </row>
    <row r="254" spans="1:4" x14ac:dyDescent="0.3">
      <c r="A254">
        <v>253</v>
      </c>
      <c r="B254">
        <v>3.4399815037733301</v>
      </c>
      <c r="C254">
        <f t="shared" si="3"/>
        <v>1.8547187128438991</v>
      </c>
      <c r="D254">
        <v>1.640561045725236</v>
      </c>
    </row>
    <row r="255" spans="1:4" x14ac:dyDescent="0.3">
      <c r="A255">
        <v>254</v>
      </c>
      <c r="B255">
        <v>3.4723557376302598</v>
      </c>
      <c r="C255">
        <f t="shared" si="3"/>
        <v>1.8634258068488425</v>
      </c>
      <c r="D255">
        <v>1.640710006010599</v>
      </c>
    </row>
    <row r="256" spans="1:4" x14ac:dyDescent="0.3">
      <c r="A256">
        <v>255</v>
      </c>
      <c r="B256">
        <v>9.5982305336685805</v>
      </c>
      <c r="C256">
        <f t="shared" si="3"/>
        <v>3.098101117405399</v>
      </c>
      <c r="D256">
        <v>1.6421806915108428</v>
      </c>
    </row>
    <row r="257" spans="1:4" x14ac:dyDescent="0.3">
      <c r="A257">
        <v>256</v>
      </c>
      <c r="B257">
        <v>3.15922665434808</v>
      </c>
      <c r="C257">
        <f t="shared" si="3"/>
        <v>1.777421349694011</v>
      </c>
      <c r="D257">
        <v>1.6455352462808173</v>
      </c>
    </row>
    <row r="258" spans="1:4" x14ac:dyDescent="0.3">
      <c r="A258">
        <v>257</v>
      </c>
      <c r="B258">
        <v>4.7812862322185303</v>
      </c>
      <c r="C258">
        <f t="shared" si="3"/>
        <v>2.1866152455835777</v>
      </c>
      <c r="D258">
        <v>1.6462205580073013</v>
      </c>
    </row>
    <row r="259" spans="1:4" x14ac:dyDescent="0.3">
      <c r="A259">
        <v>258</v>
      </c>
      <c r="B259">
        <v>5.0153413642474201</v>
      </c>
      <c r="C259">
        <f t="shared" ref="C259:C322" si="4">SQRT(B259)</f>
        <v>2.2394957834850726</v>
      </c>
      <c r="D259">
        <v>1.6477184856366758</v>
      </c>
    </row>
    <row r="260" spans="1:4" x14ac:dyDescent="0.3">
      <c r="A260">
        <v>259</v>
      </c>
      <c r="B260">
        <v>8.6414279019816291</v>
      </c>
      <c r="C260">
        <f t="shared" si="4"/>
        <v>2.9396305723647709</v>
      </c>
      <c r="D260">
        <v>1.651451164765501</v>
      </c>
    </row>
    <row r="261" spans="1:4" x14ac:dyDescent="0.3">
      <c r="A261">
        <v>260</v>
      </c>
      <c r="B261">
        <v>8.4591653839104595</v>
      </c>
      <c r="C261">
        <f t="shared" si="4"/>
        <v>2.9084644374498478</v>
      </c>
      <c r="D261">
        <v>1.65215275402003</v>
      </c>
    </row>
    <row r="262" spans="1:4" x14ac:dyDescent="0.3">
      <c r="A262">
        <v>261</v>
      </c>
      <c r="B262">
        <v>7.6015449768240604</v>
      </c>
      <c r="C262">
        <f t="shared" si="4"/>
        <v>2.757089947176925</v>
      </c>
      <c r="D262">
        <v>1.6529168901965943</v>
      </c>
    </row>
    <row r="263" spans="1:4" x14ac:dyDescent="0.3">
      <c r="A263">
        <v>262</v>
      </c>
      <c r="B263">
        <v>24.033524440017501</v>
      </c>
      <c r="C263">
        <f t="shared" si="4"/>
        <v>4.9023998653738454</v>
      </c>
      <c r="D263">
        <v>1.6537686477962601</v>
      </c>
    </row>
    <row r="264" spans="1:4" x14ac:dyDescent="0.3">
      <c r="A264">
        <v>263</v>
      </c>
      <c r="B264">
        <v>28.3828361549186</v>
      </c>
      <c r="C264">
        <f t="shared" si="4"/>
        <v>5.3275544253361318</v>
      </c>
      <c r="D264">
        <v>1.65650432444185</v>
      </c>
    </row>
    <row r="265" spans="1:4" x14ac:dyDescent="0.3">
      <c r="A265">
        <v>264</v>
      </c>
      <c r="B265">
        <v>6.7432130697314401</v>
      </c>
      <c r="C265">
        <f t="shared" si="4"/>
        <v>2.5967697375261136</v>
      </c>
      <c r="D265">
        <v>1.6586684300814916</v>
      </c>
    </row>
    <row r="266" spans="1:4" x14ac:dyDescent="0.3">
      <c r="A266">
        <v>265</v>
      </c>
      <c r="B266">
        <v>25.387636318773598</v>
      </c>
      <c r="C266">
        <f t="shared" si="4"/>
        <v>5.0386145237330471</v>
      </c>
      <c r="D266">
        <v>1.6590102807993596</v>
      </c>
    </row>
    <row r="267" spans="1:4" x14ac:dyDescent="0.3">
      <c r="A267">
        <v>266</v>
      </c>
      <c r="B267">
        <v>1.8244798589567901</v>
      </c>
      <c r="C267">
        <f t="shared" si="4"/>
        <v>1.3507330820546264</v>
      </c>
      <c r="D267">
        <v>1.6596024454310465</v>
      </c>
    </row>
    <row r="268" spans="1:4" x14ac:dyDescent="0.3">
      <c r="A268">
        <v>267</v>
      </c>
      <c r="B268">
        <v>3.9737249161112</v>
      </c>
      <c r="C268">
        <f t="shared" si="4"/>
        <v>1.9934204062643686</v>
      </c>
      <c r="D268">
        <v>1.6612159025333433</v>
      </c>
    </row>
    <row r="269" spans="1:4" x14ac:dyDescent="0.3">
      <c r="A269">
        <v>268</v>
      </c>
      <c r="B269">
        <v>9.0041671581758607</v>
      </c>
      <c r="C269">
        <f t="shared" si="4"/>
        <v>3.0006944459867722</v>
      </c>
      <c r="D269">
        <v>1.66203720876993</v>
      </c>
    </row>
    <row r="270" spans="1:4" x14ac:dyDescent="0.3">
      <c r="A270">
        <v>269</v>
      </c>
      <c r="B270">
        <v>2.0557390618559599</v>
      </c>
      <c r="C270">
        <f t="shared" si="4"/>
        <v>1.4337848729345557</v>
      </c>
      <c r="D270">
        <v>1.662188652204746</v>
      </c>
    </row>
    <row r="271" spans="1:4" x14ac:dyDescent="0.3">
      <c r="A271">
        <v>270</v>
      </c>
      <c r="B271">
        <v>12.406580740538899</v>
      </c>
      <c r="C271">
        <f t="shared" si="4"/>
        <v>3.5222976507585071</v>
      </c>
      <c r="D271">
        <v>1.6631098263418986</v>
      </c>
    </row>
    <row r="272" spans="1:4" x14ac:dyDescent="0.3">
      <c r="A272">
        <v>271</v>
      </c>
      <c r="B272">
        <v>7.5030928930102503</v>
      </c>
      <c r="C272">
        <f t="shared" si="4"/>
        <v>2.7391774117443086</v>
      </c>
      <c r="D272">
        <v>1.6632330169530847</v>
      </c>
    </row>
    <row r="273" spans="1:4" x14ac:dyDescent="0.3">
      <c r="A273">
        <v>272</v>
      </c>
      <c r="B273">
        <v>5.6119386782583902</v>
      </c>
      <c r="C273">
        <f t="shared" si="4"/>
        <v>2.3689530764154849</v>
      </c>
      <c r="D273">
        <v>1.6647266292084024</v>
      </c>
    </row>
    <row r="274" spans="1:4" x14ac:dyDescent="0.3">
      <c r="A274">
        <v>273</v>
      </c>
      <c r="B274">
        <v>2.5570156229745802</v>
      </c>
      <c r="C274">
        <f t="shared" si="4"/>
        <v>1.5990671102160097</v>
      </c>
      <c r="D274">
        <v>1.6659781242883382</v>
      </c>
    </row>
    <row r="275" spans="1:4" x14ac:dyDescent="0.3">
      <c r="A275">
        <v>274</v>
      </c>
      <c r="B275">
        <v>28.8994205242658</v>
      </c>
      <c r="C275">
        <f t="shared" si="4"/>
        <v>5.3758181260405191</v>
      </c>
      <c r="D275">
        <v>1.6683797053621245</v>
      </c>
    </row>
    <row r="276" spans="1:4" x14ac:dyDescent="0.3">
      <c r="A276">
        <v>275</v>
      </c>
      <c r="B276">
        <v>9.2393174350252796</v>
      </c>
      <c r="C276">
        <f t="shared" si="4"/>
        <v>3.0396245549451137</v>
      </c>
      <c r="D276">
        <v>1.6683910001733258</v>
      </c>
    </row>
    <row r="277" spans="1:4" x14ac:dyDescent="0.3">
      <c r="A277">
        <v>276</v>
      </c>
      <c r="B277">
        <v>7.8509935904283203</v>
      </c>
      <c r="C277">
        <f t="shared" si="4"/>
        <v>2.8019624534294389</v>
      </c>
      <c r="D277">
        <v>1.6695766955753066</v>
      </c>
    </row>
    <row r="278" spans="1:4" x14ac:dyDescent="0.3">
      <c r="A278">
        <v>277</v>
      </c>
      <c r="B278">
        <v>3.8276064392150202</v>
      </c>
      <c r="C278">
        <f t="shared" si="4"/>
        <v>1.9564269572910256</v>
      </c>
      <c r="D278">
        <v>1.6741463045847278</v>
      </c>
    </row>
    <row r="279" spans="1:4" x14ac:dyDescent="0.3">
      <c r="A279">
        <v>278</v>
      </c>
      <c r="B279">
        <v>4.73965224785624</v>
      </c>
      <c r="C279">
        <f t="shared" si="4"/>
        <v>2.1770742403180101</v>
      </c>
      <c r="D279">
        <v>1.6753474595146853</v>
      </c>
    </row>
    <row r="280" spans="1:4" x14ac:dyDescent="0.3">
      <c r="A280">
        <v>279</v>
      </c>
      <c r="B280">
        <v>3.3509767656573701</v>
      </c>
      <c r="C280">
        <f t="shared" si="4"/>
        <v>1.8305673343686022</v>
      </c>
      <c r="D280">
        <v>1.6768404007809956</v>
      </c>
    </row>
    <row r="281" spans="1:4" x14ac:dyDescent="0.3">
      <c r="A281">
        <v>280</v>
      </c>
      <c r="B281">
        <v>6.6914353176679802</v>
      </c>
      <c r="C281">
        <f t="shared" si="4"/>
        <v>2.5867808793301337</v>
      </c>
      <c r="D281">
        <v>1.6779186686093639</v>
      </c>
    </row>
    <row r="282" spans="1:4" x14ac:dyDescent="0.3">
      <c r="A282">
        <v>281</v>
      </c>
      <c r="B282">
        <v>18.595892916418101</v>
      </c>
      <c r="C282">
        <f t="shared" si="4"/>
        <v>4.3122955506804148</v>
      </c>
      <c r="D282">
        <v>1.6785595153167998</v>
      </c>
    </row>
    <row r="283" spans="1:4" x14ac:dyDescent="0.3">
      <c r="A283">
        <v>282</v>
      </c>
      <c r="B283">
        <v>3.57144217987774</v>
      </c>
      <c r="C283">
        <f t="shared" si="4"/>
        <v>1.8898259654999294</v>
      </c>
      <c r="D283">
        <v>1.6792200840203764</v>
      </c>
    </row>
    <row r="284" spans="1:4" x14ac:dyDescent="0.3">
      <c r="A284">
        <v>283</v>
      </c>
      <c r="B284">
        <v>4.9751267205890501</v>
      </c>
      <c r="C284">
        <f t="shared" si="4"/>
        <v>2.2304992088295057</v>
      </c>
      <c r="D284">
        <v>1.6807590689389422</v>
      </c>
    </row>
    <row r="285" spans="1:4" x14ac:dyDescent="0.3">
      <c r="A285">
        <v>284</v>
      </c>
      <c r="B285">
        <v>13.6870427653453</v>
      </c>
      <c r="C285">
        <f t="shared" si="4"/>
        <v>3.6996003521117387</v>
      </c>
      <c r="D285">
        <v>1.6831289122626794</v>
      </c>
    </row>
    <row r="286" spans="1:4" x14ac:dyDescent="0.3">
      <c r="A286">
        <v>285</v>
      </c>
      <c r="B286">
        <v>5.2733825943966099</v>
      </c>
      <c r="C286">
        <f t="shared" si="4"/>
        <v>2.2963846790981273</v>
      </c>
      <c r="D286">
        <v>1.6838353089262383</v>
      </c>
    </row>
    <row r="287" spans="1:4" x14ac:dyDescent="0.3">
      <c r="A287">
        <v>286</v>
      </c>
      <c r="B287">
        <v>15.9626731904919</v>
      </c>
      <c r="C287">
        <f t="shared" si="4"/>
        <v>3.9953314243616762</v>
      </c>
      <c r="D287">
        <v>1.6838560324829139</v>
      </c>
    </row>
    <row r="288" spans="1:4" x14ac:dyDescent="0.3">
      <c r="A288">
        <v>287</v>
      </c>
      <c r="B288">
        <v>16.8214401277402</v>
      </c>
      <c r="C288">
        <f t="shared" si="4"/>
        <v>4.1013949002431112</v>
      </c>
      <c r="D288">
        <v>1.6838654386948619</v>
      </c>
    </row>
    <row r="289" spans="1:4" x14ac:dyDescent="0.3">
      <c r="A289">
        <v>288</v>
      </c>
      <c r="B289">
        <v>26.385925952173899</v>
      </c>
      <c r="C289">
        <f t="shared" si="4"/>
        <v>5.1367232699624665</v>
      </c>
      <c r="D289">
        <v>1.6870562919688099</v>
      </c>
    </row>
    <row r="290" spans="1:4" x14ac:dyDescent="0.3">
      <c r="A290">
        <v>289</v>
      </c>
      <c r="B290">
        <v>7.3155893636941904</v>
      </c>
      <c r="C290">
        <f t="shared" si="4"/>
        <v>2.7047346198276441</v>
      </c>
      <c r="D290">
        <v>1.6906271494483283</v>
      </c>
    </row>
    <row r="291" spans="1:4" x14ac:dyDescent="0.3">
      <c r="A291">
        <v>290</v>
      </c>
      <c r="B291">
        <v>22.170525390286201</v>
      </c>
      <c r="C291">
        <f t="shared" si="4"/>
        <v>4.7085587381157517</v>
      </c>
      <c r="D291">
        <v>1.6924165671116227</v>
      </c>
    </row>
    <row r="292" spans="1:4" x14ac:dyDescent="0.3">
      <c r="A292">
        <v>291</v>
      </c>
      <c r="B292">
        <v>37.4673117042638</v>
      </c>
      <c r="C292">
        <f t="shared" si="4"/>
        <v>6.1210547869026461</v>
      </c>
      <c r="D292">
        <v>1.6925199392884385</v>
      </c>
    </row>
    <row r="293" spans="1:4" x14ac:dyDescent="0.3">
      <c r="A293">
        <v>292</v>
      </c>
      <c r="B293">
        <v>21.713856261100201</v>
      </c>
      <c r="C293">
        <f t="shared" si="4"/>
        <v>4.6598128997954626</v>
      </c>
      <c r="D293">
        <v>1.6925471650242632</v>
      </c>
    </row>
    <row r="294" spans="1:4" x14ac:dyDescent="0.3">
      <c r="A294">
        <v>293</v>
      </c>
      <c r="B294">
        <v>8.2771728782050307</v>
      </c>
      <c r="C294">
        <f t="shared" si="4"/>
        <v>2.8770076256772472</v>
      </c>
      <c r="D294">
        <v>1.6929806828912077</v>
      </c>
    </row>
    <row r="295" spans="1:4" x14ac:dyDescent="0.3">
      <c r="A295">
        <v>294</v>
      </c>
      <c r="B295">
        <v>42.502431237517001</v>
      </c>
      <c r="C295">
        <f t="shared" si="4"/>
        <v>6.5193888699414915</v>
      </c>
      <c r="D295">
        <v>1.6934132122449232</v>
      </c>
    </row>
    <row r="296" spans="1:4" x14ac:dyDescent="0.3">
      <c r="A296">
        <v>295</v>
      </c>
      <c r="B296">
        <v>7.2051616259653102</v>
      </c>
      <c r="C296">
        <f t="shared" si="4"/>
        <v>2.6842432128935916</v>
      </c>
      <c r="D296">
        <v>1.6975751160488481</v>
      </c>
    </row>
    <row r="297" spans="1:4" x14ac:dyDescent="0.3">
      <c r="A297">
        <v>296</v>
      </c>
      <c r="B297">
        <v>16.0495295039883</v>
      </c>
      <c r="C297">
        <f t="shared" si="4"/>
        <v>4.0061864040491546</v>
      </c>
      <c r="D297">
        <v>1.6985560925683643</v>
      </c>
    </row>
    <row r="298" spans="1:4" x14ac:dyDescent="0.3">
      <c r="A298">
        <v>297</v>
      </c>
      <c r="B298">
        <v>15.0679075207634</v>
      </c>
      <c r="C298">
        <f t="shared" si="4"/>
        <v>3.8817402696166319</v>
      </c>
      <c r="D298">
        <v>1.699750621808011</v>
      </c>
    </row>
    <row r="299" spans="1:4" x14ac:dyDescent="0.3">
      <c r="A299">
        <v>298</v>
      </c>
      <c r="B299">
        <v>12.1212466142197</v>
      </c>
      <c r="C299">
        <f t="shared" si="4"/>
        <v>3.4815580727915054</v>
      </c>
      <c r="D299">
        <v>1.7039773353070076</v>
      </c>
    </row>
    <row r="300" spans="1:4" x14ac:dyDescent="0.3">
      <c r="A300">
        <v>299</v>
      </c>
      <c r="B300">
        <v>3.9087592391000001</v>
      </c>
      <c r="C300">
        <f t="shared" si="4"/>
        <v>1.9770582285557501</v>
      </c>
      <c r="D300">
        <v>1.7050800913034818</v>
      </c>
    </row>
    <row r="301" spans="1:4" x14ac:dyDescent="0.3">
      <c r="A301">
        <v>300</v>
      </c>
      <c r="B301">
        <v>7.3458973786380399</v>
      </c>
      <c r="C301">
        <f t="shared" si="4"/>
        <v>2.7103315993874331</v>
      </c>
      <c r="D301">
        <v>1.7117988626591327</v>
      </c>
    </row>
    <row r="302" spans="1:4" x14ac:dyDescent="0.3">
      <c r="A302">
        <v>301</v>
      </c>
      <c r="B302">
        <v>12.468065225937799</v>
      </c>
      <c r="C302">
        <f t="shared" si="4"/>
        <v>3.5310147586689298</v>
      </c>
      <c r="D302">
        <v>1.7122451339631484</v>
      </c>
    </row>
    <row r="303" spans="1:4" x14ac:dyDescent="0.3">
      <c r="A303">
        <v>302</v>
      </c>
      <c r="B303">
        <v>7.9953723222125799</v>
      </c>
      <c r="C303">
        <f t="shared" si="4"/>
        <v>2.8276089408213045</v>
      </c>
      <c r="D303">
        <v>1.7126816768813258</v>
      </c>
    </row>
    <row r="304" spans="1:4" x14ac:dyDescent="0.3">
      <c r="A304">
        <v>303</v>
      </c>
      <c r="B304">
        <v>8.8681605062928295</v>
      </c>
      <c r="C304">
        <f t="shared" si="4"/>
        <v>2.9779456855847504</v>
      </c>
      <c r="D304">
        <v>1.713415218712423</v>
      </c>
    </row>
    <row r="305" spans="1:4" x14ac:dyDescent="0.3">
      <c r="A305">
        <v>304</v>
      </c>
      <c r="B305">
        <v>14.319309841787399</v>
      </c>
      <c r="C305">
        <f t="shared" si="4"/>
        <v>3.7840863945987544</v>
      </c>
      <c r="D305">
        <v>1.7177831855100951</v>
      </c>
    </row>
    <row r="306" spans="1:4" x14ac:dyDescent="0.3">
      <c r="A306">
        <v>305</v>
      </c>
      <c r="B306">
        <v>5.37613430282628</v>
      </c>
      <c r="C306">
        <f t="shared" si="4"/>
        <v>2.3186492410078503</v>
      </c>
      <c r="D306">
        <v>1.7183801656215572</v>
      </c>
    </row>
    <row r="307" spans="1:4" x14ac:dyDescent="0.3">
      <c r="A307">
        <v>306</v>
      </c>
      <c r="B307">
        <v>10.5480969656074</v>
      </c>
      <c r="C307">
        <f t="shared" si="4"/>
        <v>3.2477833926552737</v>
      </c>
      <c r="D307">
        <v>1.7223729435417494</v>
      </c>
    </row>
    <row r="308" spans="1:4" x14ac:dyDescent="0.3">
      <c r="A308">
        <v>307</v>
      </c>
      <c r="B308">
        <v>13.4835179232494</v>
      </c>
      <c r="C308">
        <f t="shared" si="4"/>
        <v>3.6719910026100826</v>
      </c>
      <c r="D308">
        <v>1.7257634684699552</v>
      </c>
    </row>
    <row r="309" spans="1:4" x14ac:dyDescent="0.3">
      <c r="A309">
        <v>308</v>
      </c>
      <c r="B309">
        <v>6.0742981225416299</v>
      </c>
      <c r="C309">
        <f t="shared" si="4"/>
        <v>2.46460912165431</v>
      </c>
      <c r="D309">
        <v>1.7272435545040283</v>
      </c>
    </row>
    <row r="310" spans="1:4" x14ac:dyDescent="0.3">
      <c r="A310">
        <v>309</v>
      </c>
      <c r="B310">
        <v>9.00144885254036</v>
      </c>
      <c r="C310">
        <f t="shared" si="4"/>
        <v>3.0002414657057788</v>
      </c>
      <c r="D310">
        <v>1.7295055600729041</v>
      </c>
    </row>
    <row r="311" spans="1:4" x14ac:dyDescent="0.3">
      <c r="A311">
        <v>310</v>
      </c>
      <c r="B311">
        <v>12.276199232290899</v>
      </c>
      <c r="C311">
        <f t="shared" si="4"/>
        <v>3.5037407484417136</v>
      </c>
      <c r="D311">
        <v>1.7333007164207399</v>
      </c>
    </row>
    <row r="312" spans="1:4" x14ac:dyDescent="0.3">
      <c r="A312">
        <v>311</v>
      </c>
      <c r="B312">
        <v>21.167201936436701</v>
      </c>
      <c r="C312">
        <f t="shared" si="4"/>
        <v>4.6007827525799021</v>
      </c>
      <c r="D312">
        <v>1.7342645753293124</v>
      </c>
    </row>
    <row r="313" spans="1:4" x14ac:dyDescent="0.3">
      <c r="A313">
        <v>312</v>
      </c>
      <c r="B313">
        <v>13.1382640500611</v>
      </c>
      <c r="C313">
        <f t="shared" si="4"/>
        <v>3.6246743371041075</v>
      </c>
      <c r="D313">
        <v>1.7345285038226612</v>
      </c>
    </row>
    <row r="314" spans="1:4" x14ac:dyDescent="0.3">
      <c r="A314">
        <v>313</v>
      </c>
      <c r="B314">
        <v>15.1560160722943</v>
      </c>
      <c r="C314">
        <f t="shared" si="4"/>
        <v>3.8930728316195551</v>
      </c>
      <c r="D314">
        <v>1.7407889886841827</v>
      </c>
    </row>
    <row r="315" spans="1:4" x14ac:dyDescent="0.3">
      <c r="A315">
        <v>314</v>
      </c>
      <c r="B315">
        <v>11.762188393536899</v>
      </c>
      <c r="C315">
        <f t="shared" si="4"/>
        <v>3.4296046993111173</v>
      </c>
      <c r="D315">
        <v>1.7416080578075051</v>
      </c>
    </row>
    <row r="316" spans="1:4" x14ac:dyDescent="0.3">
      <c r="A316">
        <v>315</v>
      </c>
      <c r="B316">
        <v>12.4906736814635</v>
      </c>
      <c r="C316">
        <f t="shared" si="4"/>
        <v>3.5342147192075779</v>
      </c>
      <c r="D316">
        <v>1.7423963514514256</v>
      </c>
    </row>
    <row r="317" spans="1:4" x14ac:dyDescent="0.3">
      <c r="A317">
        <v>316</v>
      </c>
      <c r="B317">
        <v>16.222241413396699</v>
      </c>
      <c r="C317">
        <f t="shared" si="4"/>
        <v>4.0276843736068368</v>
      </c>
      <c r="D317">
        <v>1.7458305050924561</v>
      </c>
    </row>
    <row r="318" spans="1:4" x14ac:dyDescent="0.3">
      <c r="A318">
        <v>317</v>
      </c>
      <c r="B318">
        <v>1.5290022342632099</v>
      </c>
      <c r="C318">
        <f t="shared" si="4"/>
        <v>1.2365282990143047</v>
      </c>
      <c r="D318">
        <v>1.7477326174123833</v>
      </c>
    </row>
    <row r="319" spans="1:4" x14ac:dyDescent="0.3">
      <c r="A319">
        <v>318</v>
      </c>
      <c r="B319">
        <v>6.5610288356423903</v>
      </c>
      <c r="C319">
        <f t="shared" si="4"/>
        <v>2.5614505335146314</v>
      </c>
      <c r="D319">
        <v>1.756552166645033</v>
      </c>
    </row>
    <row r="320" spans="1:4" x14ac:dyDescent="0.3">
      <c r="A320">
        <v>319</v>
      </c>
      <c r="B320">
        <v>10.3547791684357</v>
      </c>
      <c r="C320">
        <f t="shared" si="4"/>
        <v>3.2178842689624032</v>
      </c>
      <c r="D320">
        <v>1.7567311574831876</v>
      </c>
    </row>
    <row r="321" spans="1:4" x14ac:dyDescent="0.3">
      <c r="A321">
        <v>320</v>
      </c>
      <c r="B321">
        <v>5.1199918536749296</v>
      </c>
      <c r="C321">
        <f t="shared" si="4"/>
        <v>2.2627398996957053</v>
      </c>
      <c r="D321">
        <v>1.7586032604612474</v>
      </c>
    </row>
    <row r="322" spans="1:4" x14ac:dyDescent="0.3">
      <c r="A322">
        <v>321</v>
      </c>
      <c r="B322">
        <v>9.3375836974456696</v>
      </c>
      <c r="C322">
        <f t="shared" si="4"/>
        <v>3.0557460132422114</v>
      </c>
      <c r="D322">
        <v>1.7596484583019245</v>
      </c>
    </row>
    <row r="323" spans="1:4" x14ac:dyDescent="0.3">
      <c r="A323">
        <v>322</v>
      </c>
      <c r="B323">
        <v>7.9226309467126299</v>
      </c>
      <c r="C323">
        <f t="shared" ref="C323:C386" si="5">SQRT(B323)</f>
        <v>2.8147168501845137</v>
      </c>
      <c r="D323">
        <v>1.7648652541211893</v>
      </c>
    </row>
    <row r="324" spans="1:4" x14ac:dyDescent="0.3">
      <c r="A324">
        <v>323</v>
      </c>
      <c r="B324">
        <v>37.536285694792397</v>
      </c>
      <c r="C324">
        <f t="shared" si="5"/>
        <v>6.1266863551835584</v>
      </c>
      <c r="D324">
        <v>1.7650647356557407</v>
      </c>
    </row>
    <row r="325" spans="1:4" x14ac:dyDescent="0.3">
      <c r="A325">
        <v>324</v>
      </c>
      <c r="B325">
        <v>30.377791156696102</v>
      </c>
      <c r="C325">
        <f t="shared" si="5"/>
        <v>5.5116051343230401</v>
      </c>
      <c r="D325">
        <v>1.7652776258753438</v>
      </c>
    </row>
    <row r="326" spans="1:4" x14ac:dyDescent="0.3">
      <c r="A326">
        <v>325</v>
      </c>
      <c r="B326">
        <v>12.896065387114399</v>
      </c>
      <c r="C326">
        <f t="shared" si="5"/>
        <v>3.591109214033235</v>
      </c>
      <c r="D326">
        <v>1.7653711278776965</v>
      </c>
    </row>
    <row r="327" spans="1:4" x14ac:dyDescent="0.3">
      <c r="A327">
        <v>326</v>
      </c>
      <c r="B327">
        <v>10.769275108831801</v>
      </c>
      <c r="C327">
        <f t="shared" si="5"/>
        <v>3.2816573722483278</v>
      </c>
      <c r="D327">
        <v>1.7669320566841329</v>
      </c>
    </row>
    <row r="328" spans="1:4" x14ac:dyDescent="0.3">
      <c r="A328">
        <v>327</v>
      </c>
      <c r="B328">
        <v>9.5023552220754492</v>
      </c>
      <c r="C328">
        <f t="shared" si="5"/>
        <v>3.0825890452792195</v>
      </c>
      <c r="D328">
        <v>1.7687806042626004</v>
      </c>
    </row>
    <row r="329" spans="1:4" x14ac:dyDescent="0.3">
      <c r="A329">
        <v>328</v>
      </c>
      <c r="B329">
        <v>2.6919293238233002</v>
      </c>
      <c r="C329">
        <f t="shared" si="5"/>
        <v>1.640710006010599</v>
      </c>
      <c r="D329">
        <v>1.7699676174433503</v>
      </c>
    </row>
    <row r="330" spans="1:4" x14ac:dyDescent="0.3">
      <c r="A330">
        <v>329</v>
      </c>
      <c r="B330">
        <v>1.5640376805421501</v>
      </c>
      <c r="C330">
        <f t="shared" si="5"/>
        <v>1.2506149209657424</v>
      </c>
      <c r="D330">
        <v>1.7743002374718237</v>
      </c>
    </row>
    <row r="331" spans="1:4" x14ac:dyDescent="0.3">
      <c r="A331">
        <v>330</v>
      </c>
      <c r="B331">
        <v>0.70022015505719404</v>
      </c>
      <c r="C331">
        <f t="shared" si="5"/>
        <v>0.83679158400236919</v>
      </c>
      <c r="D331">
        <v>1.777421349694011</v>
      </c>
    </row>
    <row r="332" spans="1:4" x14ac:dyDescent="0.3">
      <c r="A332">
        <v>331</v>
      </c>
      <c r="B332">
        <v>29.302207026466601</v>
      </c>
      <c r="C332">
        <f t="shared" si="5"/>
        <v>5.4131513027502383</v>
      </c>
      <c r="D332">
        <v>1.7775313094344696</v>
      </c>
    </row>
    <row r="333" spans="1:4" x14ac:dyDescent="0.3">
      <c r="A333">
        <v>332</v>
      </c>
      <c r="B333">
        <v>30.168557930279</v>
      </c>
      <c r="C333">
        <f t="shared" si="5"/>
        <v>5.4925911854314267</v>
      </c>
      <c r="D333">
        <v>1.7788099893170011</v>
      </c>
    </row>
    <row r="334" spans="1:4" x14ac:dyDescent="0.3">
      <c r="A334">
        <v>333</v>
      </c>
      <c r="B334">
        <v>25.837558272736501</v>
      </c>
      <c r="C334">
        <f t="shared" si="5"/>
        <v>5.0830658339959065</v>
      </c>
      <c r="D334">
        <v>1.779637106734359</v>
      </c>
    </row>
    <row r="335" spans="1:4" x14ac:dyDescent="0.3">
      <c r="A335">
        <v>334</v>
      </c>
      <c r="B335">
        <v>12.779808140408401</v>
      </c>
      <c r="C335">
        <f t="shared" si="5"/>
        <v>3.5748857520777362</v>
      </c>
      <c r="D335">
        <v>1.7801644729348043</v>
      </c>
    </row>
    <row r="336" spans="1:4" x14ac:dyDescent="0.3">
      <c r="A336">
        <v>335</v>
      </c>
      <c r="B336">
        <v>35.736634995264801</v>
      </c>
      <c r="C336">
        <f t="shared" si="5"/>
        <v>5.9780126292326283</v>
      </c>
      <c r="D336">
        <v>1.7850534754532426</v>
      </c>
    </row>
    <row r="337" spans="1:4" x14ac:dyDescent="0.3">
      <c r="A337">
        <v>336</v>
      </c>
      <c r="B337">
        <v>18.455384246056799</v>
      </c>
      <c r="C337">
        <f t="shared" si="5"/>
        <v>4.2959730266910192</v>
      </c>
      <c r="D337">
        <v>1.7853840751957211</v>
      </c>
    </row>
    <row r="338" spans="1:4" x14ac:dyDescent="0.3">
      <c r="A338">
        <v>337</v>
      </c>
      <c r="B338">
        <v>18.947563109511201</v>
      </c>
      <c r="C338">
        <f t="shared" si="5"/>
        <v>4.3528798638959936</v>
      </c>
      <c r="D338">
        <v>1.7861814493050643</v>
      </c>
    </row>
    <row r="339" spans="1:4" x14ac:dyDescent="0.3">
      <c r="A339">
        <v>338</v>
      </c>
      <c r="B339">
        <v>6.5726589602450796</v>
      </c>
      <c r="C339">
        <f t="shared" si="5"/>
        <v>2.5637197507225862</v>
      </c>
      <c r="D339">
        <v>1.7872736565584746</v>
      </c>
    </row>
    <row r="340" spans="1:4" x14ac:dyDescent="0.3">
      <c r="A340">
        <v>339</v>
      </c>
      <c r="B340">
        <v>20.1701550820903</v>
      </c>
      <c r="C340">
        <f t="shared" si="5"/>
        <v>4.4911195800257087</v>
      </c>
      <c r="D340">
        <v>1.7898672833987552</v>
      </c>
    </row>
    <row r="341" spans="1:4" x14ac:dyDescent="0.3">
      <c r="A341">
        <v>340</v>
      </c>
      <c r="B341">
        <v>7.9929997172814904</v>
      </c>
      <c r="C341">
        <f t="shared" si="5"/>
        <v>2.8271893670713837</v>
      </c>
      <c r="D341">
        <v>1.7952617541160842</v>
      </c>
    </row>
    <row r="342" spans="1:4" x14ac:dyDescent="0.3">
      <c r="A342">
        <v>341</v>
      </c>
      <c r="B342">
        <v>9.9994252040123008</v>
      </c>
      <c r="C342">
        <f t="shared" si="5"/>
        <v>3.1621867756368061</v>
      </c>
      <c r="D342">
        <v>1.795698223490314</v>
      </c>
    </row>
    <row r="343" spans="1:4" x14ac:dyDescent="0.3">
      <c r="A343">
        <v>342</v>
      </c>
      <c r="B343">
        <v>16.768843938904698</v>
      </c>
      <c r="C343">
        <f t="shared" si="5"/>
        <v>4.0949778923584796</v>
      </c>
      <c r="D343">
        <v>1.7957268666898594</v>
      </c>
    </row>
    <row r="344" spans="1:4" x14ac:dyDescent="0.3">
      <c r="A344">
        <v>343</v>
      </c>
      <c r="B344">
        <v>1.84340651140448</v>
      </c>
      <c r="C344">
        <f t="shared" si="5"/>
        <v>1.3577210727555495</v>
      </c>
      <c r="D344">
        <v>1.7974405347552447</v>
      </c>
    </row>
    <row r="345" spans="1:4" x14ac:dyDescent="0.3">
      <c r="A345">
        <v>344</v>
      </c>
      <c r="B345">
        <v>1.5352893662495699</v>
      </c>
      <c r="C345">
        <f t="shared" si="5"/>
        <v>1.2390679425477724</v>
      </c>
      <c r="D345">
        <v>1.8046315393781911</v>
      </c>
    </row>
    <row r="346" spans="1:4" x14ac:dyDescent="0.3">
      <c r="A346">
        <v>345</v>
      </c>
      <c r="B346">
        <v>28.488247385642701</v>
      </c>
      <c r="C346">
        <f t="shared" si="5"/>
        <v>5.3374382793286426</v>
      </c>
      <c r="D346">
        <v>1.8070028613872253</v>
      </c>
    </row>
    <row r="347" spans="1:4" x14ac:dyDescent="0.3">
      <c r="A347">
        <v>346</v>
      </c>
      <c r="B347">
        <v>8.4571710679625802</v>
      </c>
      <c r="C347">
        <f t="shared" si="5"/>
        <v>2.9081215703547505</v>
      </c>
      <c r="D347">
        <v>1.8130683703340864</v>
      </c>
    </row>
    <row r="348" spans="1:4" x14ac:dyDescent="0.3">
      <c r="A348">
        <v>347</v>
      </c>
      <c r="B348">
        <v>1.6311714780803801</v>
      </c>
      <c r="C348">
        <f t="shared" si="5"/>
        <v>1.2771732373019644</v>
      </c>
      <c r="D348">
        <v>1.8136236798890586</v>
      </c>
    </row>
    <row r="349" spans="1:4" x14ac:dyDescent="0.3">
      <c r="A349">
        <v>348</v>
      </c>
      <c r="B349">
        <v>9.53439180236977</v>
      </c>
      <c r="C349">
        <f t="shared" si="5"/>
        <v>3.0877810483209087</v>
      </c>
      <c r="D349">
        <v>1.8136867567214301</v>
      </c>
    </row>
    <row r="350" spans="1:4" x14ac:dyDescent="0.3">
      <c r="A350">
        <v>349</v>
      </c>
      <c r="B350">
        <v>16.476482115027402</v>
      </c>
      <c r="C350">
        <f t="shared" si="5"/>
        <v>4.0591233185291875</v>
      </c>
      <c r="D350">
        <v>1.8155786888985506</v>
      </c>
    </row>
    <row r="351" spans="1:4" x14ac:dyDescent="0.3">
      <c r="A351">
        <v>350</v>
      </c>
      <c r="B351">
        <v>15.375394599585601</v>
      </c>
      <c r="C351">
        <f t="shared" si="5"/>
        <v>3.9211471025180376</v>
      </c>
      <c r="D351">
        <v>1.817151486724109</v>
      </c>
    </row>
    <row r="352" spans="1:4" x14ac:dyDescent="0.3">
      <c r="A352">
        <v>351</v>
      </c>
      <c r="B352">
        <v>8.9654367032071907</v>
      </c>
      <c r="C352">
        <f t="shared" si="5"/>
        <v>2.9942339092340782</v>
      </c>
      <c r="D352">
        <v>1.8178759821323758</v>
      </c>
    </row>
    <row r="353" spans="1:4" x14ac:dyDescent="0.3">
      <c r="A353">
        <v>352</v>
      </c>
      <c r="B353">
        <v>77.489318856769899</v>
      </c>
      <c r="C353">
        <f t="shared" si="5"/>
        <v>8.8028017617557364</v>
      </c>
      <c r="D353">
        <v>1.8211073546079211</v>
      </c>
    </row>
    <row r="354" spans="1:4" x14ac:dyDescent="0.3">
      <c r="A354">
        <v>353</v>
      </c>
      <c r="B354">
        <v>61.870248176254997</v>
      </c>
      <c r="C354">
        <f t="shared" si="5"/>
        <v>7.8657643097320804</v>
      </c>
      <c r="D354">
        <v>1.8223573900868293</v>
      </c>
    </row>
    <row r="355" spans="1:4" x14ac:dyDescent="0.3">
      <c r="A355">
        <v>354</v>
      </c>
      <c r="B355">
        <v>60.823071223084</v>
      </c>
      <c r="C355">
        <f t="shared" si="5"/>
        <v>7.7989147464941553</v>
      </c>
      <c r="D355">
        <v>1.8243698502848951</v>
      </c>
    </row>
    <row r="356" spans="1:4" x14ac:dyDescent="0.3">
      <c r="A356">
        <v>355</v>
      </c>
      <c r="B356">
        <v>11.0019312632691</v>
      </c>
      <c r="C356">
        <f t="shared" si="5"/>
        <v>3.3169159264698131</v>
      </c>
      <c r="D356">
        <v>1.8248487213379305</v>
      </c>
    </row>
    <row r="357" spans="1:4" x14ac:dyDescent="0.3">
      <c r="A357">
        <v>356</v>
      </c>
      <c r="B357">
        <v>3.1327853667980898</v>
      </c>
      <c r="C357">
        <f t="shared" si="5"/>
        <v>1.7699676174433503</v>
      </c>
      <c r="D357">
        <v>1.8264116972976245</v>
      </c>
    </row>
    <row r="358" spans="1:4" x14ac:dyDescent="0.3">
      <c r="A358">
        <v>357</v>
      </c>
      <c r="B358">
        <v>1.20620545721448</v>
      </c>
      <c r="C358">
        <f t="shared" si="5"/>
        <v>1.0982738534693794</v>
      </c>
      <c r="D358">
        <v>1.8277621815601448</v>
      </c>
    </row>
    <row r="359" spans="1:4" x14ac:dyDescent="0.3">
      <c r="A359">
        <v>358</v>
      </c>
      <c r="B359">
        <v>6.4995210171845104</v>
      </c>
      <c r="C359">
        <f t="shared" si="5"/>
        <v>2.5494158188072245</v>
      </c>
      <c r="D359">
        <v>1.828002105744307</v>
      </c>
    </row>
    <row r="360" spans="1:4" x14ac:dyDescent="0.3">
      <c r="A360">
        <v>359</v>
      </c>
      <c r="B360">
        <v>5.4369745002687297</v>
      </c>
      <c r="C360">
        <f t="shared" si="5"/>
        <v>2.3317320815798563</v>
      </c>
      <c r="D360">
        <v>1.8287429114282794</v>
      </c>
    </row>
    <row r="361" spans="1:4" x14ac:dyDescent="0.3">
      <c r="A361">
        <v>360</v>
      </c>
      <c r="B361">
        <v>8.44139648990555</v>
      </c>
      <c r="C361">
        <f t="shared" si="5"/>
        <v>2.9054081451502731</v>
      </c>
      <c r="D361">
        <v>1.8305673343686022</v>
      </c>
    </row>
    <row r="362" spans="1:4" x14ac:dyDescent="0.3">
      <c r="A362">
        <v>361</v>
      </c>
      <c r="B362">
        <v>21.0024935306567</v>
      </c>
      <c r="C362">
        <f t="shared" si="5"/>
        <v>4.5828477533796272</v>
      </c>
      <c r="D362">
        <v>1.8356207260595392</v>
      </c>
    </row>
    <row r="363" spans="1:4" x14ac:dyDescent="0.3">
      <c r="A363">
        <v>362</v>
      </c>
      <c r="B363">
        <v>7.3884834682799196</v>
      </c>
      <c r="C363">
        <f t="shared" si="5"/>
        <v>2.7181764968963882</v>
      </c>
      <c r="D363">
        <v>1.8356565809743717</v>
      </c>
    </row>
    <row r="364" spans="1:4" x14ac:dyDescent="0.3">
      <c r="A364">
        <v>363</v>
      </c>
      <c r="B364">
        <v>31.0025733327208</v>
      </c>
      <c r="C364">
        <f t="shared" si="5"/>
        <v>5.5679954501347071</v>
      </c>
      <c r="D364">
        <v>1.8381393446430225</v>
      </c>
    </row>
    <row r="365" spans="1:4" x14ac:dyDescent="0.3">
      <c r="A365">
        <v>364</v>
      </c>
      <c r="B365">
        <v>14.363324190914099</v>
      </c>
      <c r="C365">
        <f t="shared" si="5"/>
        <v>3.7898976491343537</v>
      </c>
      <c r="D365">
        <v>1.8386351276257995</v>
      </c>
    </row>
    <row r="366" spans="1:4" x14ac:dyDescent="0.3">
      <c r="A366">
        <v>365</v>
      </c>
      <c r="B366">
        <v>6.5845909251269399</v>
      </c>
      <c r="C366">
        <f t="shared" si="5"/>
        <v>2.5660457761168134</v>
      </c>
      <c r="D366">
        <v>1.8403995081910747</v>
      </c>
    </row>
    <row r="367" spans="1:4" x14ac:dyDescent="0.3">
      <c r="A367">
        <v>366</v>
      </c>
      <c r="B367">
        <v>7.2998673831109597</v>
      </c>
      <c r="C367">
        <f t="shared" si="5"/>
        <v>2.7018266752534217</v>
      </c>
      <c r="D367">
        <v>1.8422883144247726</v>
      </c>
    </row>
    <row r="368" spans="1:4" x14ac:dyDescent="0.3">
      <c r="A368">
        <v>367</v>
      </c>
      <c r="B368">
        <v>13.2964381055569</v>
      </c>
      <c r="C368">
        <f t="shared" si="5"/>
        <v>3.6464281297671151</v>
      </c>
      <c r="D368">
        <v>1.8424169891370656</v>
      </c>
    </row>
    <row r="369" spans="1:4" x14ac:dyDescent="0.3">
      <c r="A369">
        <v>368</v>
      </c>
      <c r="B369">
        <v>9.7313482416392905</v>
      </c>
      <c r="C369">
        <f t="shared" si="5"/>
        <v>3.1195108978234538</v>
      </c>
      <c r="D369">
        <v>1.843073522617066</v>
      </c>
    </row>
    <row r="370" spans="1:4" x14ac:dyDescent="0.3">
      <c r="A370">
        <v>369</v>
      </c>
      <c r="B370">
        <v>13.3709884549255</v>
      </c>
      <c r="C370">
        <f t="shared" si="5"/>
        <v>3.6566362213003223</v>
      </c>
      <c r="D370">
        <v>1.848923720572804</v>
      </c>
    </row>
    <row r="371" spans="1:4" x14ac:dyDescent="0.3">
      <c r="A371">
        <v>370</v>
      </c>
      <c r="B371">
        <v>41.475148463007898</v>
      </c>
      <c r="C371">
        <f t="shared" si="5"/>
        <v>6.4401202211610844</v>
      </c>
      <c r="D371">
        <v>1.8547187128438991</v>
      </c>
    </row>
    <row r="372" spans="1:4" x14ac:dyDescent="0.3">
      <c r="A372">
        <v>371</v>
      </c>
      <c r="B372">
        <v>17.635979535933799</v>
      </c>
      <c r="C372">
        <f t="shared" si="5"/>
        <v>4.1995213460504992</v>
      </c>
      <c r="D372">
        <v>1.8557102686760021</v>
      </c>
    </row>
    <row r="373" spans="1:4" x14ac:dyDescent="0.3">
      <c r="A373">
        <v>372</v>
      </c>
      <c r="B373">
        <v>38.463506466027297</v>
      </c>
      <c r="C373">
        <f t="shared" si="5"/>
        <v>6.2018953930252074</v>
      </c>
      <c r="D373">
        <v>1.8579464869304525</v>
      </c>
    </row>
    <row r="374" spans="1:4" x14ac:dyDescent="0.3">
      <c r="A374">
        <v>373</v>
      </c>
      <c r="B374">
        <v>7.4586790725810399</v>
      </c>
      <c r="C374">
        <f t="shared" si="5"/>
        <v>2.7310582330995872</v>
      </c>
      <c r="D374">
        <v>1.859327089719824</v>
      </c>
    </row>
    <row r="375" spans="1:4" x14ac:dyDescent="0.3">
      <c r="A375">
        <v>374</v>
      </c>
      <c r="B375">
        <v>9.8318203922852003</v>
      </c>
      <c r="C375">
        <f t="shared" si="5"/>
        <v>3.1355733753629815</v>
      </c>
      <c r="D375">
        <v>1.8615585439191322</v>
      </c>
    </row>
    <row r="376" spans="1:4" x14ac:dyDescent="0.3">
      <c r="A376">
        <v>375</v>
      </c>
      <c r="B376">
        <v>10.9038779733271</v>
      </c>
      <c r="C376">
        <f t="shared" si="5"/>
        <v>3.3021020537419949</v>
      </c>
      <c r="D376">
        <v>1.8634197186058512</v>
      </c>
    </row>
    <row r="377" spans="1:4" x14ac:dyDescent="0.3">
      <c r="A377">
        <v>376</v>
      </c>
      <c r="B377">
        <v>17.6602819068804</v>
      </c>
      <c r="C377">
        <f t="shared" si="5"/>
        <v>4.2024138190902143</v>
      </c>
      <c r="D377">
        <v>1.8634258068488425</v>
      </c>
    </row>
    <row r="378" spans="1:4" x14ac:dyDescent="0.3">
      <c r="A378">
        <v>377</v>
      </c>
      <c r="B378">
        <v>7.6702376690831899</v>
      </c>
      <c r="C378">
        <f t="shared" si="5"/>
        <v>2.7695193931588906</v>
      </c>
      <c r="D378">
        <v>1.8649674661235516</v>
      </c>
    </row>
    <row r="379" spans="1:4" x14ac:dyDescent="0.3">
      <c r="A379">
        <v>378</v>
      </c>
      <c r="B379">
        <v>22.6263544658492</v>
      </c>
      <c r="C379">
        <f t="shared" si="5"/>
        <v>4.7567167737683524</v>
      </c>
      <c r="D379">
        <v>1.8714363997348882</v>
      </c>
    </row>
    <row r="380" spans="1:4" x14ac:dyDescent="0.3">
      <c r="A380">
        <v>379</v>
      </c>
      <c r="B380">
        <v>3.7185529413072902</v>
      </c>
      <c r="C380">
        <f t="shared" si="5"/>
        <v>1.9283549832194513</v>
      </c>
      <c r="D380">
        <v>1.8718323357351454</v>
      </c>
    </row>
    <row r="381" spans="1:4" x14ac:dyDescent="0.3">
      <c r="A381">
        <v>380</v>
      </c>
      <c r="B381">
        <v>8.5518347243721795</v>
      </c>
      <c r="C381">
        <f t="shared" si="5"/>
        <v>2.9243520178617657</v>
      </c>
      <c r="D381">
        <v>1.8720866519090429</v>
      </c>
    </row>
    <row r="382" spans="1:4" x14ac:dyDescent="0.3">
      <c r="A382">
        <v>381</v>
      </c>
      <c r="B382">
        <v>15.9187661808696</v>
      </c>
      <c r="C382">
        <f t="shared" si="5"/>
        <v>3.989832851244473</v>
      </c>
      <c r="D382">
        <v>1.8739449637819303</v>
      </c>
    </row>
    <row r="383" spans="1:4" x14ac:dyDescent="0.3">
      <c r="A383">
        <v>382</v>
      </c>
      <c r="B383">
        <v>21.0849927021696</v>
      </c>
      <c r="C383">
        <f t="shared" si="5"/>
        <v>4.5918397949154981</v>
      </c>
      <c r="D383">
        <v>1.8767008831139793</v>
      </c>
    </row>
    <row r="384" spans="1:4" x14ac:dyDescent="0.3">
      <c r="A384">
        <v>383</v>
      </c>
      <c r="B384">
        <v>30.417606636606699</v>
      </c>
      <c r="C384">
        <f t="shared" si="5"/>
        <v>5.5152159193096599</v>
      </c>
      <c r="D384">
        <v>1.883549537112279</v>
      </c>
    </row>
    <row r="385" spans="1:4" x14ac:dyDescent="0.3">
      <c r="A385">
        <v>384</v>
      </c>
      <c r="B385">
        <v>50.597080200076803</v>
      </c>
      <c r="C385">
        <f t="shared" si="5"/>
        <v>7.1131624612458282</v>
      </c>
      <c r="D385">
        <v>1.885441554847328</v>
      </c>
    </row>
    <row r="386" spans="1:4" x14ac:dyDescent="0.3">
      <c r="A386">
        <v>385</v>
      </c>
      <c r="B386">
        <v>18.0247723900011</v>
      </c>
      <c r="C386">
        <f t="shared" si="5"/>
        <v>4.2455591374989821</v>
      </c>
      <c r="D386">
        <v>1.8858204190173224</v>
      </c>
    </row>
    <row r="387" spans="1:4" x14ac:dyDescent="0.3">
      <c r="A387">
        <v>386</v>
      </c>
      <c r="B387">
        <v>11.8355149182928</v>
      </c>
      <c r="C387">
        <f t="shared" ref="C387:C450" si="6">SQRT(B387)</f>
        <v>3.4402783198882037</v>
      </c>
      <c r="D387">
        <v>1.8898259654999294</v>
      </c>
    </row>
    <row r="388" spans="1:4" x14ac:dyDescent="0.3">
      <c r="A388">
        <v>387</v>
      </c>
      <c r="B388">
        <v>90.909102049509201</v>
      </c>
      <c r="C388">
        <f t="shared" si="6"/>
        <v>9.5346264766643696</v>
      </c>
      <c r="D388">
        <v>1.8899970140298978</v>
      </c>
    </row>
    <row r="389" spans="1:4" x14ac:dyDescent="0.3">
      <c r="A389">
        <v>388</v>
      </c>
      <c r="B389">
        <v>29.029039643189002</v>
      </c>
      <c r="C389">
        <f t="shared" si="6"/>
        <v>5.3878603956662614</v>
      </c>
      <c r="D389">
        <v>1.8927959620371024</v>
      </c>
    </row>
    <row r="390" spans="1:4" x14ac:dyDescent="0.3">
      <c r="A390">
        <v>389</v>
      </c>
      <c r="B390">
        <v>38.9416730152778</v>
      </c>
      <c r="C390">
        <f t="shared" si="6"/>
        <v>6.2403263548694152</v>
      </c>
      <c r="D390">
        <v>1.8929952370424232</v>
      </c>
    </row>
    <row r="391" spans="1:4" x14ac:dyDescent="0.3">
      <c r="A391">
        <v>390</v>
      </c>
      <c r="B391">
        <v>16.905832193630999</v>
      </c>
      <c r="C391">
        <f t="shared" si="6"/>
        <v>4.1116702437854862</v>
      </c>
      <c r="D391">
        <v>1.8933736474438241</v>
      </c>
    </row>
    <row r="392" spans="1:4" x14ac:dyDescent="0.3">
      <c r="A392">
        <v>391</v>
      </c>
      <c r="B392">
        <v>7.2029036533681801</v>
      </c>
      <c r="C392">
        <f t="shared" si="6"/>
        <v>2.6838225823195132</v>
      </c>
      <c r="D392">
        <v>1.8942595991709081</v>
      </c>
    </row>
    <row r="393" spans="1:4" x14ac:dyDescent="0.3">
      <c r="A393">
        <v>392</v>
      </c>
      <c r="B393">
        <v>11.243559667327</v>
      </c>
      <c r="C393">
        <f t="shared" si="6"/>
        <v>3.3531417606965261</v>
      </c>
      <c r="D393">
        <v>1.8945812804626065</v>
      </c>
    </row>
    <row r="394" spans="1:4" x14ac:dyDescent="0.3">
      <c r="A394">
        <v>393</v>
      </c>
      <c r="B394">
        <v>1.76141995444107</v>
      </c>
      <c r="C394">
        <f t="shared" si="6"/>
        <v>1.3271849737097954</v>
      </c>
      <c r="D394">
        <v>1.8950931754803377</v>
      </c>
    </row>
    <row r="395" spans="1:4" x14ac:dyDescent="0.3">
      <c r="A395">
        <v>394</v>
      </c>
      <c r="B395">
        <v>9.9583270820006007</v>
      </c>
      <c r="C395">
        <f t="shared" si="6"/>
        <v>3.1556817143052625</v>
      </c>
      <c r="D395">
        <v>1.8992877787633</v>
      </c>
    </row>
    <row r="396" spans="1:4" x14ac:dyDescent="0.3">
      <c r="A396">
        <v>395</v>
      </c>
      <c r="B396">
        <v>11.497997522024299</v>
      </c>
      <c r="C396">
        <f t="shared" si="6"/>
        <v>3.3908697294387911</v>
      </c>
      <c r="D396">
        <v>1.9017182440909302</v>
      </c>
    </row>
    <row r="397" spans="1:4" x14ac:dyDescent="0.3">
      <c r="A397">
        <v>396</v>
      </c>
      <c r="B397">
        <v>11.5612388989537</v>
      </c>
      <c r="C397">
        <f t="shared" si="6"/>
        <v>3.4001821861414574</v>
      </c>
      <c r="D397">
        <v>1.903666209703148</v>
      </c>
    </row>
    <row r="398" spans="1:4" x14ac:dyDescent="0.3">
      <c r="A398">
        <v>397</v>
      </c>
      <c r="B398">
        <v>10.4430273179146</v>
      </c>
      <c r="C398">
        <f t="shared" si="6"/>
        <v>3.2315673160116285</v>
      </c>
      <c r="D398">
        <v>1.9070010364609034</v>
      </c>
    </row>
    <row r="399" spans="1:4" x14ac:dyDescent="0.3">
      <c r="A399">
        <v>398</v>
      </c>
      <c r="B399">
        <v>25.912855919226899</v>
      </c>
      <c r="C399">
        <f t="shared" si="6"/>
        <v>5.0904671611971821</v>
      </c>
      <c r="D399">
        <v>1.9122035899946115</v>
      </c>
    </row>
    <row r="400" spans="1:4" x14ac:dyDescent="0.3">
      <c r="A400">
        <v>399</v>
      </c>
      <c r="B400">
        <v>12.922018110672401</v>
      </c>
      <c r="C400">
        <f t="shared" si="6"/>
        <v>3.5947208668646859</v>
      </c>
      <c r="D400">
        <v>1.9123322582795073</v>
      </c>
    </row>
    <row r="401" spans="1:4" x14ac:dyDescent="0.3">
      <c r="A401">
        <v>400</v>
      </c>
      <c r="B401">
        <v>36.504264025947798</v>
      </c>
      <c r="C401">
        <f t="shared" si="6"/>
        <v>6.0418758697897621</v>
      </c>
      <c r="D401">
        <v>1.9129332398370675</v>
      </c>
    </row>
    <row r="402" spans="1:4" x14ac:dyDescent="0.3">
      <c r="A402">
        <v>401</v>
      </c>
      <c r="B402">
        <v>82.8774859290194</v>
      </c>
      <c r="C402">
        <f t="shared" si="6"/>
        <v>9.1037072629242317</v>
      </c>
      <c r="D402">
        <v>1.9130414059455221</v>
      </c>
    </row>
    <row r="403" spans="1:4" x14ac:dyDescent="0.3">
      <c r="A403">
        <v>402</v>
      </c>
      <c r="B403">
        <v>86.917698199978602</v>
      </c>
      <c r="C403">
        <f t="shared" si="6"/>
        <v>9.3229661696253405</v>
      </c>
      <c r="D403">
        <v>1.9131644911140233</v>
      </c>
    </row>
    <row r="404" spans="1:4" x14ac:dyDescent="0.3">
      <c r="A404">
        <v>403</v>
      </c>
      <c r="B404">
        <v>4.3124834639856697</v>
      </c>
      <c r="C404">
        <f t="shared" si="6"/>
        <v>2.0766519843213187</v>
      </c>
      <c r="D404">
        <v>1.9133038100459869</v>
      </c>
    </row>
    <row r="405" spans="1:4" x14ac:dyDescent="0.3">
      <c r="A405">
        <v>404</v>
      </c>
      <c r="B405">
        <v>14.9651981351985</v>
      </c>
      <c r="C405">
        <f t="shared" si="6"/>
        <v>3.868487835730972</v>
      </c>
      <c r="D405">
        <v>1.9166114067392326</v>
      </c>
    </row>
    <row r="406" spans="1:4" x14ac:dyDescent="0.3">
      <c r="A406">
        <v>405</v>
      </c>
      <c r="B406">
        <v>1.45314797810368</v>
      </c>
      <c r="C406">
        <f t="shared" si="6"/>
        <v>1.2054658759598631</v>
      </c>
      <c r="D406">
        <v>1.9204180854268869</v>
      </c>
    </row>
    <row r="407" spans="1:4" x14ac:dyDescent="0.3">
      <c r="A407">
        <v>406</v>
      </c>
      <c r="B407">
        <v>2.96656855664467</v>
      </c>
      <c r="C407">
        <f t="shared" si="6"/>
        <v>1.7223729435417494</v>
      </c>
      <c r="D407">
        <v>1.921293899819114</v>
      </c>
    </row>
    <row r="408" spans="1:4" x14ac:dyDescent="0.3">
      <c r="A408">
        <v>407</v>
      </c>
      <c r="B408">
        <v>1.4038906923466401</v>
      </c>
      <c r="C408">
        <f t="shared" si="6"/>
        <v>1.184858933521894</v>
      </c>
      <c r="D408">
        <v>1.9239782919275701</v>
      </c>
    </row>
    <row r="409" spans="1:4" x14ac:dyDescent="0.3">
      <c r="A409">
        <v>408</v>
      </c>
      <c r="B409">
        <v>3.1671082316658401</v>
      </c>
      <c r="C409">
        <f t="shared" si="6"/>
        <v>1.779637106734359</v>
      </c>
      <c r="D409">
        <v>1.924781214465457</v>
      </c>
    </row>
    <row r="410" spans="1:4" x14ac:dyDescent="0.3">
      <c r="A410">
        <v>409</v>
      </c>
      <c r="B410">
        <v>3.1154535210554699</v>
      </c>
      <c r="C410">
        <f t="shared" si="6"/>
        <v>1.7650647356557407</v>
      </c>
      <c r="D410">
        <v>1.9256570662259909</v>
      </c>
    </row>
    <row r="411" spans="1:4" x14ac:dyDescent="0.3">
      <c r="A411">
        <v>410</v>
      </c>
      <c r="B411">
        <v>12.465556826986701</v>
      </c>
      <c r="C411">
        <f t="shared" si="6"/>
        <v>3.5306595456071235</v>
      </c>
      <c r="D411">
        <v>1.9283549832194513</v>
      </c>
    </row>
    <row r="412" spans="1:4" x14ac:dyDescent="0.3">
      <c r="A412">
        <v>411</v>
      </c>
      <c r="B412">
        <v>12.1313746086487</v>
      </c>
      <c r="C412">
        <f t="shared" si="6"/>
        <v>3.4830122894771272</v>
      </c>
      <c r="D412">
        <v>1.9285151613257698</v>
      </c>
    </row>
    <row r="413" spans="1:4" x14ac:dyDescent="0.3">
      <c r="A413">
        <v>412</v>
      </c>
      <c r="B413">
        <v>12.7980277758019</v>
      </c>
      <c r="C413">
        <f t="shared" si="6"/>
        <v>3.5774331266708397</v>
      </c>
      <c r="D413">
        <v>1.9306852741664655</v>
      </c>
    </row>
    <row r="414" spans="1:4" x14ac:dyDescent="0.3">
      <c r="A414">
        <v>413</v>
      </c>
      <c r="B414">
        <v>2.0336867093136801</v>
      </c>
      <c r="C414">
        <f t="shared" si="6"/>
        <v>1.4260738793322316</v>
      </c>
      <c r="D414">
        <v>1.9324022316604197</v>
      </c>
    </row>
    <row r="415" spans="1:4" x14ac:dyDescent="0.3">
      <c r="A415">
        <v>414</v>
      </c>
      <c r="B415">
        <v>5.6248810506059499</v>
      </c>
      <c r="C415">
        <f t="shared" si="6"/>
        <v>2.3716831682596116</v>
      </c>
      <c r="D415">
        <v>1.9324957682266293</v>
      </c>
    </row>
    <row r="416" spans="1:4" x14ac:dyDescent="0.3">
      <c r="A416">
        <v>415</v>
      </c>
      <c r="B416">
        <v>13.876346341084201</v>
      </c>
      <c r="C416">
        <f t="shared" si="6"/>
        <v>3.7250968230482546</v>
      </c>
      <c r="D416">
        <v>1.9351006374870481</v>
      </c>
    </row>
    <row r="417" spans="1:4" x14ac:dyDescent="0.3">
      <c r="A417">
        <v>416</v>
      </c>
      <c r="B417">
        <v>29.536863800642099</v>
      </c>
      <c r="C417">
        <f t="shared" si="6"/>
        <v>5.434782774006897</v>
      </c>
      <c r="D417">
        <v>1.9362207707965278</v>
      </c>
    </row>
    <row r="418" spans="1:4" x14ac:dyDescent="0.3">
      <c r="A418">
        <v>417</v>
      </c>
      <c r="B418">
        <v>46.690026254960799</v>
      </c>
      <c r="C418">
        <f t="shared" si="6"/>
        <v>6.8330100435284598</v>
      </c>
      <c r="D418">
        <v>1.9362955048332473</v>
      </c>
    </row>
    <row r="419" spans="1:4" x14ac:dyDescent="0.3">
      <c r="A419">
        <v>418</v>
      </c>
      <c r="B419">
        <v>14.3336356189665</v>
      </c>
      <c r="C419">
        <f t="shared" si="6"/>
        <v>3.7859788191386516</v>
      </c>
      <c r="D419">
        <v>1.93828929111815</v>
      </c>
    </row>
    <row r="420" spans="1:4" x14ac:dyDescent="0.3">
      <c r="A420">
        <v>419</v>
      </c>
      <c r="B420">
        <v>14.488068983549301</v>
      </c>
      <c r="C420">
        <f t="shared" si="6"/>
        <v>3.8063196113239495</v>
      </c>
      <c r="D420">
        <v>1.9383280155882234</v>
      </c>
    </row>
    <row r="421" spans="1:4" x14ac:dyDescent="0.3">
      <c r="A421">
        <v>420</v>
      </c>
      <c r="B421">
        <v>3.04792415251138</v>
      </c>
      <c r="C421">
        <f t="shared" si="6"/>
        <v>1.7458305050924561</v>
      </c>
      <c r="D421">
        <v>1.9407835259953645</v>
      </c>
    </row>
    <row r="422" spans="1:4" x14ac:dyDescent="0.3">
      <c r="A422">
        <v>421</v>
      </c>
      <c r="B422">
        <v>8.1974552894235693</v>
      </c>
      <c r="C422">
        <f t="shared" si="6"/>
        <v>2.863119852437821</v>
      </c>
      <c r="D422">
        <v>1.9428295455497042</v>
      </c>
    </row>
    <row r="423" spans="1:4" x14ac:dyDescent="0.3">
      <c r="A423">
        <v>422</v>
      </c>
      <c r="B423">
        <v>4.2422395903597003</v>
      </c>
      <c r="C423">
        <f t="shared" si="6"/>
        <v>2.0596697770175929</v>
      </c>
      <c r="D423">
        <v>1.9443675153702527</v>
      </c>
    </row>
    <row r="424" spans="1:4" x14ac:dyDescent="0.3">
      <c r="A424">
        <v>423</v>
      </c>
      <c r="B424">
        <v>13.9664660240127</v>
      </c>
      <c r="C424">
        <f t="shared" si="6"/>
        <v>3.7371735341047114</v>
      </c>
      <c r="D424">
        <v>1.9474821764359462</v>
      </c>
    </row>
    <row r="425" spans="1:4" x14ac:dyDescent="0.3">
      <c r="A425">
        <v>424</v>
      </c>
      <c r="B425">
        <v>1.5460750733758899</v>
      </c>
      <c r="C425">
        <f t="shared" si="6"/>
        <v>1.2434126721953134</v>
      </c>
      <c r="D425">
        <v>1.9481428785648782</v>
      </c>
    </row>
    <row r="426" spans="1:4" x14ac:dyDescent="0.3">
      <c r="A426">
        <v>425</v>
      </c>
      <c r="B426">
        <v>2.1898189784325401</v>
      </c>
      <c r="C426">
        <f t="shared" si="6"/>
        <v>1.4798036959112313</v>
      </c>
      <c r="D426">
        <v>1.9518594812507304</v>
      </c>
    </row>
    <row r="427" spans="1:4" x14ac:dyDescent="0.3">
      <c r="A427">
        <v>426</v>
      </c>
      <c r="B427">
        <v>4.4283065125276204</v>
      </c>
      <c r="C427">
        <f t="shared" si="6"/>
        <v>2.1043541794402434</v>
      </c>
      <c r="D427">
        <v>1.9526127942650715</v>
      </c>
    </row>
    <row r="428" spans="1:4" x14ac:dyDescent="0.3">
      <c r="A428">
        <v>427</v>
      </c>
      <c r="B428">
        <v>12.730553767977501</v>
      </c>
      <c r="C428">
        <f t="shared" si="6"/>
        <v>3.567990158055022</v>
      </c>
      <c r="D428">
        <v>1.9543706302971553</v>
      </c>
    </row>
    <row r="429" spans="1:4" x14ac:dyDescent="0.3">
      <c r="A429">
        <v>428</v>
      </c>
      <c r="B429">
        <v>2.8646237448889398</v>
      </c>
      <c r="C429">
        <f t="shared" si="6"/>
        <v>1.6925199392884385</v>
      </c>
      <c r="D429">
        <v>1.9558770958133003</v>
      </c>
    </row>
    <row r="430" spans="1:4" x14ac:dyDescent="0.3">
      <c r="A430">
        <v>429</v>
      </c>
      <c r="B430">
        <v>1.74221100198043</v>
      </c>
      <c r="C430">
        <f t="shared" si="6"/>
        <v>1.3199284078996216</v>
      </c>
      <c r="D430">
        <v>1.9564269572910256</v>
      </c>
    </row>
    <row r="431" spans="1:4" x14ac:dyDescent="0.3">
      <c r="A431">
        <v>430</v>
      </c>
      <c r="B431">
        <v>19.479388274389301</v>
      </c>
      <c r="C431">
        <f t="shared" si="6"/>
        <v>4.4135459977652101</v>
      </c>
      <c r="D431">
        <v>1.9575517318490256</v>
      </c>
    </row>
    <row r="432" spans="1:4" x14ac:dyDescent="0.3">
      <c r="A432">
        <v>431</v>
      </c>
      <c r="B432">
        <v>5.1066085316340999</v>
      </c>
      <c r="C432">
        <f t="shared" si="6"/>
        <v>2.2597806379456613</v>
      </c>
      <c r="D432">
        <v>1.9597810177948785</v>
      </c>
    </row>
    <row r="433" spans="1:4" x14ac:dyDescent="0.3">
      <c r="A433">
        <v>432</v>
      </c>
      <c r="B433">
        <v>9.4333855969753309</v>
      </c>
      <c r="C433">
        <f t="shared" si="6"/>
        <v>3.0713817081201955</v>
      </c>
      <c r="D433">
        <v>1.9612276136969773</v>
      </c>
    </row>
    <row r="434" spans="1:4" x14ac:dyDescent="0.3">
      <c r="A434">
        <v>433</v>
      </c>
      <c r="B434">
        <v>19.096043824979901</v>
      </c>
      <c r="C434">
        <f t="shared" si="6"/>
        <v>4.3699020383733895</v>
      </c>
      <c r="D434">
        <v>1.9615985831657812</v>
      </c>
    </row>
    <row r="435" spans="1:4" x14ac:dyDescent="0.3">
      <c r="A435">
        <v>434</v>
      </c>
      <c r="B435">
        <v>17.010005753323298</v>
      </c>
      <c r="C435">
        <f t="shared" si="6"/>
        <v>4.1243188229480152</v>
      </c>
      <c r="D435">
        <v>1.9628152037450164</v>
      </c>
    </row>
    <row r="436" spans="1:4" x14ac:dyDescent="0.3">
      <c r="A436">
        <v>435</v>
      </c>
      <c r="B436">
        <v>38.571012211843097</v>
      </c>
      <c r="C436">
        <f t="shared" si="6"/>
        <v>6.2105565138595349</v>
      </c>
      <c r="D436">
        <v>1.9651194865978276</v>
      </c>
    </row>
    <row r="437" spans="1:4" x14ac:dyDescent="0.3">
      <c r="A437">
        <v>436</v>
      </c>
      <c r="B437">
        <v>19.495706803544699</v>
      </c>
      <c r="C437">
        <f t="shared" si="6"/>
        <v>4.415394297630133</v>
      </c>
      <c r="D437">
        <v>1.9654732262758148</v>
      </c>
    </row>
    <row r="438" spans="1:4" x14ac:dyDescent="0.3">
      <c r="A438">
        <v>437</v>
      </c>
      <c r="B438">
        <v>4.2009951272906196</v>
      </c>
      <c r="C438">
        <f t="shared" si="6"/>
        <v>2.049632925011359</v>
      </c>
      <c r="D438">
        <v>1.966539669842813</v>
      </c>
    </row>
    <row r="439" spans="1:4" x14ac:dyDescent="0.3">
      <c r="A439">
        <v>438</v>
      </c>
      <c r="B439">
        <v>2.9302553462011001</v>
      </c>
      <c r="C439">
        <f t="shared" si="6"/>
        <v>1.7117988626591327</v>
      </c>
      <c r="D439">
        <v>1.9680753940634845</v>
      </c>
    </row>
    <row r="440" spans="1:4" x14ac:dyDescent="0.3">
      <c r="A440">
        <v>439</v>
      </c>
      <c r="B440">
        <v>5.0303348851400704</v>
      </c>
      <c r="C440">
        <f t="shared" si="6"/>
        <v>2.2428408069098595</v>
      </c>
      <c r="D440">
        <v>1.9690931080254281</v>
      </c>
    </row>
    <row r="441" spans="1:4" x14ac:dyDescent="0.3">
      <c r="A441">
        <v>440</v>
      </c>
      <c r="B441">
        <v>1.41553687174573</v>
      </c>
      <c r="C441">
        <f t="shared" si="6"/>
        <v>1.1897633679626087</v>
      </c>
      <c r="D441">
        <v>1.970001884125929</v>
      </c>
    </row>
    <row r="442" spans="1:4" x14ac:dyDescent="0.3">
      <c r="A442">
        <v>441</v>
      </c>
      <c r="B442">
        <v>13.333780625428201</v>
      </c>
      <c r="C442">
        <f t="shared" si="6"/>
        <v>3.6515449641799842</v>
      </c>
      <c r="D442">
        <v>1.9710853162149071</v>
      </c>
    </row>
    <row r="443" spans="1:4" x14ac:dyDescent="0.3">
      <c r="A443">
        <v>442</v>
      </c>
      <c r="B443">
        <v>11.956197194905</v>
      </c>
      <c r="C443">
        <f t="shared" si="6"/>
        <v>3.4577734447046988</v>
      </c>
      <c r="D443">
        <v>1.9717065166288821</v>
      </c>
    </row>
    <row r="444" spans="1:4" x14ac:dyDescent="0.3">
      <c r="A444">
        <v>443</v>
      </c>
      <c r="B444">
        <v>5.6648003787630703</v>
      </c>
      <c r="C444">
        <f t="shared" si="6"/>
        <v>2.3800841116992211</v>
      </c>
      <c r="D444">
        <v>1.9733684494366504</v>
      </c>
    </row>
    <row r="445" spans="1:4" x14ac:dyDescent="0.3">
      <c r="A445">
        <v>444</v>
      </c>
      <c r="B445">
        <v>11.8653397345473</v>
      </c>
      <c r="C445">
        <f t="shared" si="6"/>
        <v>3.4446102442144744</v>
      </c>
      <c r="D445">
        <v>1.9741424052373044</v>
      </c>
    </row>
    <row r="446" spans="1:4" x14ac:dyDescent="0.3">
      <c r="A446">
        <v>445</v>
      </c>
      <c r="B446">
        <v>5.5897148351128401</v>
      </c>
      <c r="C446">
        <f t="shared" si="6"/>
        <v>2.3642577767901791</v>
      </c>
      <c r="D446">
        <v>1.9770582285557501</v>
      </c>
    </row>
    <row r="447" spans="1:4" x14ac:dyDescent="0.3">
      <c r="A447">
        <v>446</v>
      </c>
      <c r="B447">
        <v>12.223485265991901</v>
      </c>
      <c r="C447">
        <f t="shared" si="6"/>
        <v>3.4962101289813661</v>
      </c>
      <c r="D447">
        <v>1.9777262290578366</v>
      </c>
    </row>
    <row r="448" spans="1:4" x14ac:dyDescent="0.3">
      <c r="A448">
        <v>447</v>
      </c>
      <c r="B448">
        <v>7.95544982165395</v>
      </c>
      <c r="C448">
        <f t="shared" si="6"/>
        <v>2.8205406966845823</v>
      </c>
      <c r="D448">
        <v>1.978196829582054</v>
      </c>
    </row>
    <row r="449" spans="1:4" x14ac:dyDescent="0.3">
      <c r="A449">
        <v>448</v>
      </c>
      <c r="B449">
        <v>14.7165830002587</v>
      </c>
      <c r="C449">
        <f t="shared" si="6"/>
        <v>3.8362198842426509</v>
      </c>
      <c r="D449">
        <v>1.9813305153512173</v>
      </c>
    </row>
    <row r="450" spans="1:4" x14ac:dyDescent="0.3">
      <c r="A450">
        <v>449</v>
      </c>
      <c r="B450">
        <v>2.43356584527938</v>
      </c>
      <c r="C450">
        <f t="shared" si="6"/>
        <v>1.5599890529357505</v>
      </c>
      <c r="D450">
        <v>1.9820755494838762</v>
      </c>
    </row>
    <row r="451" spans="1:4" x14ac:dyDescent="0.3">
      <c r="A451">
        <v>450</v>
      </c>
      <c r="B451">
        <v>6.4540798397660302</v>
      </c>
      <c r="C451">
        <f t="shared" ref="C451:C514" si="7">SQRT(B451)</f>
        <v>2.5404881105342789</v>
      </c>
      <c r="D451">
        <v>1.9822250192019724</v>
      </c>
    </row>
    <row r="452" spans="1:4" x14ac:dyDescent="0.3">
      <c r="A452">
        <v>451</v>
      </c>
      <c r="B452">
        <v>39.008341262796698</v>
      </c>
      <c r="C452">
        <f t="shared" si="7"/>
        <v>6.2456657981993162</v>
      </c>
      <c r="D452">
        <v>1.9839805000566311</v>
      </c>
    </row>
    <row r="453" spans="1:4" x14ac:dyDescent="0.3">
      <c r="A453">
        <v>452</v>
      </c>
      <c r="B453">
        <v>27.263121756457899</v>
      </c>
      <c r="C453">
        <f t="shared" si="7"/>
        <v>5.2214099395142206</v>
      </c>
      <c r="D453">
        <v>1.9870908299042724</v>
      </c>
    </row>
    <row r="454" spans="1:4" x14ac:dyDescent="0.3">
      <c r="A454">
        <v>453</v>
      </c>
      <c r="B454">
        <v>22.701521413643398</v>
      </c>
      <c r="C454">
        <f t="shared" si="7"/>
        <v>4.7646113601891393</v>
      </c>
      <c r="D454">
        <v>1.9891146246286966</v>
      </c>
    </row>
    <row r="455" spans="1:4" x14ac:dyDescent="0.3">
      <c r="A455">
        <v>454</v>
      </c>
      <c r="B455">
        <v>5.2195983363160297</v>
      </c>
      <c r="C455">
        <f t="shared" si="7"/>
        <v>2.2846440283589105</v>
      </c>
      <c r="D455">
        <v>1.9917742691181273</v>
      </c>
    </row>
    <row r="456" spans="1:4" x14ac:dyDescent="0.3">
      <c r="A456">
        <v>455</v>
      </c>
      <c r="B456">
        <v>5.4763497655192497</v>
      </c>
      <c r="C456">
        <f t="shared" si="7"/>
        <v>2.3401602008237066</v>
      </c>
      <c r="D456">
        <v>1.9920320960487912</v>
      </c>
    </row>
    <row r="457" spans="1:4" x14ac:dyDescent="0.3">
      <c r="A457">
        <v>456</v>
      </c>
      <c r="B457">
        <v>3.7745866430608701</v>
      </c>
      <c r="C457">
        <f t="shared" si="7"/>
        <v>1.9428295455497042</v>
      </c>
      <c r="D457">
        <v>1.9934204062643686</v>
      </c>
    </row>
    <row r="458" spans="1:4" x14ac:dyDescent="0.3">
      <c r="A458">
        <v>457</v>
      </c>
      <c r="B458">
        <v>14.7955802968368</v>
      </c>
      <c r="C458">
        <f t="shared" si="7"/>
        <v>3.8465023458769396</v>
      </c>
      <c r="D458">
        <v>1.9977861276081432</v>
      </c>
    </row>
    <row r="459" spans="1:4" x14ac:dyDescent="0.3">
      <c r="A459">
        <v>458</v>
      </c>
      <c r="B459">
        <v>2.35039042008091</v>
      </c>
      <c r="C459">
        <f t="shared" si="7"/>
        <v>1.533098307376572</v>
      </c>
      <c r="D459">
        <v>1.9989561855219689</v>
      </c>
    </row>
    <row r="460" spans="1:4" x14ac:dyDescent="0.3">
      <c r="A460">
        <v>459</v>
      </c>
      <c r="B460">
        <v>5.2062731936972799</v>
      </c>
      <c r="C460">
        <f t="shared" si="7"/>
        <v>2.281725924316345</v>
      </c>
      <c r="D460">
        <v>2.0005715478384771</v>
      </c>
    </row>
    <row r="461" spans="1:4" x14ac:dyDescent="0.3">
      <c r="A461">
        <v>460</v>
      </c>
      <c r="B461">
        <v>11.0620049951136</v>
      </c>
      <c r="C461">
        <f t="shared" si="7"/>
        <v>3.3259592593887257</v>
      </c>
      <c r="D461">
        <v>2.0008332743207515</v>
      </c>
    </row>
    <row r="462" spans="1:4" x14ac:dyDescent="0.3">
      <c r="A462">
        <v>461</v>
      </c>
      <c r="B462">
        <v>6.1408517468271002</v>
      </c>
      <c r="C462">
        <f t="shared" si="7"/>
        <v>2.4780742012351245</v>
      </c>
      <c r="D462">
        <v>2.0013223320136366</v>
      </c>
    </row>
    <row r="463" spans="1:4" x14ac:dyDescent="0.3">
      <c r="A463">
        <v>462</v>
      </c>
      <c r="B463">
        <v>11.2420912934914</v>
      </c>
      <c r="C463">
        <f t="shared" si="7"/>
        <v>3.3529227986178567</v>
      </c>
      <c r="D463">
        <v>2.0044496350097898</v>
      </c>
    </row>
    <row r="464" spans="1:4" x14ac:dyDescent="0.3">
      <c r="A464">
        <v>463</v>
      </c>
      <c r="B464">
        <v>61.6608020135034</v>
      </c>
      <c r="C464">
        <f t="shared" si="7"/>
        <v>7.8524392397205727</v>
      </c>
      <c r="D464">
        <v>2.0046468660778558</v>
      </c>
    </row>
    <row r="465" spans="1:4" x14ac:dyDescent="0.3">
      <c r="A465">
        <v>464</v>
      </c>
      <c r="B465">
        <v>7.0997696662786298</v>
      </c>
      <c r="C465">
        <f t="shared" si="7"/>
        <v>2.664539297191661</v>
      </c>
      <c r="D465">
        <v>2.0067773330181553</v>
      </c>
    </row>
    <row r="466" spans="1:4" x14ac:dyDescent="0.3">
      <c r="A466">
        <v>465</v>
      </c>
      <c r="B466">
        <v>9.2281651106964802</v>
      </c>
      <c r="C466">
        <f t="shared" si="7"/>
        <v>3.0377895105975465</v>
      </c>
      <c r="D466">
        <v>2.0070357834877308</v>
      </c>
    </row>
    <row r="467" spans="1:4" x14ac:dyDescent="0.3">
      <c r="A467">
        <v>466</v>
      </c>
      <c r="B467">
        <v>22.5723192885496</v>
      </c>
      <c r="C467">
        <f t="shared" si="7"/>
        <v>4.751033496887767</v>
      </c>
      <c r="D467">
        <v>2.0081824225627711</v>
      </c>
    </row>
    <row r="468" spans="1:4" x14ac:dyDescent="0.3">
      <c r="A468">
        <v>467</v>
      </c>
      <c r="B468">
        <v>43.921763109831097</v>
      </c>
      <c r="C468">
        <f t="shared" si="7"/>
        <v>6.6273496293639962</v>
      </c>
      <c r="D468">
        <v>2.0088117502454206</v>
      </c>
    </row>
    <row r="469" spans="1:4" x14ac:dyDescent="0.3">
      <c r="A469">
        <v>468</v>
      </c>
      <c r="B469">
        <v>22.268090251101</v>
      </c>
      <c r="C469">
        <f t="shared" si="7"/>
        <v>4.7189077392020495</v>
      </c>
      <c r="D469">
        <v>2.0124501559568553</v>
      </c>
    </row>
    <row r="470" spans="1:4" x14ac:dyDescent="0.3">
      <c r="A470">
        <v>469</v>
      </c>
      <c r="B470">
        <v>4.2241396137808698</v>
      </c>
      <c r="C470">
        <f t="shared" si="7"/>
        <v>2.0552711776748267</v>
      </c>
      <c r="D470">
        <v>2.0148017727658893</v>
      </c>
    </row>
    <row r="471" spans="1:4" x14ac:dyDescent="0.3">
      <c r="A471">
        <v>470</v>
      </c>
      <c r="B471">
        <v>2.1535300035373801</v>
      </c>
      <c r="C471">
        <f t="shared" si="7"/>
        <v>1.4674910573960511</v>
      </c>
      <c r="D471">
        <v>2.0154325831688094</v>
      </c>
    </row>
    <row r="472" spans="1:4" x14ac:dyDescent="0.3">
      <c r="A472">
        <v>471</v>
      </c>
      <c r="B472">
        <v>3.1596175560198199</v>
      </c>
      <c r="C472">
        <f t="shared" si="7"/>
        <v>1.7775313094344696</v>
      </c>
      <c r="D472">
        <v>2.0178682310854095</v>
      </c>
    </row>
    <row r="473" spans="1:4" x14ac:dyDescent="0.3">
      <c r="A473">
        <v>472</v>
      </c>
      <c r="B473">
        <v>1.7718672381496301</v>
      </c>
      <c r="C473">
        <f t="shared" si="7"/>
        <v>1.3311150356560586</v>
      </c>
      <c r="D473">
        <v>2.02185742357553</v>
      </c>
    </row>
    <row r="474" spans="1:4" x14ac:dyDescent="0.3">
      <c r="A474">
        <v>473</v>
      </c>
      <c r="B474">
        <v>20.581033392217702</v>
      </c>
      <c r="C474">
        <f t="shared" si="7"/>
        <v>4.5366323845136165</v>
      </c>
      <c r="D474">
        <v>2.0257342462832755</v>
      </c>
    </row>
    <row r="475" spans="1:4" x14ac:dyDescent="0.3">
      <c r="A475">
        <v>474</v>
      </c>
      <c r="B475">
        <v>5.8348118163705198</v>
      </c>
      <c r="C475">
        <f t="shared" si="7"/>
        <v>2.4155355133739018</v>
      </c>
      <c r="D475">
        <v>2.031713356019242</v>
      </c>
    </row>
    <row r="476" spans="1:4" x14ac:dyDescent="0.3">
      <c r="A476">
        <v>475</v>
      </c>
      <c r="B476">
        <v>59.7572029940752</v>
      </c>
      <c r="C476">
        <f t="shared" si="7"/>
        <v>7.730278325783309</v>
      </c>
      <c r="D476">
        <v>2.0320174264302211</v>
      </c>
    </row>
    <row r="477" spans="1:4" x14ac:dyDescent="0.3">
      <c r="A477">
        <v>476</v>
      </c>
      <c r="B477">
        <v>41.320695580027802</v>
      </c>
      <c r="C477">
        <f t="shared" si="7"/>
        <v>6.4281175767115366</v>
      </c>
      <c r="D477">
        <v>2.0330984574793174</v>
      </c>
    </row>
    <row r="478" spans="1:4" x14ac:dyDescent="0.3">
      <c r="A478">
        <v>477</v>
      </c>
      <c r="B478">
        <v>21.5702825982275</v>
      </c>
      <c r="C478">
        <f t="shared" si="7"/>
        <v>4.644381831657201</v>
      </c>
      <c r="D478">
        <v>2.0335788472066971</v>
      </c>
    </row>
    <row r="479" spans="1:4" x14ac:dyDescent="0.3">
      <c r="A479">
        <v>478</v>
      </c>
      <c r="B479">
        <v>1.83249211677686</v>
      </c>
      <c r="C479">
        <f t="shared" si="7"/>
        <v>1.3536957253300537</v>
      </c>
      <c r="D479">
        <v>2.034566215798542</v>
      </c>
    </row>
    <row r="480" spans="1:4" x14ac:dyDescent="0.3">
      <c r="A480">
        <v>479</v>
      </c>
      <c r="B480">
        <v>6.8367935445286996</v>
      </c>
      <c r="C480">
        <f t="shared" si="7"/>
        <v>2.6147262848200192</v>
      </c>
      <c r="D480">
        <v>2.036314984318826</v>
      </c>
    </row>
    <row r="481" spans="1:4" x14ac:dyDescent="0.3">
      <c r="A481">
        <v>480</v>
      </c>
      <c r="B481">
        <v>0.52865607440358697</v>
      </c>
      <c r="C481">
        <f t="shared" si="7"/>
        <v>0.72708739117356924</v>
      </c>
      <c r="D481">
        <v>2.0395336134578979</v>
      </c>
    </row>
    <row r="482" spans="1:4" x14ac:dyDescent="0.3">
      <c r="A482">
        <v>481</v>
      </c>
      <c r="B482">
        <v>7.8136920931874698</v>
      </c>
      <c r="C482">
        <f t="shared" si="7"/>
        <v>2.7952982118528014</v>
      </c>
      <c r="D482">
        <v>2.0396771483438303</v>
      </c>
    </row>
    <row r="483" spans="1:4" x14ac:dyDescent="0.3">
      <c r="A483">
        <v>482</v>
      </c>
      <c r="B483">
        <v>3.4185189244967802</v>
      </c>
      <c r="C483">
        <f t="shared" si="7"/>
        <v>1.848923720572804</v>
      </c>
      <c r="D483">
        <v>2.041143324943175</v>
      </c>
    </row>
    <row r="484" spans="1:4" x14ac:dyDescent="0.3">
      <c r="A484">
        <v>483</v>
      </c>
      <c r="B484">
        <v>4.9365229305338501</v>
      </c>
      <c r="C484">
        <f t="shared" si="7"/>
        <v>2.2218287356440976</v>
      </c>
      <c r="D484">
        <v>2.0415628372508032</v>
      </c>
    </row>
    <row r="485" spans="1:4" x14ac:dyDescent="0.3">
      <c r="A485">
        <v>484</v>
      </c>
      <c r="B485">
        <v>39.047692453856897</v>
      </c>
      <c r="C485">
        <f t="shared" si="7"/>
        <v>6.2488152840243965</v>
      </c>
      <c r="D485">
        <v>2.0421053471375856</v>
      </c>
    </row>
    <row r="486" spans="1:4" x14ac:dyDescent="0.3">
      <c r="A486">
        <v>485</v>
      </c>
      <c r="B486">
        <v>40.917566364640699</v>
      </c>
      <c r="C486">
        <f t="shared" si="7"/>
        <v>6.3966840131931404</v>
      </c>
      <c r="D486">
        <v>2.0423978709174788</v>
      </c>
    </row>
    <row r="487" spans="1:4" x14ac:dyDescent="0.3">
      <c r="A487">
        <v>486</v>
      </c>
      <c r="B487">
        <v>77.563300801140699</v>
      </c>
      <c r="C487">
        <f t="shared" si="7"/>
        <v>8.8070029409067807</v>
      </c>
      <c r="D487">
        <v>2.0445524986906523</v>
      </c>
    </row>
    <row r="488" spans="1:4" x14ac:dyDescent="0.3">
      <c r="A488">
        <v>487</v>
      </c>
      <c r="B488">
        <v>35.000417537696698</v>
      </c>
      <c r="C488">
        <f t="shared" si="7"/>
        <v>5.9161150713704593</v>
      </c>
      <c r="D488">
        <v>2.0485297932196005</v>
      </c>
    </row>
    <row r="489" spans="1:4" x14ac:dyDescent="0.3">
      <c r="A489">
        <v>488</v>
      </c>
      <c r="B489">
        <v>23.585348279261801</v>
      </c>
      <c r="C489">
        <f t="shared" si="7"/>
        <v>4.8564748819757941</v>
      </c>
      <c r="D489">
        <v>2.049632925011359</v>
      </c>
    </row>
    <row r="490" spans="1:4" x14ac:dyDescent="0.3">
      <c r="A490">
        <v>489</v>
      </c>
      <c r="B490">
        <v>109.509556208931</v>
      </c>
      <c r="C490">
        <f t="shared" si="7"/>
        <v>10.464681371591348</v>
      </c>
      <c r="D490">
        <v>2.0516065844375917</v>
      </c>
    </row>
    <row r="491" spans="1:4" x14ac:dyDescent="0.3">
      <c r="A491">
        <v>490</v>
      </c>
      <c r="B491">
        <v>33.330994034222698</v>
      </c>
      <c r="C491">
        <f t="shared" si="7"/>
        <v>5.7733000990960708</v>
      </c>
      <c r="D491">
        <v>2.0540761274402732</v>
      </c>
    </row>
    <row r="492" spans="1:4" x14ac:dyDescent="0.3">
      <c r="A492">
        <v>491</v>
      </c>
      <c r="B492">
        <v>90.314633430971696</v>
      </c>
      <c r="C492">
        <f t="shared" si="7"/>
        <v>9.503401150691877</v>
      </c>
      <c r="D492">
        <v>2.0552711776748267</v>
      </c>
    </row>
    <row r="493" spans="1:4" x14ac:dyDescent="0.3">
      <c r="A493">
        <v>492</v>
      </c>
      <c r="B493">
        <v>17.562624773741199</v>
      </c>
      <c r="C493">
        <f t="shared" si="7"/>
        <v>4.1907785402883313</v>
      </c>
      <c r="D493">
        <v>2.0552975774778504</v>
      </c>
    </row>
    <row r="494" spans="1:4" x14ac:dyDescent="0.3">
      <c r="A494">
        <v>493</v>
      </c>
      <c r="B494">
        <v>36.501081765324898</v>
      </c>
      <c r="C494">
        <f t="shared" si="7"/>
        <v>6.0416125136692518</v>
      </c>
      <c r="D494">
        <v>2.0593736312840174</v>
      </c>
    </row>
    <row r="495" spans="1:4" x14ac:dyDescent="0.3">
      <c r="A495">
        <v>494</v>
      </c>
      <c r="B495">
        <v>12.0459221062483</v>
      </c>
      <c r="C495">
        <f t="shared" si="7"/>
        <v>3.4707235709932736</v>
      </c>
      <c r="D495">
        <v>2.0596697770175929</v>
      </c>
    </row>
    <row r="496" spans="1:4" x14ac:dyDescent="0.3">
      <c r="A496">
        <v>495</v>
      </c>
      <c r="B496">
        <v>34.697515834496798</v>
      </c>
      <c r="C496">
        <f t="shared" si="7"/>
        <v>5.8904597303178976</v>
      </c>
      <c r="D496">
        <v>2.060610905327231</v>
      </c>
    </row>
    <row r="497" spans="1:4" x14ac:dyDescent="0.3">
      <c r="A497">
        <v>496</v>
      </c>
      <c r="B497">
        <v>8.1251281883250996</v>
      </c>
      <c r="C497">
        <f t="shared" si="7"/>
        <v>2.8504610483788584</v>
      </c>
      <c r="D497">
        <v>2.0612525328396445</v>
      </c>
    </row>
    <row r="498" spans="1:4" x14ac:dyDescent="0.3">
      <c r="A498">
        <v>497</v>
      </c>
      <c r="B498">
        <v>7.8913983094479798</v>
      </c>
      <c r="C498">
        <f t="shared" si="7"/>
        <v>2.8091632756833449</v>
      </c>
      <c r="D498">
        <v>2.0626137086024761</v>
      </c>
    </row>
    <row r="499" spans="1:4" x14ac:dyDescent="0.3">
      <c r="A499">
        <v>498</v>
      </c>
      <c r="B499">
        <v>6.5250985697214796</v>
      </c>
      <c r="C499">
        <f t="shared" si="7"/>
        <v>2.5544272488605895</v>
      </c>
      <c r="D499">
        <v>2.063076543766416</v>
      </c>
    </row>
    <row r="500" spans="1:4" x14ac:dyDescent="0.3">
      <c r="A500">
        <v>499</v>
      </c>
      <c r="B500">
        <v>14.3947113040751</v>
      </c>
      <c r="C500">
        <f t="shared" si="7"/>
        <v>3.794036281333522</v>
      </c>
      <c r="D500">
        <v>2.0638553429144109</v>
      </c>
    </row>
    <row r="501" spans="1:4" x14ac:dyDescent="0.3">
      <c r="A501">
        <v>500</v>
      </c>
      <c r="B501">
        <v>24.9872133157428</v>
      </c>
      <c r="C501">
        <f t="shared" si="7"/>
        <v>4.9987211680331596</v>
      </c>
      <c r="D501">
        <v>2.0671131578151183</v>
      </c>
    </row>
    <row r="502" spans="1:4" x14ac:dyDescent="0.3">
      <c r="A502">
        <v>501</v>
      </c>
      <c r="B502">
        <v>11.9199973399546</v>
      </c>
      <c r="C502">
        <f t="shared" si="7"/>
        <v>3.4525349150956606</v>
      </c>
      <c r="D502">
        <v>2.068994809640532</v>
      </c>
    </row>
    <row r="503" spans="1:4" x14ac:dyDescent="0.3">
      <c r="A503">
        <v>502</v>
      </c>
      <c r="B503">
        <v>15.046045742914</v>
      </c>
      <c r="C503">
        <f t="shared" si="7"/>
        <v>3.8789232710784574</v>
      </c>
      <c r="D503">
        <v>2.0694515792352597</v>
      </c>
    </row>
    <row r="504" spans="1:4" x14ac:dyDescent="0.3">
      <c r="A504">
        <v>503</v>
      </c>
      <c r="B504">
        <v>12.664058255029101</v>
      </c>
      <c r="C504">
        <f t="shared" si="7"/>
        <v>3.5586596149433989</v>
      </c>
      <c r="D504">
        <v>2.0716303437516741</v>
      </c>
    </row>
    <row r="505" spans="1:4" x14ac:dyDescent="0.3">
      <c r="A505">
        <v>504</v>
      </c>
      <c r="B505">
        <v>14.5255290992003</v>
      </c>
      <c r="C505">
        <f t="shared" si="7"/>
        <v>3.8112372137142421</v>
      </c>
      <c r="D505">
        <v>2.0755292156931087</v>
      </c>
    </row>
    <row r="506" spans="1:4" x14ac:dyDescent="0.3">
      <c r="A506">
        <v>505</v>
      </c>
      <c r="B506">
        <v>11.0141175886765</v>
      </c>
      <c r="C506">
        <f t="shared" si="7"/>
        <v>3.3187524144889897</v>
      </c>
      <c r="D506">
        <v>2.0764418070617174</v>
      </c>
    </row>
    <row r="507" spans="1:4" x14ac:dyDescent="0.3">
      <c r="A507">
        <v>506</v>
      </c>
      <c r="B507">
        <v>12.5516488432371</v>
      </c>
      <c r="C507">
        <f t="shared" si="7"/>
        <v>3.5428306258184428</v>
      </c>
      <c r="D507">
        <v>2.0766519843213187</v>
      </c>
    </row>
    <row r="508" spans="1:4" x14ac:dyDescent="0.3">
      <c r="A508">
        <v>507</v>
      </c>
      <c r="B508">
        <v>1.7528317854968201</v>
      </c>
      <c r="C508">
        <f t="shared" si="7"/>
        <v>1.3239455372094504</v>
      </c>
      <c r="D508">
        <v>2.0780378372380905</v>
      </c>
    </row>
    <row r="509" spans="1:4" x14ac:dyDescent="0.3">
      <c r="A509">
        <v>508</v>
      </c>
      <c r="B509">
        <v>6.1353918506511604</v>
      </c>
      <c r="C509">
        <f t="shared" si="7"/>
        <v>2.4769723152774961</v>
      </c>
      <c r="D509">
        <v>2.085668578430147</v>
      </c>
    </row>
    <row r="510" spans="1:4" x14ac:dyDescent="0.3">
      <c r="A510">
        <v>509</v>
      </c>
      <c r="B510">
        <v>11.806081988705801</v>
      </c>
      <c r="C510">
        <f t="shared" si="7"/>
        <v>3.4359979611032658</v>
      </c>
      <c r="D510">
        <v>2.0861081052757671</v>
      </c>
    </row>
    <row r="511" spans="1:4" x14ac:dyDescent="0.3">
      <c r="A511">
        <v>510</v>
      </c>
      <c r="B511">
        <v>1.5040883465577599</v>
      </c>
      <c r="C511">
        <f t="shared" si="7"/>
        <v>1.2264127961488986</v>
      </c>
      <c r="D511">
        <v>2.0909946916316695</v>
      </c>
    </row>
    <row r="512" spans="1:4" x14ac:dyDescent="0.3">
      <c r="A512">
        <v>511</v>
      </c>
      <c r="B512">
        <v>30.4577567821297</v>
      </c>
      <c r="C512">
        <f t="shared" si="7"/>
        <v>5.5188546621676586</v>
      </c>
      <c r="D512">
        <v>2.0923251116947577</v>
      </c>
    </row>
    <row r="513" spans="1:4" x14ac:dyDescent="0.3">
      <c r="A513">
        <v>512</v>
      </c>
      <c r="B513">
        <v>37.339572411318201</v>
      </c>
      <c r="C513">
        <f t="shared" si="7"/>
        <v>6.1106114596919188</v>
      </c>
      <c r="D513">
        <v>2.0938486477831701</v>
      </c>
    </row>
    <row r="514" spans="1:4" x14ac:dyDescent="0.3">
      <c r="A514">
        <v>513</v>
      </c>
      <c r="B514">
        <v>31.080283168882701</v>
      </c>
      <c r="C514">
        <f t="shared" si="7"/>
        <v>5.574969342416396</v>
      </c>
      <c r="D514">
        <v>2.0952506391588308</v>
      </c>
    </row>
    <row r="515" spans="1:4" x14ac:dyDescent="0.3">
      <c r="A515">
        <v>514</v>
      </c>
      <c r="B515">
        <v>14.9609191059983</v>
      </c>
      <c r="C515">
        <f t="shared" ref="C515:C578" si="8">SQRT(B515)</f>
        <v>3.8679347339372598</v>
      </c>
      <c r="D515">
        <v>2.0954916535071191</v>
      </c>
    </row>
    <row r="516" spans="1:4" x14ac:dyDescent="0.3">
      <c r="A516">
        <v>515</v>
      </c>
      <c r="B516">
        <v>6.4803167512190596</v>
      </c>
      <c r="C516">
        <f t="shared" si="8"/>
        <v>2.5456466273265539</v>
      </c>
      <c r="D516">
        <v>2.1008146307228799</v>
      </c>
    </row>
    <row r="517" spans="1:4" x14ac:dyDescent="0.3">
      <c r="A517">
        <v>516</v>
      </c>
      <c r="B517">
        <v>10.5563023921073</v>
      </c>
      <c r="C517">
        <f t="shared" si="8"/>
        <v>3.2490463819569122</v>
      </c>
      <c r="D517">
        <v>2.1025675224459666</v>
      </c>
    </row>
    <row r="518" spans="1:4" x14ac:dyDescent="0.3">
      <c r="A518">
        <v>517</v>
      </c>
      <c r="B518">
        <v>7.3698675946958501</v>
      </c>
      <c r="C518">
        <f t="shared" si="8"/>
        <v>2.7147500059298002</v>
      </c>
      <c r="D518">
        <v>2.103547333387219</v>
      </c>
    </row>
    <row r="519" spans="1:4" x14ac:dyDescent="0.3">
      <c r="A519">
        <v>518</v>
      </c>
      <c r="B519">
        <v>6.5695207518052801</v>
      </c>
      <c r="C519">
        <f t="shared" si="8"/>
        <v>2.5631076356261904</v>
      </c>
      <c r="D519">
        <v>2.1043541794402434</v>
      </c>
    </row>
    <row r="520" spans="1:4" x14ac:dyDescent="0.3">
      <c r="A520">
        <v>519</v>
      </c>
      <c r="B520">
        <v>11.3717149965677</v>
      </c>
      <c r="C520">
        <f t="shared" si="8"/>
        <v>3.3721973543325872</v>
      </c>
      <c r="D520">
        <v>2.1046041792232595</v>
      </c>
    </row>
    <row r="521" spans="1:4" x14ac:dyDescent="0.3">
      <c r="A521">
        <v>520</v>
      </c>
      <c r="B521">
        <v>4.5970810643354403</v>
      </c>
      <c r="C521">
        <f t="shared" si="8"/>
        <v>2.1440804705830052</v>
      </c>
      <c r="D521">
        <v>2.1049088972463252</v>
      </c>
    </row>
    <row r="522" spans="1:4" x14ac:dyDescent="0.3">
      <c r="A522">
        <v>521</v>
      </c>
      <c r="B522">
        <v>21.996197278859398</v>
      </c>
      <c r="C522">
        <f t="shared" si="8"/>
        <v>4.6900103708690661</v>
      </c>
      <c r="D522">
        <v>2.1062313573596185</v>
      </c>
    </row>
    <row r="523" spans="1:4" x14ac:dyDescent="0.3">
      <c r="A523">
        <v>522</v>
      </c>
      <c r="B523">
        <v>8.2340387325018494</v>
      </c>
      <c r="C523">
        <f t="shared" si="8"/>
        <v>2.8695014780448971</v>
      </c>
      <c r="D523">
        <v>2.1070620722827509</v>
      </c>
    </row>
    <row r="524" spans="1:4" x14ac:dyDescent="0.3">
      <c r="A524">
        <v>523</v>
      </c>
      <c r="B524">
        <v>4.4249113838004801</v>
      </c>
      <c r="C524">
        <f t="shared" si="8"/>
        <v>2.103547333387219</v>
      </c>
      <c r="D524">
        <v>2.1072106471351457</v>
      </c>
    </row>
    <row r="525" spans="1:4" x14ac:dyDescent="0.3">
      <c r="A525">
        <v>524</v>
      </c>
      <c r="B525">
        <v>7.8935363622411101</v>
      </c>
      <c r="C525">
        <f t="shared" si="8"/>
        <v>2.8095437996659012</v>
      </c>
      <c r="D525">
        <v>2.1089515115178799</v>
      </c>
    </row>
    <row r="526" spans="1:4" x14ac:dyDescent="0.3">
      <c r="A526">
        <v>525</v>
      </c>
      <c r="B526">
        <v>8.8149270924474603</v>
      </c>
      <c r="C526">
        <f t="shared" si="8"/>
        <v>2.9689942897296824</v>
      </c>
      <c r="D526">
        <v>2.1102566739553557</v>
      </c>
    </row>
    <row r="527" spans="1:4" x14ac:dyDescent="0.3">
      <c r="A527">
        <v>526</v>
      </c>
      <c r="B527">
        <v>23.9198501222095</v>
      </c>
      <c r="C527">
        <f t="shared" si="8"/>
        <v>4.8907923818344097</v>
      </c>
      <c r="D527">
        <v>2.1113753237149502</v>
      </c>
    </row>
    <row r="528" spans="1:4" x14ac:dyDescent="0.3">
      <c r="A528">
        <v>527</v>
      </c>
      <c r="B528">
        <v>15.758407758956</v>
      </c>
      <c r="C528">
        <f t="shared" si="8"/>
        <v>3.9696861033280704</v>
      </c>
      <c r="D528">
        <v>2.1117942611056955</v>
      </c>
    </row>
    <row r="529" spans="1:4" x14ac:dyDescent="0.3">
      <c r="A529">
        <v>528</v>
      </c>
      <c r="B529">
        <v>11.600730473056901</v>
      </c>
      <c r="C529">
        <f t="shared" si="8"/>
        <v>3.4059845086343099</v>
      </c>
      <c r="D529">
        <v>2.113170729153719</v>
      </c>
    </row>
    <row r="530" spans="1:4" x14ac:dyDescent="0.3">
      <c r="A530">
        <v>529</v>
      </c>
      <c r="B530">
        <v>4.9112016466948196</v>
      </c>
      <c r="C530">
        <f t="shared" si="8"/>
        <v>2.2161231118091838</v>
      </c>
      <c r="D530">
        <v>2.1133474721823977</v>
      </c>
    </row>
    <row r="531" spans="1:4" x14ac:dyDescent="0.3">
      <c r="A531">
        <v>530</v>
      </c>
      <c r="B531">
        <v>9.51006159814788</v>
      </c>
      <c r="C531">
        <f t="shared" si="8"/>
        <v>3.0838387762896877</v>
      </c>
      <c r="D531">
        <v>2.1142744361737198</v>
      </c>
    </row>
    <row r="532" spans="1:4" x14ac:dyDescent="0.3">
      <c r="A532">
        <v>531</v>
      </c>
      <c r="B532">
        <v>6.5070809290644398</v>
      </c>
      <c r="C532">
        <f t="shared" si="8"/>
        <v>2.55089806324448</v>
      </c>
      <c r="D532">
        <v>2.1175786953283531</v>
      </c>
    </row>
    <row r="533" spans="1:4" x14ac:dyDescent="0.3">
      <c r="A533">
        <v>532</v>
      </c>
      <c r="B533">
        <v>7.6201708550852496</v>
      </c>
      <c r="C533">
        <f t="shared" si="8"/>
        <v>2.7604656953284619</v>
      </c>
      <c r="D533">
        <v>2.1185339279947253</v>
      </c>
    </row>
    <row r="534" spans="1:4" x14ac:dyDescent="0.3">
      <c r="A534">
        <v>533</v>
      </c>
      <c r="B534">
        <v>9.9790600099839892</v>
      </c>
      <c r="C534">
        <f t="shared" si="8"/>
        <v>3.1589650219627297</v>
      </c>
      <c r="D534">
        <v>2.1217945796943658</v>
      </c>
    </row>
    <row r="535" spans="1:4" x14ac:dyDescent="0.3">
      <c r="A535">
        <v>534</v>
      </c>
      <c r="B535">
        <v>9.2883180474151299</v>
      </c>
      <c r="C535">
        <f t="shared" si="8"/>
        <v>3.0476742029644721</v>
      </c>
      <c r="D535">
        <v>2.1252560804094713</v>
      </c>
    </row>
    <row r="536" spans="1:4" x14ac:dyDescent="0.3">
      <c r="A536">
        <v>535</v>
      </c>
      <c r="B536">
        <v>3.2246349797517802</v>
      </c>
      <c r="C536">
        <f t="shared" si="8"/>
        <v>1.7957268666898594</v>
      </c>
      <c r="D536">
        <v>2.1300221945793312</v>
      </c>
    </row>
    <row r="537" spans="1:4" x14ac:dyDescent="0.3">
      <c r="A537">
        <v>536</v>
      </c>
      <c r="B537">
        <v>7.3400177215069604</v>
      </c>
      <c r="C537">
        <f t="shared" si="8"/>
        <v>2.7092467073906281</v>
      </c>
      <c r="D537">
        <v>2.1345932761596882</v>
      </c>
    </row>
    <row r="538" spans="1:4" x14ac:dyDescent="0.3">
      <c r="A538">
        <v>537</v>
      </c>
      <c r="B538">
        <v>5.7313276957676598</v>
      </c>
      <c r="C538">
        <f t="shared" si="8"/>
        <v>2.3940191510862356</v>
      </c>
      <c r="D538">
        <v>2.1370872132447869</v>
      </c>
    </row>
    <row r="539" spans="1:4" x14ac:dyDescent="0.3">
      <c r="A539">
        <v>538</v>
      </c>
      <c r="B539">
        <v>8.8496673883928203</v>
      </c>
      <c r="C539">
        <f t="shared" si="8"/>
        <v>2.9748390525191142</v>
      </c>
      <c r="D539">
        <v>2.1387345000378657</v>
      </c>
    </row>
    <row r="540" spans="1:4" x14ac:dyDescent="0.3">
      <c r="A540">
        <v>539</v>
      </c>
      <c r="B540">
        <v>42.695343171468998</v>
      </c>
      <c r="C540">
        <f t="shared" si="8"/>
        <v>6.5341673663496715</v>
      </c>
      <c r="D540">
        <v>2.1402148094611415</v>
      </c>
    </row>
    <row r="541" spans="1:4" x14ac:dyDescent="0.3">
      <c r="A541">
        <v>540</v>
      </c>
      <c r="B541">
        <v>22.483639686918899</v>
      </c>
      <c r="C541">
        <f t="shared" si="8"/>
        <v>4.741691648232611</v>
      </c>
      <c r="D541">
        <v>2.1416130525135793</v>
      </c>
    </row>
    <row r="542" spans="1:4" x14ac:dyDescent="0.3">
      <c r="A542">
        <v>541</v>
      </c>
      <c r="B542">
        <v>11.369449684822399</v>
      </c>
      <c r="C542">
        <f t="shared" si="8"/>
        <v>3.3718614569436864</v>
      </c>
      <c r="D542">
        <v>2.1417541786302974</v>
      </c>
    </row>
    <row r="543" spans="1:4" x14ac:dyDescent="0.3">
      <c r="A543">
        <v>542</v>
      </c>
      <c r="B543">
        <v>52.135358768840099</v>
      </c>
      <c r="C543">
        <f t="shared" si="8"/>
        <v>7.2204818931176682</v>
      </c>
      <c r="D543">
        <v>2.1440804705830052</v>
      </c>
    </row>
    <row r="544" spans="1:4" x14ac:dyDescent="0.3">
      <c r="A544">
        <v>543</v>
      </c>
      <c r="B544">
        <v>70.464065843146699</v>
      </c>
      <c r="C544">
        <f t="shared" si="8"/>
        <v>8.3942876912306676</v>
      </c>
      <c r="D544">
        <v>2.1472812481110712</v>
      </c>
    </row>
    <row r="545" spans="1:4" x14ac:dyDescent="0.3">
      <c r="A545">
        <v>544</v>
      </c>
      <c r="B545">
        <v>2.53556785768171</v>
      </c>
      <c r="C545">
        <f t="shared" si="8"/>
        <v>1.5923466512294708</v>
      </c>
      <c r="D545">
        <v>2.1480734475580974</v>
      </c>
    </row>
    <row r="546" spans="1:4" x14ac:dyDescent="0.3">
      <c r="A546">
        <v>545</v>
      </c>
      <c r="B546">
        <v>9.0960015992471206</v>
      </c>
      <c r="C546">
        <f t="shared" si="8"/>
        <v>3.0159578245139835</v>
      </c>
      <c r="D546">
        <v>2.1498171589860497</v>
      </c>
    </row>
    <row r="547" spans="1:4" x14ac:dyDescent="0.3">
      <c r="A547">
        <v>546</v>
      </c>
      <c r="B547">
        <v>3.8464137527275399</v>
      </c>
      <c r="C547">
        <f t="shared" si="8"/>
        <v>1.9612276136969773</v>
      </c>
      <c r="D547">
        <v>2.1523628200120837</v>
      </c>
    </row>
    <row r="548" spans="1:4" x14ac:dyDescent="0.3">
      <c r="A548">
        <v>547</v>
      </c>
      <c r="B548">
        <v>15.214294720742901</v>
      </c>
      <c r="C548">
        <f t="shared" si="8"/>
        <v>3.9005505663614848</v>
      </c>
      <c r="D548">
        <v>2.1525739227153546</v>
      </c>
    </row>
    <row r="549" spans="1:4" x14ac:dyDescent="0.3">
      <c r="A549">
        <v>548</v>
      </c>
      <c r="B549">
        <v>14.676330620300099</v>
      </c>
      <c r="C549">
        <f t="shared" si="8"/>
        <v>3.8309699320537742</v>
      </c>
      <c r="D549">
        <v>2.1552513799273902</v>
      </c>
    </row>
    <row r="550" spans="1:4" x14ac:dyDescent="0.3">
      <c r="A550">
        <v>549</v>
      </c>
      <c r="B550">
        <v>37.186978354736802</v>
      </c>
      <c r="C550">
        <f t="shared" si="8"/>
        <v>6.0981126879336038</v>
      </c>
      <c r="D550">
        <v>2.1588126133281254</v>
      </c>
    </row>
    <row r="551" spans="1:4" x14ac:dyDescent="0.3">
      <c r="A551">
        <v>550</v>
      </c>
      <c r="B551">
        <v>5.10489696697719</v>
      </c>
      <c r="C551">
        <f t="shared" si="8"/>
        <v>2.2594019047033642</v>
      </c>
      <c r="D551">
        <v>2.160726742122911</v>
      </c>
    </row>
    <row r="552" spans="1:4" x14ac:dyDescent="0.3">
      <c r="A552">
        <v>551</v>
      </c>
      <c r="B552">
        <v>8.11391619293933</v>
      </c>
      <c r="C552">
        <f t="shared" si="8"/>
        <v>2.8484936708617292</v>
      </c>
      <c r="D552">
        <v>2.1626147977026493</v>
      </c>
    </row>
    <row r="553" spans="1:4" x14ac:dyDescent="0.3">
      <c r="A553">
        <v>552</v>
      </c>
      <c r="B553">
        <v>12.965523753010499</v>
      </c>
      <c r="C553">
        <f t="shared" si="8"/>
        <v>3.6007671061886937</v>
      </c>
      <c r="D553">
        <v>2.1643310987584083</v>
      </c>
    </row>
    <row r="554" spans="1:4" x14ac:dyDescent="0.3">
      <c r="A554">
        <v>553</v>
      </c>
      <c r="B554">
        <v>4.6217138170708498</v>
      </c>
      <c r="C554">
        <f t="shared" si="8"/>
        <v>2.1498171589860497</v>
      </c>
      <c r="D554">
        <v>2.1647149897074787</v>
      </c>
    </row>
    <row r="555" spans="1:4" x14ac:dyDescent="0.3">
      <c r="A555">
        <v>554</v>
      </c>
      <c r="B555">
        <v>2.2390273308012199</v>
      </c>
      <c r="C555">
        <f t="shared" si="8"/>
        <v>1.4963379734542661</v>
      </c>
      <c r="D555">
        <v>2.1651499087245138</v>
      </c>
    </row>
    <row r="556" spans="1:4" x14ac:dyDescent="0.3">
      <c r="A556">
        <v>555</v>
      </c>
      <c r="B556">
        <v>10.3152957586165</v>
      </c>
      <c r="C556">
        <f t="shared" si="8"/>
        <v>3.2117434141936836</v>
      </c>
      <c r="D556">
        <v>2.1679764520511631</v>
      </c>
    </row>
    <row r="557" spans="1:4" x14ac:dyDescent="0.3">
      <c r="A557">
        <v>556</v>
      </c>
      <c r="B557">
        <v>4.0178183392908799</v>
      </c>
      <c r="C557">
        <f t="shared" si="8"/>
        <v>2.0044496350097898</v>
      </c>
      <c r="D557">
        <v>2.1708457757458359</v>
      </c>
    </row>
    <row r="558" spans="1:4" x14ac:dyDescent="0.3">
      <c r="A558">
        <v>557</v>
      </c>
      <c r="B558">
        <v>0.76088601723467097</v>
      </c>
      <c r="C558">
        <f t="shared" si="8"/>
        <v>0.87228780642324177</v>
      </c>
      <c r="D558">
        <v>2.1710712095777769</v>
      </c>
    </row>
    <row r="559" spans="1:4" x14ac:dyDescent="0.3">
      <c r="A559">
        <v>558</v>
      </c>
      <c r="B559">
        <v>5.10686737434572</v>
      </c>
      <c r="C559">
        <f t="shared" si="8"/>
        <v>2.2598379088655274</v>
      </c>
      <c r="D559">
        <v>2.1722553244451261</v>
      </c>
    </row>
    <row r="560" spans="1:4" x14ac:dyDescent="0.3">
      <c r="A560">
        <v>559</v>
      </c>
      <c r="B560">
        <v>32.033909316509302</v>
      </c>
      <c r="C560">
        <f t="shared" si="8"/>
        <v>5.6598506443641519</v>
      </c>
      <c r="D560">
        <v>2.1732142302044455</v>
      </c>
    </row>
    <row r="561" spans="1:4" x14ac:dyDescent="0.3">
      <c r="A561">
        <v>560</v>
      </c>
      <c r="B561">
        <v>12.961022130220501</v>
      </c>
      <c r="C561">
        <f t="shared" si="8"/>
        <v>3.6001419597316575</v>
      </c>
      <c r="D561">
        <v>2.174158404206</v>
      </c>
    </row>
    <row r="562" spans="1:4" x14ac:dyDescent="0.3">
      <c r="A562">
        <v>561</v>
      </c>
      <c r="B562">
        <v>10.4061851015169</v>
      </c>
      <c r="C562">
        <f t="shared" si="8"/>
        <v>3.2258619160647437</v>
      </c>
      <c r="D562">
        <v>2.174637026338706</v>
      </c>
    </row>
    <row r="563" spans="1:4" x14ac:dyDescent="0.3">
      <c r="A563">
        <v>562</v>
      </c>
      <c r="B563">
        <v>18.652036687669</v>
      </c>
      <c r="C563">
        <f t="shared" si="8"/>
        <v>4.3188003759920415</v>
      </c>
      <c r="D563">
        <v>2.1770742403180101</v>
      </c>
    </row>
    <row r="564" spans="1:4" x14ac:dyDescent="0.3">
      <c r="A564">
        <v>563</v>
      </c>
      <c r="B564">
        <v>33.4677424256449</v>
      </c>
      <c r="C564">
        <f t="shared" si="8"/>
        <v>5.7851311502544958</v>
      </c>
      <c r="D564">
        <v>2.1792753263467812</v>
      </c>
    </row>
    <row r="565" spans="1:4" x14ac:dyDescent="0.3">
      <c r="A565">
        <v>564</v>
      </c>
      <c r="B565">
        <v>45.420073613451002</v>
      </c>
      <c r="C565">
        <f t="shared" si="8"/>
        <v>6.7394416395908499</v>
      </c>
      <c r="D565">
        <v>2.1815530688902687</v>
      </c>
    </row>
    <row r="566" spans="1:4" x14ac:dyDescent="0.3">
      <c r="A566">
        <v>565</v>
      </c>
      <c r="B566">
        <v>39.250181354466903</v>
      </c>
      <c r="C566">
        <f t="shared" si="8"/>
        <v>6.2649965167162627</v>
      </c>
      <c r="D566">
        <v>2.1819821254148164</v>
      </c>
    </row>
    <row r="567" spans="1:4" x14ac:dyDescent="0.3">
      <c r="A567">
        <v>566</v>
      </c>
      <c r="B567">
        <v>5.4287605708432096</v>
      </c>
      <c r="C567">
        <f t="shared" si="8"/>
        <v>2.3299700793879756</v>
      </c>
      <c r="D567">
        <v>2.1826752137043455</v>
      </c>
    </row>
    <row r="568" spans="1:4" x14ac:dyDescent="0.3">
      <c r="A568">
        <v>567</v>
      </c>
      <c r="B568">
        <v>15.3481325768728</v>
      </c>
      <c r="C568">
        <f t="shared" si="8"/>
        <v>3.9176692786493348</v>
      </c>
      <c r="D568">
        <v>2.1837716538917249</v>
      </c>
    </row>
    <row r="569" spans="1:4" x14ac:dyDescent="0.3">
      <c r="A569">
        <v>568</v>
      </c>
      <c r="B569">
        <v>5.8140705904634302</v>
      </c>
      <c r="C569">
        <f t="shared" si="8"/>
        <v>2.4112383935362822</v>
      </c>
      <c r="D569">
        <v>2.18518603946278</v>
      </c>
    </row>
    <row r="570" spans="1:4" x14ac:dyDescent="0.3">
      <c r="A570">
        <v>569</v>
      </c>
      <c r="B570">
        <v>5.5997804294059099</v>
      </c>
      <c r="C570">
        <f t="shared" si="8"/>
        <v>2.3663855200296315</v>
      </c>
      <c r="D570">
        <v>2.185221535810745</v>
      </c>
    </row>
    <row r="571" spans="1:4" x14ac:dyDescent="0.3">
      <c r="A571">
        <v>570</v>
      </c>
      <c r="B571">
        <v>12.427191548292001</v>
      </c>
      <c r="C571">
        <f t="shared" si="8"/>
        <v>3.5252221984283487</v>
      </c>
      <c r="D571">
        <v>2.1857352320462744</v>
      </c>
    </row>
    <row r="572" spans="1:4" x14ac:dyDescent="0.3">
      <c r="A572">
        <v>571</v>
      </c>
      <c r="B572">
        <v>14.6165253806503</v>
      </c>
      <c r="C572">
        <f t="shared" si="8"/>
        <v>3.8231564682406471</v>
      </c>
      <c r="D572">
        <v>2.186317693283883</v>
      </c>
    </row>
    <row r="573" spans="1:4" x14ac:dyDescent="0.3">
      <c r="A573">
        <v>572</v>
      </c>
      <c r="B573">
        <v>20.281677499231201</v>
      </c>
      <c r="C573">
        <f t="shared" si="8"/>
        <v>4.5035183467186188</v>
      </c>
      <c r="D573">
        <v>2.1866152455835777</v>
      </c>
    </row>
    <row r="574" spans="1:4" x14ac:dyDescent="0.3">
      <c r="A574">
        <v>573</v>
      </c>
      <c r="B574">
        <v>9.3016245890793599</v>
      </c>
      <c r="C574">
        <f t="shared" si="8"/>
        <v>3.0498564866366022</v>
      </c>
      <c r="D574">
        <v>2.1887252287217325</v>
      </c>
    </row>
    <row r="575" spans="1:4" x14ac:dyDescent="0.3">
      <c r="A575">
        <v>574</v>
      </c>
      <c r="B575">
        <v>31.047421417492199</v>
      </c>
      <c r="C575">
        <f t="shared" si="8"/>
        <v>5.5720213044722113</v>
      </c>
      <c r="D575">
        <v>2.1903420427150366</v>
      </c>
    </row>
    <row r="576" spans="1:4" x14ac:dyDescent="0.3">
      <c r="A576">
        <v>575</v>
      </c>
      <c r="B576">
        <v>10.801978584373501</v>
      </c>
      <c r="C576">
        <f t="shared" si="8"/>
        <v>3.2866363632707376</v>
      </c>
      <c r="D576">
        <v>2.1906076176891469</v>
      </c>
    </row>
    <row r="577" spans="1:4" x14ac:dyDescent="0.3">
      <c r="A577">
        <v>576</v>
      </c>
      <c r="B577">
        <v>14.3628770596588</v>
      </c>
      <c r="C577">
        <f t="shared" si="8"/>
        <v>3.7898386587899489</v>
      </c>
      <c r="D577">
        <v>2.1924639936913422</v>
      </c>
    </row>
    <row r="578" spans="1:4" x14ac:dyDescent="0.3">
      <c r="A578">
        <v>577</v>
      </c>
      <c r="B578">
        <v>40.232368329078703</v>
      </c>
      <c r="C578">
        <f t="shared" si="8"/>
        <v>6.3428990476814864</v>
      </c>
      <c r="D578">
        <v>2.1954925738990441</v>
      </c>
    </row>
    <row r="579" spans="1:4" x14ac:dyDescent="0.3">
      <c r="A579">
        <v>578</v>
      </c>
      <c r="B579">
        <v>13.111109866100399</v>
      </c>
      <c r="C579">
        <f t="shared" ref="C579:C642" si="9">SQRT(B579)</f>
        <v>3.6209266584812787</v>
      </c>
      <c r="D579">
        <v>2.1955690457080417</v>
      </c>
    </row>
    <row r="580" spans="1:4" x14ac:dyDescent="0.3">
      <c r="A580">
        <v>579</v>
      </c>
      <c r="B580">
        <v>17.482727710898398</v>
      </c>
      <c r="C580">
        <f t="shared" si="9"/>
        <v>4.1812351896178237</v>
      </c>
      <c r="D580">
        <v>2.1999863787868188</v>
      </c>
    </row>
    <row r="581" spans="1:4" x14ac:dyDescent="0.3">
      <c r="A581">
        <v>580</v>
      </c>
      <c r="B581">
        <v>1.4021586101899099</v>
      </c>
      <c r="C581">
        <f t="shared" si="9"/>
        <v>1.1841277845696849</v>
      </c>
      <c r="D581">
        <v>2.2001837064688781</v>
      </c>
    </row>
    <row r="582" spans="1:4" x14ac:dyDescent="0.3">
      <c r="A582">
        <v>581</v>
      </c>
      <c r="B582">
        <v>2.70778624675247</v>
      </c>
      <c r="C582">
        <f t="shared" si="9"/>
        <v>1.6455352462808173</v>
      </c>
      <c r="D582">
        <v>2.2022613572112282</v>
      </c>
    </row>
    <row r="583" spans="1:4" x14ac:dyDescent="0.3">
      <c r="A583">
        <v>582</v>
      </c>
      <c r="B583">
        <v>1.6392638653827201</v>
      </c>
      <c r="C583">
        <f t="shared" si="9"/>
        <v>1.2803374029460828</v>
      </c>
      <c r="D583">
        <v>2.2027838141073945</v>
      </c>
    </row>
    <row r="584" spans="1:4" x14ac:dyDescent="0.3">
      <c r="A584">
        <v>583</v>
      </c>
      <c r="B584">
        <v>8.4333869837082798</v>
      </c>
      <c r="C584">
        <f t="shared" si="9"/>
        <v>2.9040294391944927</v>
      </c>
      <c r="D584">
        <v>2.2037857291260803</v>
      </c>
    </row>
    <row r="585" spans="1:4" x14ac:dyDescent="0.3">
      <c r="A585">
        <v>584</v>
      </c>
      <c r="B585">
        <v>4.7750380270630304</v>
      </c>
      <c r="C585">
        <f t="shared" si="9"/>
        <v>2.18518603946278</v>
      </c>
      <c r="D585">
        <v>2.2059254580004963</v>
      </c>
    </row>
    <row r="586" spans="1:4" x14ac:dyDescent="0.3">
      <c r="A586">
        <v>585</v>
      </c>
      <c r="B586">
        <v>10.6946159308484</v>
      </c>
      <c r="C586">
        <f t="shared" si="9"/>
        <v>3.2702623642222348</v>
      </c>
      <c r="D586">
        <v>2.2060888136574399</v>
      </c>
    </row>
    <row r="587" spans="1:4" x14ac:dyDescent="0.3">
      <c r="A587">
        <v>586</v>
      </c>
      <c r="B587">
        <v>3.6597274208620201</v>
      </c>
      <c r="C587">
        <f t="shared" si="9"/>
        <v>1.9130414059455221</v>
      </c>
      <c r="D587">
        <v>2.2068895522076719</v>
      </c>
    </row>
    <row r="588" spans="1:4" x14ac:dyDescent="0.3">
      <c r="A588">
        <v>587</v>
      </c>
      <c r="B588">
        <v>6.9994667743407399</v>
      </c>
      <c r="C588">
        <f t="shared" si="9"/>
        <v>2.6456505389678244</v>
      </c>
      <c r="D588">
        <v>2.2109670427912964</v>
      </c>
    </row>
    <row r="589" spans="1:4" x14ac:dyDescent="0.3">
      <c r="A589">
        <v>588</v>
      </c>
      <c r="B589">
        <v>8.8144474347596908</v>
      </c>
      <c r="C589">
        <f t="shared" si="9"/>
        <v>2.9689135108250779</v>
      </c>
      <c r="D589">
        <v>2.2116419052844565</v>
      </c>
    </row>
    <row r="590" spans="1:4" x14ac:dyDescent="0.3">
      <c r="A590">
        <v>589</v>
      </c>
      <c r="B590">
        <v>8.5998931807105894</v>
      </c>
      <c r="C590">
        <f t="shared" si="9"/>
        <v>2.9325574471288007</v>
      </c>
      <c r="D590">
        <v>2.2128441393561271</v>
      </c>
    </row>
    <row r="591" spans="1:4" x14ac:dyDescent="0.3">
      <c r="A591">
        <v>590</v>
      </c>
      <c r="B591">
        <v>25.374117371031399</v>
      </c>
      <c r="C591">
        <f t="shared" si="9"/>
        <v>5.0372728108601983</v>
      </c>
      <c r="D591">
        <v>2.2152878923689761</v>
      </c>
    </row>
    <row r="592" spans="1:4" x14ac:dyDescent="0.3">
      <c r="A592">
        <v>591</v>
      </c>
      <c r="B592">
        <v>5.5258355699078203</v>
      </c>
      <c r="C592">
        <f t="shared" si="9"/>
        <v>2.3507095885940101</v>
      </c>
      <c r="D592">
        <v>2.2157711931119173</v>
      </c>
    </row>
    <row r="593" spans="1:4" x14ac:dyDescent="0.3">
      <c r="A593">
        <v>592</v>
      </c>
      <c r="B593">
        <v>6.9716355470400799</v>
      </c>
      <c r="C593">
        <f t="shared" si="9"/>
        <v>2.640385492128011</v>
      </c>
      <c r="D593">
        <v>2.2161231118091838</v>
      </c>
    </row>
    <row r="594" spans="1:4" x14ac:dyDescent="0.3">
      <c r="A594">
        <v>593</v>
      </c>
      <c r="B594">
        <v>5.5401356729406999</v>
      </c>
      <c r="C594">
        <f t="shared" si="9"/>
        <v>2.3537492799660504</v>
      </c>
      <c r="D594">
        <v>2.2193562941264502</v>
      </c>
    </row>
    <row r="595" spans="1:4" x14ac:dyDescent="0.3">
      <c r="A595">
        <v>594</v>
      </c>
      <c r="B595">
        <v>19.634130976791099</v>
      </c>
      <c r="C595">
        <f t="shared" si="9"/>
        <v>4.4310417484820768</v>
      </c>
      <c r="D595">
        <v>2.2215523485549538</v>
      </c>
    </row>
    <row r="596" spans="1:4" x14ac:dyDescent="0.3">
      <c r="A596">
        <v>595</v>
      </c>
      <c r="B596">
        <v>3.4781036496993001</v>
      </c>
      <c r="C596">
        <f t="shared" si="9"/>
        <v>1.8649674661235516</v>
      </c>
      <c r="D596">
        <v>2.2218287356440976</v>
      </c>
    </row>
    <row r="597" spans="1:4" x14ac:dyDescent="0.3">
      <c r="A597">
        <v>596</v>
      </c>
      <c r="B597">
        <v>5.3509560671358498</v>
      </c>
      <c r="C597">
        <f t="shared" si="9"/>
        <v>2.3132133639454553</v>
      </c>
      <c r="D597">
        <v>2.2229212291601312</v>
      </c>
    </row>
    <row r="598" spans="1:4" x14ac:dyDescent="0.3">
      <c r="A598">
        <v>597</v>
      </c>
      <c r="B598">
        <v>10.9838941974192</v>
      </c>
      <c r="C598">
        <f t="shared" si="9"/>
        <v>3.3141958598458241</v>
      </c>
      <c r="D598">
        <v>2.2233549194792337</v>
      </c>
    </row>
    <row r="599" spans="1:4" x14ac:dyDescent="0.3">
      <c r="A599">
        <v>598</v>
      </c>
      <c r="B599">
        <v>4.2594988764763597</v>
      </c>
      <c r="C599">
        <f t="shared" si="9"/>
        <v>2.0638553429144109</v>
      </c>
      <c r="D599">
        <v>2.2238730369428983</v>
      </c>
    </row>
    <row r="600" spans="1:4" x14ac:dyDescent="0.3">
      <c r="A600">
        <v>599</v>
      </c>
      <c r="B600">
        <v>7.0645567405157097</v>
      </c>
      <c r="C600">
        <f t="shared" si="9"/>
        <v>2.657923388759674</v>
      </c>
      <c r="D600">
        <v>2.2244446442473071</v>
      </c>
    </row>
    <row r="601" spans="1:4" x14ac:dyDescent="0.3">
      <c r="A601">
        <v>600</v>
      </c>
      <c r="B601">
        <v>10.878037033880601</v>
      </c>
      <c r="C601">
        <f t="shared" si="9"/>
        <v>3.2981869313125052</v>
      </c>
      <c r="D601">
        <v>2.2257897973923546</v>
      </c>
    </row>
    <row r="602" spans="1:4" x14ac:dyDescent="0.3">
      <c r="A602">
        <v>601</v>
      </c>
      <c r="B602">
        <v>41.808593408806402</v>
      </c>
      <c r="C602">
        <f t="shared" si="9"/>
        <v>6.4659564960496292</v>
      </c>
      <c r="D602">
        <v>2.2281715663778292</v>
      </c>
    </row>
    <row r="603" spans="1:4" x14ac:dyDescent="0.3">
      <c r="A603">
        <v>602</v>
      </c>
      <c r="B603">
        <v>26.238658574026701</v>
      </c>
      <c r="C603">
        <f t="shared" si="9"/>
        <v>5.1223684535600036</v>
      </c>
      <c r="D603">
        <v>2.2289590669872785</v>
      </c>
    </row>
    <row r="604" spans="1:4" x14ac:dyDescent="0.3">
      <c r="A604">
        <v>603</v>
      </c>
      <c r="B604">
        <v>24.001921098145601</v>
      </c>
      <c r="C604">
        <f t="shared" si="9"/>
        <v>4.8991755529012844</v>
      </c>
      <c r="D604">
        <v>2.2304992088295057</v>
      </c>
    </row>
    <row r="605" spans="1:4" x14ac:dyDescent="0.3">
      <c r="A605">
        <v>604</v>
      </c>
      <c r="B605">
        <v>15.1730750094582</v>
      </c>
      <c r="C605">
        <f t="shared" si="9"/>
        <v>3.8952631502195332</v>
      </c>
      <c r="D605">
        <v>2.2349216442822732</v>
      </c>
    </row>
    <row r="606" spans="1:4" x14ac:dyDescent="0.3">
      <c r="A606">
        <v>605</v>
      </c>
      <c r="B606">
        <v>2.0715991434082199</v>
      </c>
      <c r="C606">
        <f t="shared" si="9"/>
        <v>1.4393050904544942</v>
      </c>
      <c r="D606">
        <v>2.2394957834850726</v>
      </c>
    </row>
    <row r="607" spans="1:4" x14ac:dyDescent="0.3">
      <c r="A607">
        <v>606</v>
      </c>
      <c r="B607">
        <v>40.324057751518701</v>
      </c>
      <c r="C607">
        <f t="shared" si="9"/>
        <v>6.3501226564152837</v>
      </c>
      <c r="D607">
        <v>2.2428408069098595</v>
      </c>
    </row>
    <row r="608" spans="1:4" x14ac:dyDescent="0.3">
      <c r="A608">
        <v>607</v>
      </c>
      <c r="B608">
        <v>65.533180637419505</v>
      </c>
      <c r="C608">
        <f t="shared" si="9"/>
        <v>8.0952566752030481</v>
      </c>
      <c r="D608">
        <v>2.2434838173583045</v>
      </c>
    </row>
    <row r="609" spans="1:4" x14ac:dyDescent="0.3">
      <c r="A609">
        <v>608</v>
      </c>
      <c r="B609">
        <v>34.703117008729997</v>
      </c>
      <c r="C609">
        <f t="shared" si="9"/>
        <v>5.8909351557057557</v>
      </c>
      <c r="D609">
        <v>2.2471639563599939</v>
      </c>
    </row>
    <row r="610" spans="1:4" x14ac:dyDescent="0.3">
      <c r="A610">
        <v>609</v>
      </c>
      <c r="B610">
        <v>31.381195980723501</v>
      </c>
      <c r="C610">
        <f t="shared" si="9"/>
        <v>5.6018921786056808</v>
      </c>
      <c r="D610">
        <v>2.2473286324609045</v>
      </c>
    </row>
    <row r="611" spans="1:4" x14ac:dyDescent="0.3">
      <c r="A611">
        <v>610</v>
      </c>
      <c r="B611">
        <v>48.372839298244301</v>
      </c>
      <c r="C611">
        <f t="shared" si="9"/>
        <v>6.955058540245675</v>
      </c>
      <c r="D611">
        <v>2.2489786180424414</v>
      </c>
    </row>
    <row r="612" spans="1:4" x14ac:dyDescent="0.3">
      <c r="A612">
        <v>611</v>
      </c>
      <c r="B612">
        <v>57.996988001910999</v>
      </c>
      <c r="C612">
        <f t="shared" si="9"/>
        <v>7.6155753559341131</v>
      </c>
      <c r="D612">
        <v>2.2511373191186008</v>
      </c>
    </row>
    <row r="613" spans="1:4" x14ac:dyDescent="0.3">
      <c r="A613">
        <v>612</v>
      </c>
      <c r="B613">
        <v>61.9274176647613</v>
      </c>
      <c r="C613">
        <f t="shared" si="9"/>
        <v>7.8693975414107333</v>
      </c>
      <c r="D613">
        <v>2.2530134361795029</v>
      </c>
    </row>
    <row r="614" spans="1:4" x14ac:dyDescent="0.3">
      <c r="A614">
        <v>613</v>
      </c>
      <c r="B614">
        <v>1.7282955604039201</v>
      </c>
      <c r="C614">
        <f t="shared" si="9"/>
        <v>1.3146465534142324</v>
      </c>
      <c r="D614">
        <v>2.2547291259196833</v>
      </c>
    </row>
    <row r="615" spans="1:4" x14ac:dyDescent="0.3">
      <c r="A615">
        <v>614</v>
      </c>
      <c r="B615">
        <v>18.455409934626601</v>
      </c>
      <c r="C615">
        <f t="shared" si="9"/>
        <v>4.2959760165329834</v>
      </c>
      <c r="D615">
        <v>2.2570823190236595</v>
      </c>
    </row>
    <row r="616" spans="1:4" x14ac:dyDescent="0.3">
      <c r="A616">
        <v>615</v>
      </c>
      <c r="B616">
        <v>7.9046350637960696</v>
      </c>
      <c r="C616">
        <f t="shared" si="9"/>
        <v>2.8115182844498929</v>
      </c>
      <c r="D616">
        <v>2.2572297520694078</v>
      </c>
    </row>
    <row r="617" spans="1:4" x14ac:dyDescent="0.3">
      <c r="A617">
        <v>616</v>
      </c>
      <c r="B617">
        <v>28.324687246469299</v>
      </c>
      <c r="C617">
        <f t="shared" si="9"/>
        <v>5.3220942538129945</v>
      </c>
      <c r="D617">
        <v>2.2594019047033642</v>
      </c>
    </row>
    <row r="618" spans="1:4" x14ac:dyDescent="0.3">
      <c r="A618">
        <v>617</v>
      </c>
      <c r="B618">
        <v>7.2056631873477199</v>
      </c>
      <c r="C618">
        <f t="shared" si="9"/>
        <v>2.6843366382307043</v>
      </c>
      <c r="D618">
        <v>2.2595869111535496</v>
      </c>
    </row>
    <row r="619" spans="1:4" x14ac:dyDescent="0.3">
      <c r="A619">
        <v>618</v>
      </c>
      <c r="B619">
        <v>13.928241774094101</v>
      </c>
      <c r="C619">
        <f t="shared" si="9"/>
        <v>3.7320559714578372</v>
      </c>
      <c r="D619">
        <v>2.2597806379456613</v>
      </c>
    </row>
    <row r="620" spans="1:4" x14ac:dyDescent="0.3">
      <c r="A620">
        <v>619</v>
      </c>
      <c r="B620">
        <v>4.8703614956433796</v>
      </c>
      <c r="C620">
        <f t="shared" si="9"/>
        <v>2.2068895522076719</v>
      </c>
      <c r="D620">
        <v>2.2598379088655274</v>
      </c>
    </row>
    <row r="621" spans="1:4" x14ac:dyDescent="0.3">
      <c r="A621">
        <v>620</v>
      </c>
      <c r="B621">
        <v>4.6326657089703698</v>
      </c>
      <c r="C621">
        <f t="shared" si="9"/>
        <v>2.1523628200120837</v>
      </c>
      <c r="D621">
        <v>2.2627398996957053</v>
      </c>
    </row>
    <row r="622" spans="1:4" x14ac:dyDescent="0.3">
      <c r="A622">
        <v>621</v>
      </c>
      <c r="B622">
        <v>5.8870539250723199</v>
      </c>
      <c r="C622">
        <f t="shared" si="9"/>
        <v>2.4263251894732329</v>
      </c>
      <c r="D622">
        <v>2.2632403438980648</v>
      </c>
    </row>
    <row r="623" spans="1:4" x14ac:dyDescent="0.3">
      <c r="A623">
        <v>622</v>
      </c>
      <c r="B623">
        <v>5.09508615362732</v>
      </c>
      <c r="C623">
        <f t="shared" si="9"/>
        <v>2.2572297520694078</v>
      </c>
      <c r="D623">
        <v>2.2661723360673456</v>
      </c>
    </row>
    <row r="624" spans="1:4" x14ac:dyDescent="0.3">
      <c r="A624">
        <v>623</v>
      </c>
      <c r="B624">
        <v>2.5309001360907</v>
      </c>
      <c r="C624">
        <f t="shared" si="9"/>
        <v>1.5908803022511466</v>
      </c>
      <c r="D624">
        <v>2.2672452240471697</v>
      </c>
    </row>
    <row r="625" spans="1:4" x14ac:dyDescent="0.3">
      <c r="A625">
        <v>624</v>
      </c>
      <c r="B625">
        <v>4.4841395309085303</v>
      </c>
      <c r="C625">
        <f t="shared" si="9"/>
        <v>2.1175786953283531</v>
      </c>
      <c r="D625">
        <v>2.2678432639867618</v>
      </c>
    </row>
    <row r="626" spans="1:4" x14ac:dyDescent="0.3">
      <c r="A626">
        <v>625</v>
      </c>
      <c r="B626">
        <v>1.7892572631833199</v>
      </c>
      <c r="C626">
        <f t="shared" si="9"/>
        <v>1.3376312134453652</v>
      </c>
      <c r="D626">
        <v>2.2691170695274736</v>
      </c>
    </row>
    <row r="627" spans="1:4" x14ac:dyDescent="0.3">
      <c r="A627">
        <v>626</v>
      </c>
      <c r="B627">
        <v>11.048499259261</v>
      </c>
      <c r="C627">
        <f t="shared" si="9"/>
        <v>3.323928287322246</v>
      </c>
      <c r="D627">
        <v>2.2695611898473591</v>
      </c>
    </row>
    <row r="628" spans="1:4" x14ac:dyDescent="0.3">
      <c r="A628">
        <v>627</v>
      </c>
      <c r="B628">
        <v>2.2513834344444299</v>
      </c>
      <c r="C628">
        <f t="shared" si="9"/>
        <v>1.500461073951747</v>
      </c>
      <c r="D628">
        <v>2.2735430231690339</v>
      </c>
    </row>
    <row r="629" spans="1:4" x14ac:dyDescent="0.3">
      <c r="A629">
        <v>628</v>
      </c>
      <c r="B629">
        <v>5.3110334895847702</v>
      </c>
      <c r="C629">
        <f t="shared" si="9"/>
        <v>2.3045679615894974</v>
      </c>
      <c r="D629">
        <v>2.2741884982082601</v>
      </c>
    </row>
    <row r="630" spans="1:4" x14ac:dyDescent="0.3">
      <c r="A630">
        <v>629</v>
      </c>
      <c r="B630">
        <v>15.0454685324218</v>
      </c>
      <c r="C630">
        <f t="shared" si="9"/>
        <v>3.8788488669219636</v>
      </c>
      <c r="D630">
        <v>2.2742216886270872</v>
      </c>
    </row>
    <row r="631" spans="1:4" x14ac:dyDescent="0.3">
      <c r="A631">
        <v>630</v>
      </c>
      <c r="B631">
        <v>0.62350317650569997</v>
      </c>
      <c r="C631">
        <f t="shared" si="9"/>
        <v>0.78962217326117434</v>
      </c>
      <c r="D631">
        <v>2.2752577286325191</v>
      </c>
    </row>
    <row r="632" spans="1:4" x14ac:dyDescent="0.3">
      <c r="A632">
        <v>631</v>
      </c>
      <c r="B632">
        <v>29.376985113262201</v>
      </c>
      <c r="C632">
        <f t="shared" si="9"/>
        <v>5.4200539769694362</v>
      </c>
      <c r="D632">
        <v>2.275794468937951</v>
      </c>
    </row>
    <row r="633" spans="1:4" x14ac:dyDescent="0.3">
      <c r="A633">
        <v>632</v>
      </c>
      <c r="B633">
        <v>18.821199457649101</v>
      </c>
      <c r="C633">
        <f t="shared" si="9"/>
        <v>4.3383406341191213</v>
      </c>
      <c r="D633">
        <v>2.2762901089141012</v>
      </c>
    </row>
    <row r="634" spans="1:4" x14ac:dyDescent="0.3">
      <c r="A634">
        <v>633</v>
      </c>
      <c r="B634">
        <v>13.6751833857302</v>
      </c>
      <c r="C634">
        <f t="shared" si="9"/>
        <v>3.6979972127802099</v>
      </c>
      <c r="D634">
        <v>2.2806990286087991</v>
      </c>
    </row>
    <row r="635" spans="1:4" x14ac:dyDescent="0.3">
      <c r="A635">
        <v>634</v>
      </c>
      <c r="B635">
        <v>18.0913060651473</v>
      </c>
      <c r="C635">
        <f t="shared" si="9"/>
        <v>4.253387598743771</v>
      </c>
      <c r="D635">
        <v>2.2813386327451126</v>
      </c>
    </row>
    <row r="636" spans="1:4" x14ac:dyDescent="0.3">
      <c r="A636">
        <v>635</v>
      </c>
      <c r="B636">
        <v>2.6634439319919498</v>
      </c>
      <c r="C636">
        <f t="shared" si="9"/>
        <v>1.6320061066037559</v>
      </c>
      <c r="D636">
        <v>2.281725924316345</v>
      </c>
    </row>
    <row r="637" spans="1:4" x14ac:dyDescent="0.3">
      <c r="A637">
        <v>636</v>
      </c>
      <c r="B637">
        <v>3.3940262334660698</v>
      </c>
      <c r="C637">
        <f t="shared" si="9"/>
        <v>1.8422883144247726</v>
      </c>
      <c r="D637">
        <v>2.2827960441371409</v>
      </c>
    </row>
    <row r="638" spans="1:4" x14ac:dyDescent="0.3">
      <c r="A638">
        <v>637</v>
      </c>
      <c r="B638">
        <v>53.551891725240402</v>
      </c>
      <c r="C638">
        <f t="shared" si="9"/>
        <v>7.3179158047384227</v>
      </c>
      <c r="D638">
        <v>2.2836806558913727</v>
      </c>
    </row>
    <row r="639" spans="1:4" x14ac:dyDescent="0.3">
      <c r="A639">
        <v>638</v>
      </c>
      <c r="B639">
        <v>51.553226169835298</v>
      </c>
      <c r="C639">
        <f t="shared" si="9"/>
        <v>7.1800575324878348</v>
      </c>
      <c r="D639">
        <v>2.2841192850817444</v>
      </c>
    </row>
    <row r="640" spans="1:4" x14ac:dyDescent="0.3">
      <c r="A640">
        <v>639</v>
      </c>
      <c r="B640">
        <v>13.578876306597801</v>
      </c>
      <c r="C640">
        <f t="shared" si="9"/>
        <v>3.6849526871586562</v>
      </c>
      <c r="D640">
        <v>2.2846440283589105</v>
      </c>
    </row>
    <row r="641" spans="1:4" x14ac:dyDescent="0.3">
      <c r="A641">
        <v>640</v>
      </c>
      <c r="B641">
        <v>7.5073950473043798</v>
      </c>
      <c r="C641">
        <f t="shared" si="9"/>
        <v>2.7399625996178085</v>
      </c>
      <c r="D641">
        <v>2.2892476078781061</v>
      </c>
    </row>
    <row r="642" spans="1:4" x14ac:dyDescent="0.3">
      <c r="A642">
        <v>641</v>
      </c>
      <c r="B642">
        <v>2.0665889845941798</v>
      </c>
      <c r="C642">
        <f t="shared" si="9"/>
        <v>1.4375635584537401</v>
      </c>
      <c r="D642">
        <v>2.2895775950218633</v>
      </c>
    </row>
    <row r="643" spans="1:4" x14ac:dyDescent="0.3">
      <c r="A643">
        <v>642</v>
      </c>
      <c r="B643">
        <v>6.0825762035161501</v>
      </c>
      <c r="C643">
        <f t="shared" ref="C643:C706" si="10">SQRT(B643)</f>
        <v>2.4662879401067812</v>
      </c>
      <c r="D643">
        <v>2.291078593564662</v>
      </c>
    </row>
    <row r="644" spans="1:4" x14ac:dyDescent="0.3">
      <c r="A644">
        <v>643</v>
      </c>
      <c r="B644">
        <v>3.5882194290511298</v>
      </c>
      <c r="C644">
        <f t="shared" si="10"/>
        <v>1.8942595991709081</v>
      </c>
      <c r="D644">
        <v>2.2923499144442565</v>
      </c>
    </row>
    <row r="645" spans="1:4" x14ac:dyDescent="0.3">
      <c r="A645">
        <v>644</v>
      </c>
      <c r="B645">
        <v>6.9427756273629901</v>
      </c>
      <c r="C645">
        <f t="shared" si="10"/>
        <v>2.6349147286701688</v>
      </c>
      <c r="D645">
        <v>2.2939219537070001</v>
      </c>
    </row>
    <row r="646" spans="1:4" x14ac:dyDescent="0.3">
      <c r="A646">
        <v>645</v>
      </c>
      <c r="B646">
        <v>8.8316783203696492</v>
      </c>
      <c r="C646">
        <f t="shared" si="10"/>
        <v>2.9718139780897541</v>
      </c>
      <c r="D646">
        <v>2.2952480920059233</v>
      </c>
    </row>
    <row r="647" spans="1:4" x14ac:dyDescent="0.3">
      <c r="A647">
        <v>646</v>
      </c>
      <c r="B647">
        <v>6.1516537247710499</v>
      </c>
      <c r="C647">
        <f t="shared" si="10"/>
        <v>2.4802527542109596</v>
      </c>
      <c r="D647">
        <v>2.2961315934320838</v>
      </c>
    </row>
    <row r="648" spans="1:4" x14ac:dyDescent="0.3">
      <c r="A648">
        <v>647</v>
      </c>
      <c r="B648">
        <v>16.290620735297999</v>
      </c>
      <c r="C648">
        <f t="shared" si="10"/>
        <v>4.0361641115417992</v>
      </c>
      <c r="D648">
        <v>2.2963846790981273</v>
      </c>
    </row>
    <row r="649" spans="1:4" x14ac:dyDescent="0.3">
      <c r="A649">
        <v>648</v>
      </c>
      <c r="B649">
        <v>24.887130855127701</v>
      </c>
      <c r="C649">
        <f t="shared" si="10"/>
        <v>4.9887003172296991</v>
      </c>
      <c r="D649">
        <v>2.2965544671894547</v>
      </c>
    </row>
    <row r="650" spans="1:4" x14ac:dyDescent="0.3">
      <c r="A650">
        <v>649</v>
      </c>
      <c r="B650">
        <v>7.5456452240808201</v>
      </c>
      <c r="C650">
        <f t="shared" si="10"/>
        <v>2.7469337858930674</v>
      </c>
      <c r="D650">
        <v>2.2987423451989395</v>
      </c>
    </row>
    <row r="651" spans="1:4" x14ac:dyDescent="0.3">
      <c r="A651">
        <v>650</v>
      </c>
      <c r="B651">
        <v>3.8672782730654802</v>
      </c>
      <c r="C651">
        <f t="shared" si="10"/>
        <v>1.966539669842813</v>
      </c>
      <c r="D651">
        <v>2.2990418906324392</v>
      </c>
    </row>
    <row r="652" spans="1:4" x14ac:dyDescent="0.3">
      <c r="A652">
        <v>651</v>
      </c>
      <c r="B652">
        <v>4.86682785374449</v>
      </c>
      <c r="C652">
        <f t="shared" si="10"/>
        <v>2.2060888136574399</v>
      </c>
      <c r="D652">
        <v>2.3007795588821498</v>
      </c>
    </row>
    <row r="653" spans="1:4" x14ac:dyDescent="0.3">
      <c r="A653">
        <v>652</v>
      </c>
      <c r="B653">
        <v>3.5220062046807898</v>
      </c>
      <c r="C653">
        <f t="shared" si="10"/>
        <v>1.8767008831139793</v>
      </c>
      <c r="D653">
        <v>2.3026529331925989</v>
      </c>
    </row>
    <row r="654" spans="1:4" x14ac:dyDescent="0.3">
      <c r="A654">
        <v>653</v>
      </c>
      <c r="B654">
        <v>19.5249758325394</v>
      </c>
      <c r="C654">
        <f t="shared" si="10"/>
        <v>4.4187074843826677</v>
      </c>
      <c r="D654">
        <v>2.3045679615894974</v>
      </c>
    </row>
    <row r="655" spans="1:4" x14ac:dyDescent="0.3">
      <c r="A655">
        <v>654</v>
      </c>
      <c r="B655">
        <v>8.6175252933667892</v>
      </c>
      <c r="C655">
        <f t="shared" si="10"/>
        <v>2.9355621767162061</v>
      </c>
      <c r="D655">
        <v>2.3049210159330253</v>
      </c>
    </row>
    <row r="656" spans="1:4" x14ac:dyDescent="0.3">
      <c r="A656">
        <v>655</v>
      </c>
      <c r="B656">
        <v>6.2959232049991103</v>
      </c>
      <c r="C656">
        <f t="shared" si="10"/>
        <v>2.5091678311741346</v>
      </c>
      <c r="D656">
        <v>2.3062245492172289</v>
      </c>
    </row>
    <row r="657" spans="1:4" x14ac:dyDescent="0.3">
      <c r="A657">
        <v>656</v>
      </c>
      <c r="B657">
        <v>7.4817628064126804</v>
      </c>
      <c r="C657">
        <f t="shared" si="10"/>
        <v>2.7352811201799132</v>
      </c>
      <c r="D657">
        <v>2.3082156969651124</v>
      </c>
    </row>
    <row r="658" spans="1:4" x14ac:dyDescent="0.3">
      <c r="A658">
        <v>657</v>
      </c>
      <c r="B658">
        <v>4.2487620041378502</v>
      </c>
      <c r="C658">
        <f t="shared" si="10"/>
        <v>2.0612525328396445</v>
      </c>
      <c r="D658">
        <v>2.3097726844062514</v>
      </c>
    </row>
    <row r="659" spans="1:4" x14ac:dyDescent="0.3">
      <c r="A659">
        <v>658</v>
      </c>
      <c r="B659">
        <v>36.767617383751897</v>
      </c>
      <c r="C659">
        <f t="shared" si="10"/>
        <v>6.0636307097111297</v>
      </c>
      <c r="D659">
        <v>2.3097834101170136</v>
      </c>
    </row>
    <row r="660" spans="1:4" x14ac:dyDescent="0.3">
      <c r="A660">
        <v>659</v>
      </c>
      <c r="B660">
        <v>20.698949865319101</v>
      </c>
      <c r="C660">
        <f t="shared" si="10"/>
        <v>4.5496098585833815</v>
      </c>
      <c r="D660">
        <v>2.3132133639454553</v>
      </c>
    </row>
    <row r="661" spans="1:4" x14ac:dyDescent="0.3">
      <c r="A661">
        <v>660</v>
      </c>
      <c r="B661">
        <v>18.114345560111499</v>
      </c>
      <c r="C661">
        <f t="shared" si="10"/>
        <v>4.2560951070331479</v>
      </c>
      <c r="D661">
        <v>2.3134738648750997</v>
      </c>
    </row>
    <row r="662" spans="1:4" x14ac:dyDescent="0.3">
      <c r="A662">
        <v>661</v>
      </c>
      <c r="B662">
        <v>9.1322358783545301</v>
      </c>
      <c r="C662">
        <f t="shared" si="10"/>
        <v>3.0219589471656509</v>
      </c>
      <c r="D662">
        <v>2.3138489147907864</v>
      </c>
    </row>
    <row r="663" spans="1:4" x14ac:dyDescent="0.3">
      <c r="A663">
        <v>662</v>
      </c>
      <c r="B663">
        <v>22.243111680554801</v>
      </c>
      <c r="C663">
        <f t="shared" si="10"/>
        <v>4.7162603491065678</v>
      </c>
      <c r="D663">
        <v>2.3141798689370083</v>
      </c>
    </row>
    <row r="664" spans="1:4" x14ac:dyDescent="0.3">
      <c r="A664">
        <v>663</v>
      </c>
      <c r="B664">
        <v>8.1859899345996094</v>
      </c>
      <c r="C664">
        <f t="shared" si="10"/>
        <v>2.8611169033437989</v>
      </c>
      <c r="D664">
        <v>2.3165874384609766</v>
      </c>
    </row>
    <row r="665" spans="1:4" x14ac:dyDescent="0.3">
      <c r="A665">
        <v>664</v>
      </c>
      <c r="B665">
        <v>21.921932881784301</v>
      </c>
      <c r="C665">
        <f t="shared" si="10"/>
        <v>4.6820863812817786</v>
      </c>
      <c r="D665">
        <v>2.3186492410078503</v>
      </c>
    </row>
    <row r="666" spans="1:4" x14ac:dyDescent="0.3">
      <c r="A666">
        <v>665</v>
      </c>
      <c r="B666">
        <v>5.3022105307404797</v>
      </c>
      <c r="C666">
        <f t="shared" si="10"/>
        <v>2.3026529331925989</v>
      </c>
      <c r="D666">
        <v>2.3193192767691082</v>
      </c>
    </row>
    <row r="667" spans="1:4" x14ac:dyDescent="0.3">
      <c r="A667">
        <v>666</v>
      </c>
      <c r="B667">
        <v>2.0293452723317098</v>
      </c>
      <c r="C667">
        <f t="shared" si="10"/>
        <v>1.424550901979887</v>
      </c>
      <c r="D667">
        <v>2.3246713942031678</v>
      </c>
    </row>
    <row r="668" spans="1:4" x14ac:dyDescent="0.3">
      <c r="A668">
        <v>667</v>
      </c>
      <c r="B668">
        <v>22.029906633709299</v>
      </c>
      <c r="C668">
        <f t="shared" si="10"/>
        <v>4.6936027349690876</v>
      </c>
      <c r="D668">
        <v>2.3259233787503577</v>
      </c>
    </row>
    <row r="669" spans="1:4" x14ac:dyDescent="0.3">
      <c r="A669">
        <v>668</v>
      </c>
      <c r="B669">
        <v>8.4483606616842692</v>
      </c>
      <c r="C669">
        <f t="shared" si="10"/>
        <v>2.9066063823098354</v>
      </c>
      <c r="D669">
        <v>2.3282632558749388</v>
      </c>
    </row>
    <row r="670" spans="1:4" x14ac:dyDescent="0.3">
      <c r="A670">
        <v>669</v>
      </c>
      <c r="B670">
        <v>18.537027417306401</v>
      </c>
      <c r="C670">
        <f t="shared" si="10"/>
        <v>4.3054648317349429</v>
      </c>
      <c r="D670">
        <v>2.3288346943869587</v>
      </c>
    </row>
    <row r="671" spans="1:4" x14ac:dyDescent="0.3">
      <c r="A671">
        <v>670</v>
      </c>
      <c r="B671">
        <v>2.67161846804294</v>
      </c>
      <c r="C671">
        <f t="shared" si="10"/>
        <v>1.634508631987895</v>
      </c>
      <c r="D671">
        <v>2.3289193238504353</v>
      </c>
    </row>
    <row r="672" spans="1:4" x14ac:dyDescent="0.3">
      <c r="A672">
        <v>671</v>
      </c>
      <c r="B672">
        <v>27.574336732116102</v>
      </c>
      <c r="C672">
        <f t="shared" si="10"/>
        <v>5.2511271868158076</v>
      </c>
      <c r="D672">
        <v>2.3295834996773199</v>
      </c>
    </row>
    <row r="673" spans="1:4" x14ac:dyDescent="0.3">
      <c r="A673">
        <v>672</v>
      </c>
      <c r="B673">
        <v>12.0037725198821</v>
      </c>
      <c r="C673">
        <f t="shared" si="10"/>
        <v>3.4646460886910369</v>
      </c>
      <c r="D673">
        <v>2.329724486895957</v>
      </c>
    </row>
    <row r="674" spans="1:4" x14ac:dyDescent="0.3">
      <c r="A674">
        <v>673</v>
      </c>
      <c r="B674">
        <v>6.5172897115193802</v>
      </c>
      <c r="C674">
        <f t="shared" si="10"/>
        <v>2.5528982963524771</v>
      </c>
      <c r="D674">
        <v>2.3297530736609726</v>
      </c>
    </row>
    <row r="675" spans="1:4" x14ac:dyDescent="0.3">
      <c r="A675">
        <v>674</v>
      </c>
      <c r="B675">
        <v>6.6054918062966603</v>
      </c>
      <c r="C675">
        <f t="shared" si="10"/>
        <v>2.5701151348328075</v>
      </c>
      <c r="D675">
        <v>2.3299700793879756</v>
      </c>
    </row>
    <row r="676" spans="1:4" x14ac:dyDescent="0.3">
      <c r="A676">
        <v>675</v>
      </c>
      <c r="B676">
        <v>21.8156519093335</v>
      </c>
      <c r="C676">
        <f t="shared" si="10"/>
        <v>4.6707228465552841</v>
      </c>
      <c r="D676">
        <v>2.3303458306223241</v>
      </c>
    </row>
    <row r="677" spans="1:4" x14ac:dyDescent="0.3">
      <c r="A677">
        <v>676</v>
      </c>
      <c r="B677">
        <v>12.418025516108401</v>
      </c>
      <c r="C677">
        <f t="shared" si="10"/>
        <v>3.523921894155488</v>
      </c>
      <c r="D677">
        <v>2.3317320815798563</v>
      </c>
    </row>
    <row r="678" spans="1:4" x14ac:dyDescent="0.3">
      <c r="A678">
        <v>677</v>
      </c>
      <c r="B678">
        <v>15.182647712581099</v>
      </c>
      <c r="C678">
        <f t="shared" si="10"/>
        <v>3.8964917185310557</v>
      </c>
      <c r="D678">
        <v>2.3358115010379281</v>
      </c>
    </row>
    <row r="679" spans="1:4" x14ac:dyDescent="0.3">
      <c r="A679">
        <v>678</v>
      </c>
      <c r="B679">
        <v>20.875145641925101</v>
      </c>
      <c r="C679">
        <f t="shared" si="10"/>
        <v>4.568932658939624</v>
      </c>
      <c r="D679">
        <v>2.3401602008237066</v>
      </c>
    </row>
    <row r="680" spans="1:4" x14ac:dyDescent="0.3">
      <c r="A680">
        <v>679</v>
      </c>
      <c r="B680">
        <v>7.68715203491052</v>
      </c>
      <c r="C680">
        <f t="shared" si="10"/>
        <v>2.7725713759812423</v>
      </c>
      <c r="D680">
        <v>2.3402849721439973</v>
      </c>
    </row>
    <row r="681" spans="1:4" x14ac:dyDescent="0.3">
      <c r="A681">
        <v>680</v>
      </c>
      <c r="B681">
        <v>3.8407416377091299</v>
      </c>
      <c r="C681">
        <f t="shared" si="10"/>
        <v>1.9597810177948785</v>
      </c>
      <c r="D681">
        <v>2.3437077318159298</v>
      </c>
    </row>
    <row r="682" spans="1:4" x14ac:dyDescent="0.3">
      <c r="A682">
        <v>681</v>
      </c>
      <c r="B682">
        <v>1.0424087101456101</v>
      </c>
      <c r="C682">
        <f t="shared" si="10"/>
        <v>1.0209841870203524</v>
      </c>
      <c r="D682">
        <v>2.3472435116570374</v>
      </c>
    </row>
    <row r="683" spans="1:4" x14ac:dyDescent="0.3">
      <c r="A683">
        <v>682</v>
      </c>
      <c r="B683">
        <v>9.5289536253426697</v>
      </c>
      <c r="C683">
        <f t="shared" si="10"/>
        <v>3.0869003264347019</v>
      </c>
      <c r="D683">
        <v>2.3474791524996061</v>
      </c>
    </row>
    <row r="684" spans="1:4" x14ac:dyDescent="0.3">
      <c r="A684">
        <v>683</v>
      </c>
      <c r="B684">
        <v>20.959135143692802</v>
      </c>
      <c r="C684">
        <f t="shared" si="10"/>
        <v>4.5781148023714744</v>
      </c>
      <c r="D684">
        <v>2.3486865626763311</v>
      </c>
    </row>
    <row r="685" spans="1:4" x14ac:dyDescent="0.3">
      <c r="A685">
        <v>684</v>
      </c>
      <c r="B685">
        <v>21.6515300280935</v>
      </c>
      <c r="C685">
        <f t="shared" si="10"/>
        <v>4.6531204613778803</v>
      </c>
      <c r="D685">
        <v>2.349976448774719</v>
      </c>
    </row>
    <row r="686" spans="1:4" x14ac:dyDescent="0.3">
      <c r="A686">
        <v>685</v>
      </c>
      <c r="B686">
        <v>33.321242501354298</v>
      </c>
      <c r="C686">
        <f t="shared" si="10"/>
        <v>5.7724555001623266</v>
      </c>
      <c r="D686">
        <v>2.3505586702890762</v>
      </c>
    </row>
    <row r="687" spans="1:4" x14ac:dyDescent="0.3">
      <c r="A687">
        <v>686</v>
      </c>
      <c r="B687">
        <v>13.3267600018719</v>
      </c>
      <c r="C687">
        <f t="shared" si="10"/>
        <v>3.6505835152577868</v>
      </c>
      <c r="D687">
        <v>2.3507095885940101</v>
      </c>
    </row>
    <row r="688" spans="1:4" x14ac:dyDescent="0.3">
      <c r="A688">
        <v>687</v>
      </c>
      <c r="B688">
        <v>37.809152036952597</v>
      </c>
      <c r="C688">
        <f t="shared" si="10"/>
        <v>6.1489147039906644</v>
      </c>
      <c r="D688">
        <v>2.3514068126136576</v>
      </c>
    </row>
    <row r="689" spans="1:4" x14ac:dyDescent="0.3">
      <c r="A689">
        <v>688</v>
      </c>
      <c r="B689">
        <v>19.825540135823498</v>
      </c>
      <c r="C689">
        <f t="shared" si="10"/>
        <v>4.4525880267349569</v>
      </c>
      <c r="D689">
        <v>2.3537492799660504</v>
      </c>
    </row>
    <row r="690" spans="1:4" x14ac:dyDescent="0.3">
      <c r="A690">
        <v>689</v>
      </c>
      <c r="B690">
        <v>3.9256706110619199</v>
      </c>
      <c r="C690">
        <f t="shared" si="10"/>
        <v>1.9813305153512173</v>
      </c>
      <c r="D690">
        <v>2.3539165812483138</v>
      </c>
    </row>
    <row r="691" spans="1:4" x14ac:dyDescent="0.3">
      <c r="A691">
        <v>690</v>
      </c>
      <c r="B691">
        <v>4.4362105307249404</v>
      </c>
      <c r="C691">
        <f t="shared" si="10"/>
        <v>2.1062313573596185</v>
      </c>
      <c r="D691">
        <v>2.3543326824030988</v>
      </c>
    </row>
    <row r="692" spans="1:4" x14ac:dyDescent="0.3">
      <c r="A692">
        <v>691</v>
      </c>
      <c r="B692">
        <v>8.7599103311403308</v>
      </c>
      <c r="C692">
        <f t="shared" si="10"/>
        <v>2.9597145692009441</v>
      </c>
      <c r="D692">
        <v>2.3577524170240567</v>
      </c>
    </row>
    <row r="693" spans="1:4" x14ac:dyDescent="0.3">
      <c r="A693">
        <v>692</v>
      </c>
      <c r="B693">
        <v>22.085578901654401</v>
      </c>
      <c r="C693">
        <f t="shared" si="10"/>
        <v>4.6995296468534384</v>
      </c>
      <c r="D693">
        <v>2.3581669704931052</v>
      </c>
    </row>
    <row r="694" spans="1:4" x14ac:dyDescent="0.3">
      <c r="A694">
        <v>693</v>
      </c>
      <c r="B694">
        <v>12.2081687450831</v>
      </c>
      <c r="C694">
        <f t="shared" si="10"/>
        <v>3.4940189960964867</v>
      </c>
      <c r="D694">
        <v>2.3586724855839756</v>
      </c>
    </row>
    <row r="695" spans="1:4" x14ac:dyDescent="0.3">
      <c r="A695">
        <v>694</v>
      </c>
      <c r="B695">
        <v>11.331166598543801</v>
      </c>
      <c r="C695">
        <f t="shared" si="10"/>
        <v>3.3661798226689852</v>
      </c>
      <c r="D695">
        <v>2.3620573656649007</v>
      </c>
    </row>
    <row r="696" spans="1:4" x14ac:dyDescent="0.3">
      <c r="A696">
        <v>695</v>
      </c>
      <c r="B696">
        <v>1.8134755403640199</v>
      </c>
      <c r="C696">
        <f t="shared" si="10"/>
        <v>1.3466534596413511</v>
      </c>
      <c r="D696">
        <v>2.3620842549845849</v>
      </c>
    </row>
    <row r="697" spans="1:4" x14ac:dyDescent="0.3">
      <c r="A697">
        <v>696</v>
      </c>
      <c r="B697">
        <v>7.2876943309546798</v>
      </c>
      <c r="C697">
        <f t="shared" si="10"/>
        <v>2.6995729904847323</v>
      </c>
      <c r="D697">
        <v>2.362148064784297</v>
      </c>
    </row>
    <row r="698" spans="1:4" x14ac:dyDescent="0.3">
      <c r="A698">
        <v>697</v>
      </c>
      <c r="B698">
        <v>20.9013034204586</v>
      </c>
      <c r="C698">
        <f t="shared" si="10"/>
        <v>4.5717943326946147</v>
      </c>
      <c r="D698">
        <v>2.3632639262946151</v>
      </c>
    </row>
    <row r="699" spans="1:4" x14ac:dyDescent="0.3">
      <c r="A699">
        <v>698</v>
      </c>
      <c r="B699">
        <v>9.9353741738846395</v>
      </c>
      <c r="C699">
        <f t="shared" si="10"/>
        <v>3.1520428572411001</v>
      </c>
      <c r="D699">
        <v>2.3642577767901791</v>
      </c>
    </row>
    <row r="700" spans="1:4" x14ac:dyDescent="0.3">
      <c r="A700">
        <v>699</v>
      </c>
      <c r="B700">
        <v>7.79075219087634</v>
      </c>
      <c r="C700">
        <f t="shared" si="10"/>
        <v>2.7911918943125964</v>
      </c>
      <c r="D700">
        <v>2.3643906302332236</v>
      </c>
    </row>
    <row r="701" spans="1:4" x14ac:dyDescent="0.3">
      <c r="A701">
        <v>700</v>
      </c>
      <c r="B701">
        <v>20.741270074735802</v>
      </c>
      <c r="C701">
        <f t="shared" si="10"/>
        <v>4.5542584549776928</v>
      </c>
      <c r="D701">
        <v>2.36444717563097</v>
      </c>
    </row>
    <row r="702" spans="1:4" x14ac:dyDescent="0.3">
      <c r="A702">
        <v>701</v>
      </c>
      <c r="B702">
        <v>3.3407145923415</v>
      </c>
      <c r="C702">
        <f t="shared" si="10"/>
        <v>1.8277621815601448</v>
      </c>
      <c r="D702">
        <v>2.3647293158387894</v>
      </c>
    </row>
    <row r="703" spans="1:4" x14ac:dyDescent="0.3">
      <c r="A703">
        <v>702</v>
      </c>
      <c r="B703">
        <v>6.4638868316020002</v>
      </c>
      <c r="C703">
        <f t="shared" si="10"/>
        <v>2.5424175171678627</v>
      </c>
      <c r="D703">
        <v>2.3647327959873712</v>
      </c>
    </row>
    <row r="704" spans="1:4" x14ac:dyDescent="0.3">
      <c r="A704">
        <v>703</v>
      </c>
      <c r="B704">
        <v>26.8199388292458</v>
      </c>
      <c r="C704">
        <f t="shared" si="10"/>
        <v>5.1787970446085065</v>
      </c>
      <c r="D704">
        <v>2.366110131109</v>
      </c>
    </row>
    <row r="705" spans="1:4" x14ac:dyDescent="0.3">
      <c r="A705">
        <v>704</v>
      </c>
      <c r="B705">
        <v>5.2741624207678397</v>
      </c>
      <c r="C705">
        <f t="shared" si="10"/>
        <v>2.2965544671894547</v>
      </c>
      <c r="D705">
        <v>2.3663855200296315</v>
      </c>
    </row>
    <row r="706" spans="1:4" x14ac:dyDescent="0.3">
      <c r="A706">
        <v>705</v>
      </c>
      <c r="B706">
        <v>8.6875092780905501</v>
      </c>
      <c r="C706">
        <f t="shared" si="10"/>
        <v>2.9474581045522172</v>
      </c>
      <c r="D706">
        <v>2.3672390216521357</v>
      </c>
    </row>
    <row r="707" spans="1:4" x14ac:dyDescent="0.3">
      <c r="A707">
        <v>706</v>
      </c>
      <c r="B707">
        <v>13.317733993505801</v>
      </c>
      <c r="C707">
        <f t="shared" ref="C707:C770" si="11">SQRT(B707)</f>
        <v>3.649347063997312</v>
      </c>
      <c r="D707">
        <v>2.3689445321329283</v>
      </c>
    </row>
    <row r="708" spans="1:4" x14ac:dyDescent="0.3">
      <c r="A708">
        <v>707</v>
      </c>
      <c r="B708">
        <v>21.061991227602299</v>
      </c>
      <c r="C708">
        <f t="shared" si="11"/>
        <v>4.5893345081397472</v>
      </c>
      <c r="D708">
        <v>2.3689530764154849</v>
      </c>
    </row>
    <row r="709" spans="1:4" x14ac:dyDescent="0.3">
      <c r="A709">
        <v>708</v>
      </c>
      <c r="B709">
        <v>7.4959688785039296</v>
      </c>
      <c r="C709">
        <f t="shared" si="11"/>
        <v>2.7378767098801089</v>
      </c>
      <c r="D709">
        <v>2.3699865099507362</v>
      </c>
    </row>
    <row r="710" spans="1:4" x14ac:dyDescent="0.3">
      <c r="A710">
        <v>709</v>
      </c>
      <c r="B710">
        <v>8.3589652823542409</v>
      </c>
      <c r="C710">
        <f t="shared" si="11"/>
        <v>2.8911875211328373</v>
      </c>
      <c r="D710">
        <v>2.3702054336191112</v>
      </c>
    </row>
    <row r="711" spans="1:4" x14ac:dyDescent="0.3">
      <c r="A711">
        <v>710</v>
      </c>
      <c r="B711">
        <v>11.097102835831301</v>
      </c>
      <c r="C711">
        <f t="shared" si="11"/>
        <v>3.3312314293413028</v>
      </c>
      <c r="D711">
        <v>2.3716831682596116</v>
      </c>
    </row>
    <row r="712" spans="1:4" x14ac:dyDescent="0.3">
      <c r="A712">
        <v>711</v>
      </c>
      <c r="B712">
        <v>4.99487475608138</v>
      </c>
      <c r="C712">
        <f t="shared" si="11"/>
        <v>2.2349216442822732</v>
      </c>
      <c r="D712">
        <v>2.3732234974188544</v>
      </c>
    </row>
    <row r="713" spans="1:4" x14ac:dyDescent="0.3">
      <c r="A713">
        <v>712</v>
      </c>
      <c r="B713">
        <v>42.307153413160897</v>
      </c>
      <c r="C713">
        <f t="shared" si="11"/>
        <v>6.5043949305958426</v>
      </c>
      <c r="D713">
        <v>2.3736414922928946</v>
      </c>
    </row>
    <row r="714" spans="1:4" x14ac:dyDescent="0.3">
      <c r="A714">
        <v>713</v>
      </c>
      <c r="B714">
        <v>8.8105219271489599</v>
      </c>
      <c r="C714">
        <f t="shared" si="11"/>
        <v>2.9682523354911994</v>
      </c>
      <c r="D714">
        <v>2.373759897553219</v>
      </c>
    </row>
    <row r="715" spans="1:4" x14ac:dyDescent="0.3">
      <c r="A715">
        <v>714</v>
      </c>
      <c r="B715">
        <v>8.4536501332548806</v>
      </c>
      <c r="C715">
        <f t="shared" si="11"/>
        <v>2.9075161449689113</v>
      </c>
      <c r="D715">
        <v>2.3744331001172889</v>
      </c>
    </row>
    <row r="716" spans="1:4" x14ac:dyDescent="0.3">
      <c r="A716">
        <v>715</v>
      </c>
      <c r="B716">
        <v>9.8218807294534205</v>
      </c>
      <c r="C716">
        <f t="shared" si="11"/>
        <v>3.1339879912746027</v>
      </c>
      <c r="D716">
        <v>2.3751482421078793</v>
      </c>
    </row>
    <row r="717" spans="1:4" x14ac:dyDescent="0.3">
      <c r="A717">
        <v>716</v>
      </c>
      <c r="B717">
        <v>44.549404546729697</v>
      </c>
      <c r="C717">
        <f t="shared" si="11"/>
        <v>6.6745340321800519</v>
      </c>
      <c r="D717">
        <v>2.3753627425007173</v>
      </c>
    </row>
    <row r="718" spans="1:4" x14ac:dyDescent="0.3">
      <c r="A718">
        <v>717</v>
      </c>
      <c r="B718">
        <v>14.4755135953449</v>
      </c>
      <c r="C718">
        <f t="shared" si="11"/>
        <v>3.8046699719351347</v>
      </c>
      <c r="D718">
        <v>2.3760431251585925</v>
      </c>
    </row>
    <row r="719" spans="1:4" x14ac:dyDescent="0.3">
      <c r="A719">
        <v>718</v>
      </c>
      <c r="B719">
        <v>7.4879889465023499</v>
      </c>
      <c r="C719">
        <f t="shared" si="11"/>
        <v>2.7364190005374449</v>
      </c>
      <c r="D719">
        <v>2.3800841116992211</v>
      </c>
    </row>
    <row r="720" spans="1:4" x14ac:dyDescent="0.3">
      <c r="A720">
        <v>719</v>
      </c>
      <c r="B720">
        <v>2.6022213342927998</v>
      </c>
      <c r="C720">
        <f t="shared" si="11"/>
        <v>1.613140209124055</v>
      </c>
      <c r="D720">
        <v>2.3814732636935316</v>
      </c>
    </row>
    <row r="721" spans="1:4" x14ac:dyDescent="0.3">
      <c r="A721">
        <v>720</v>
      </c>
      <c r="B721">
        <v>11.1872394046502</v>
      </c>
      <c r="C721">
        <f t="shared" si="11"/>
        <v>3.344733084216168</v>
      </c>
      <c r="D721">
        <v>2.3842303750818856</v>
      </c>
    </row>
    <row r="722" spans="1:4" x14ac:dyDescent="0.3">
      <c r="A722">
        <v>721</v>
      </c>
      <c r="B722">
        <v>16.295129036239199</v>
      </c>
      <c r="C722">
        <f t="shared" si="11"/>
        <v>4.0367225612171067</v>
      </c>
      <c r="D722">
        <v>2.3843681009402031</v>
      </c>
    </row>
    <row r="723" spans="1:4" x14ac:dyDescent="0.3">
      <c r="A723">
        <v>722</v>
      </c>
      <c r="B723">
        <v>45.815342287380503</v>
      </c>
      <c r="C723">
        <f t="shared" si="11"/>
        <v>6.7687031466434178</v>
      </c>
      <c r="D723">
        <v>2.3845313219607225</v>
      </c>
    </row>
    <row r="724" spans="1:4" x14ac:dyDescent="0.3">
      <c r="A724">
        <v>723</v>
      </c>
      <c r="B724">
        <v>16.000778306480601</v>
      </c>
      <c r="C724">
        <f t="shared" si="11"/>
        <v>4.0000972871269767</v>
      </c>
      <c r="D724">
        <v>2.3852283235150948</v>
      </c>
    </row>
    <row r="725" spans="1:4" x14ac:dyDescent="0.3">
      <c r="A725">
        <v>724</v>
      </c>
      <c r="B725">
        <v>50.857727153074201</v>
      </c>
      <c r="C725">
        <f t="shared" si="11"/>
        <v>7.1314603801096874</v>
      </c>
      <c r="D725">
        <v>2.3879864191245814</v>
      </c>
    </row>
    <row r="726" spans="1:4" x14ac:dyDescent="0.3">
      <c r="A726">
        <v>725</v>
      </c>
      <c r="B726">
        <v>18.821235381543602</v>
      </c>
      <c r="C726">
        <f t="shared" si="11"/>
        <v>4.3383447743976733</v>
      </c>
      <c r="D726">
        <v>2.3921356462870746</v>
      </c>
    </row>
    <row r="727" spans="1:4" x14ac:dyDescent="0.3">
      <c r="A727">
        <v>726</v>
      </c>
      <c r="B727">
        <v>21.796790415975199</v>
      </c>
      <c r="C727">
        <f t="shared" si="11"/>
        <v>4.668703290633835</v>
      </c>
      <c r="D727">
        <v>2.3940191510862356</v>
      </c>
    </row>
    <row r="728" spans="1:4" x14ac:dyDescent="0.3">
      <c r="A728">
        <v>727</v>
      </c>
      <c r="B728">
        <v>16.7831098051414</v>
      </c>
      <c r="C728">
        <f t="shared" si="11"/>
        <v>4.0967193954603971</v>
      </c>
      <c r="D728">
        <v>2.3978761616968649</v>
      </c>
    </row>
    <row r="729" spans="1:4" x14ac:dyDescent="0.3">
      <c r="A729">
        <v>728</v>
      </c>
      <c r="B729">
        <v>8.5342791681768908</v>
      </c>
      <c r="C729">
        <f t="shared" si="11"/>
        <v>2.9213488610874414</v>
      </c>
      <c r="D729">
        <v>2.4005664077736113</v>
      </c>
    </row>
    <row r="730" spans="1:4" x14ac:dyDescent="0.3">
      <c r="A730">
        <v>729</v>
      </c>
      <c r="B730">
        <v>5.4238652170039696</v>
      </c>
      <c r="C730">
        <f t="shared" si="11"/>
        <v>2.3289193238504353</v>
      </c>
      <c r="D730">
        <v>2.4013199110521573</v>
      </c>
    </row>
    <row r="731" spans="1:4" x14ac:dyDescent="0.3">
      <c r="A731">
        <v>730</v>
      </c>
      <c r="B731">
        <v>22.671944696365301</v>
      </c>
      <c r="C731">
        <f t="shared" si="11"/>
        <v>4.7615065574212228</v>
      </c>
      <c r="D731">
        <v>2.4022232443082201</v>
      </c>
    </row>
    <row r="732" spans="1:4" x14ac:dyDescent="0.3">
      <c r="A732">
        <v>731</v>
      </c>
      <c r="B732">
        <v>5.7024791379234401</v>
      </c>
      <c r="C732">
        <f t="shared" si="11"/>
        <v>2.3879864191245814</v>
      </c>
      <c r="D732">
        <v>2.4039742979294245</v>
      </c>
    </row>
    <row r="733" spans="1:4" x14ac:dyDescent="0.3">
      <c r="A733">
        <v>732</v>
      </c>
      <c r="B733">
        <v>1.76386594025208</v>
      </c>
      <c r="C733">
        <f t="shared" si="11"/>
        <v>1.3281061479611034</v>
      </c>
      <c r="D733">
        <v>2.404698373839842</v>
      </c>
    </row>
    <row r="734" spans="1:4" x14ac:dyDescent="0.3">
      <c r="A734">
        <v>733</v>
      </c>
      <c r="B734">
        <v>6.7820808112766802</v>
      </c>
      <c r="C734">
        <f t="shared" si="11"/>
        <v>2.6042428479841662</v>
      </c>
      <c r="D734">
        <v>2.4057240104936768</v>
      </c>
    </row>
    <row r="735" spans="1:4" x14ac:dyDescent="0.3">
      <c r="A735">
        <v>734</v>
      </c>
      <c r="B735">
        <v>14.247426829538499</v>
      </c>
      <c r="C735">
        <f t="shared" si="11"/>
        <v>3.774576377494367</v>
      </c>
      <c r="D735">
        <v>2.4083692130661651</v>
      </c>
    </row>
    <row r="736" spans="1:4" x14ac:dyDescent="0.3">
      <c r="A736">
        <v>735</v>
      </c>
      <c r="B736">
        <v>5.1792404648485704</v>
      </c>
      <c r="C736">
        <f t="shared" si="11"/>
        <v>2.275794468937951</v>
      </c>
      <c r="D736">
        <v>2.4109160586963889</v>
      </c>
    </row>
    <row r="737" spans="1:4" x14ac:dyDescent="0.3">
      <c r="A737">
        <v>736</v>
      </c>
      <c r="B737">
        <v>55.7616050088129</v>
      </c>
      <c r="C737">
        <f t="shared" si="11"/>
        <v>7.4673693499660843</v>
      </c>
      <c r="D737">
        <v>2.4112383935362822</v>
      </c>
    </row>
    <row r="738" spans="1:4" x14ac:dyDescent="0.3">
      <c r="A738">
        <v>737</v>
      </c>
      <c r="B738">
        <v>17.389223741126099</v>
      </c>
      <c r="C738">
        <f t="shared" si="11"/>
        <v>4.1700388177001537</v>
      </c>
      <c r="D738">
        <v>2.4122556791986729</v>
      </c>
    </row>
    <row r="739" spans="1:4" x14ac:dyDescent="0.3">
      <c r="A739">
        <v>738</v>
      </c>
      <c r="B739">
        <v>24.182163454991699</v>
      </c>
      <c r="C739">
        <f t="shared" si="11"/>
        <v>4.9175363196413402</v>
      </c>
      <c r="D739">
        <v>2.4127287849205472</v>
      </c>
    </row>
    <row r="740" spans="1:4" x14ac:dyDescent="0.3">
      <c r="A740">
        <v>739</v>
      </c>
      <c r="B740">
        <v>18.351726806152101</v>
      </c>
      <c r="C740">
        <f t="shared" si="11"/>
        <v>4.2838915492986169</v>
      </c>
      <c r="D740">
        <v>2.4135776253527892</v>
      </c>
    </row>
    <row r="741" spans="1:4" x14ac:dyDescent="0.3">
      <c r="A741">
        <v>740</v>
      </c>
      <c r="B741">
        <v>29.650855261640199</v>
      </c>
      <c r="C741">
        <f t="shared" si="11"/>
        <v>5.4452598892651762</v>
      </c>
      <c r="D741">
        <v>2.4140951315424317</v>
      </c>
    </row>
    <row r="742" spans="1:4" x14ac:dyDescent="0.3">
      <c r="A742">
        <v>741</v>
      </c>
      <c r="B742">
        <v>26.573997533596</v>
      </c>
      <c r="C742">
        <f t="shared" si="11"/>
        <v>5.1549973359446071</v>
      </c>
      <c r="D742">
        <v>2.4155355133739018</v>
      </c>
    </row>
    <row r="743" spans="1:4" x14ac:dyDescent="0.3">
      <c r="A743">
        <v>742</v>
      </c>
      <c r="B743">
        <v>10.7404014271357</v>
      </c>
      <c r="C743">
        <f t="shared" si="11"/>
        <v>3.2772551666197276</v>
      </c>
      <c r="D743">
        <v>2.417036349243451</v>
      </c>
    </row>
    <row r="744" spans="1:4" x14ac:dyDescent="0.3">
      <c r="A744">
        <v>743</v>
      </c>
      <c r="B744">
        <v>26.893611607542798</v>
      </c>
      <c r="C744">
        <f t="shared" si="11"/>
        <v>5.1859050904873678</v>
      </c>
      <c r="D744">
        <v>2.4194674143355539</v>
      </c>
    </row>
    <row r="745" spans="1:4" x14ac:dyDescent="0.3">
      <c r="A745">
        <v>744</v>
      </c>
      <c r="B745">
        <v>14.990963207494</v>
      </c>
      <c r="C745">
        <f t="shared" si="11"/>
        <v>3.8718165255463743</v>
      </c>
      <c r="D745">
        <v>2.4220598559852728</v>
      </c>
    </row>
    <row r="746" spans="1:4" x14ac:dyDescent="0.3">
      <c r="A746">
        <v>745</v>
      </c>
      <c r="B746">
        <v>37.377228534039403</v>
      </c>
      <c r="C746">
        <f t="shared" si="11"/>
        <v>6.1136918906696147</v>
      </c>
      <c r="D746">
        <v>2.4245946809060106</v>
      </c>
    </row>
    <row r="747" spans="1:4" x14ac:dyDescent="0.3">
      <c r="A747">
        <v>746</v>
      </c>
      <c r="B747">
        <v>40.035163829998297</v>
      </c>
      <c r="C747">
        <f t="shared" si="11"/>
        <v>6.3273346544969709</v>
      </c>
      <c r="D747">
        <v>2.4263251894732329</v>
      </c>
    </row>
    <row r="748" spans="1:4" x14ac:dyDescent="0.3">
      <c r="A748">
        <v>747</v>
      </c>
      <c r="B748">
        <v>12.483074404565</v>
      </c>
      <c r="C748">
        <f t="shared" si="11"/>
        <v>3.5331394544462862</v>
      </c>
      <c r="D748">
        <v>2.4283892503276099</v>
      </c>
    </row>
    <row r="749" spans="1:4" x14ac:dyDescent="0.3">
      <c r="A749">
        <v>748</v>
      </c>
      <c r="B749">
        <v>4.7688586363410002</v>
      </c>
      <c r="C749">
        <f t="shared" si="11"/>
        <v>2.1837716538917249</v>
      </c>
      <c r="D749">
        <v>2.4291797245346545</v>
      </c>
    </row>
    <row r="750" spans="1:4" x14ac:dyDescent="0.3">
      <c r="A750">
        <v>749</v>
      </c>
      <c r="B750">
        <v>1.5440142377570301</v>
      </c>
      <c r="C750">
        <f t="shared" si="11"/>
        <v>1.2425836944677127</v>
      </c>
      <c r="D750">
        <v>2.4299691139992294</v>
      </c>
    </row>
    <row r="751" spans="1:4" x14ac:dyDescent="0.3">
      <c r="A751">
        <v>750</v>
      </c>
      <c r="B751">
        <v>11.2052750246323</v>
      </c>
      <c r="C751">
        <f t="shared" si="11"/>
        <v>3.3474281209060037</v>
      </c>
      <c r="D751">
        <v>2.4321619834966626</v>
      </c>
    </row>
    <row r="752" spans="1:4" x14ac:dyDescent="0.3">
      <c r="A752">
        <v>751</v>
      </c>
      <c r="B752">
        <v>4.77519316057107</v>
      </c>
      <c r="C752">
        <f t="shared" si="11"/>
        <v>2.185221535810745</v>
      </c>
      <c r="D752">
        <v>2.4332504265403654</v>
      </c>
    </row>
    <row r="753" spans="1:4" x14ac:dyDescent="0.3">
      <c r="A753">
        <v>752</v>
      </c>
      <c r="B753">
        <v>3.0331986270200302</v>
      </c>
      <c r="C753">
        <f t="shared" si="11"/>
        <v>1.7416080578075051</v>
      </c>
      <c r="D753">
        <v>2.4348039987981989</v>
      </c>
    </row>
    <row r="754" spans="1:4" x14ac:dyDescent="0.3">
      <c r="A754">
        <v>753</v>
      </c>
      <c r="B754">
        <v>1.99792627864982</v>
      </c>
      <c r="C754">
        <f t="shared" si="11"/>
        <v>1.413480201010902</v>
      </c>
      <c r="D754">
        <v>2.4357954852893151</v>
      </c>
    </row>
    <row r="755" spans="1:4" x14ac:dyDescent="0.3">
      <c r="A755">
        <v>754</v>
      </c>
      <c r="B755">
        <v>9.10937343633503</v>
      </c>
      <c r="C755">
        <f t="shared" si="11"/>
        <v>3.0181738578708535</v>
      </c>
      <c r="D755">
        <v>2.4376498762306413</v>
      </c>
    </row>
    <row r="756" spans="1:4" x14ac:dyDescent="0.3">
      <c r="A756">
        <v>755</v>
      </c>
      <c r="B756">
        <v>10.930762262267301</v>
      </c>
      <c r="C756">
        <f t="shared" si="11"/>
        <v>3.3061703317081683</v>
      </c>
      <c r="D756">
        <v>2.4377903973774817</v>
      </c>
    </row>
    <row r="757" spans="1:4" x14ac:dyDescent="0.3">
      <c r="A757">
        <v>756</v>
      </c>
      <c r="B757">
        <v>5.5850163853254404</v>
      </c>
      <c r="C757">
        <f t="shared" si="11"/>
        <v>2.3632639262946151</v>
      </c>
      <c r="D757">
        <v>2.4396033523489655</v>
      </c>
    </row>
    <row r="758" spans="1:4" x14ac:dyDescent="0.3">
      <c r="A758">
        <v>757</v>
      </c>
      <c r="B758">
        <v>4.7610459956297602</v>
      </c>
      <c r="C758">
        <f t="shared" si="11"/>
        <v>2.1819821254148164</v>
      </c>
      <c r="D758">
        <v>2.4404270032136117</v>
      </c>
    </row>
    <row r="759" spans="1:4" x14ac:dyDescent="0.3">
      <c r="A759">
        <v>758</v>
      </c>
      <c r="B759">
        <v>15.6038162911436</v>
      </c>
      <c r="C759">
        <f t="shared" si="11"/>
        <v>3.9501666156180804</v>
      </c>
      <c r="D759">
        <v>2.4412075898666585</v>
      </c>
    </row>
    <row r="760" spans="1:4" x14ac:dyDescent="0.3">
      <c r="A760">
        <v>759</v>
      </c>
      <c r="B760">
        <v>34.0625883628053</v>
      </c>
      <c r="C760">
        <f t="shared" si="11"/>
        <v>5.8363163350528984</v>
      </c>
      <c r="D760">
        <v>2.4419101629977362</v>
      </c>
    </row>
    <row r="761" spans="1:4" x14ac:dyDescent="0.3">
      <c r="A761">
        <v>760</v>
      </c>
      <c r="B761">
        <v>3.3787562503246802</v>
      </c>
      <c r="C761">
        <f t="shared" si="11"/>
        <v>1.8381393446430225</v>
      </c>
      <c r="D761">
        <v>2.4419954880945705</v>
      </c>
    </row>
    <row r="762" spans="1:4" x14ac:dyDescent="0.3">
      <c r="A762">
        <v>761</v>
      </c>
      <c r="B762">
        <v>20.930308236352801</v>
      </c>
      <c r="C762">
        <f t="shared" si="11"/>
        <v>4.5749653808911823</v>
      </c>
      <c r="D762">
        <v>2.4437667336509761</v>
      </c>
    </row>
    <row r="763" spans="1:4" x14ac:dyDescent="0.3">
      <c r="A763">
        <v>762</v>
      </c>
      <c r="B763">
        <v>5.5251260624711502</v>
      </c>
      <c r="C763">
        <f t="shared" si="11"/>
        <v>2.3505586702890762</v>
      </c>
      <c r="D763">
        <v>2.4443064144091142</v>
      </c>
    </row>
    <row r="764" spans="1:4" x14ac:dyDescent="0.3">
      <c r="A764">
        <v>763</v>
      </c>
      <c r="B764">
        <v>30.465892415916699</v>
      </c>
      <c r="C764">
        <f t="shared" si="11"/>
        <v>5.519591689239042</v>
      </c>
      <c r="D764">
        <v>2.4444211886742022</v>
      </c>
    </row>
    <row r="765" spans="1:4" x14ac:dyDescent="0.3">
      <c r="A765">
        <v>764</v>
      </c>
      <c r="B765">
        <v>45.798527063713003</v>
      </c>
      <c r="C765">
        <f t="shared" si="11"/>
        <v>6.7674609022670387</v>
      </c>
      <c r="D765">
        <v>2.4452156857388325</v>
      </c>
    </row>
    <row r="766" spans="1:4" x14ac:dyDescent="0.3">
      <c r="A766">
        <v>765</v>
      </c>
      <c r="B766">
        <v>36.3186695562663</v>
      </c>
      <c r="C766">
        <f t="shared" si="11"/>
        <v>6.0264972875017788</v>
      </c>
      <c r="D766">
        <v>2.4455005414893471</v>
      </c>
    </row>
    <row r="767" spans="1:4" x14ac:dyDescent="0.3">
      <c r="A767">
        <v>766</v>
      </c>
      <c r="B767">
        <v>7.6339982641147497</v>
      </c>
      <c r="C767">
        <f t="shared" si="11"/>
        <v>2.7629691029967653</v>
      </c>
      <c r="D767">
        <v>2.4460998937824923</v>
      </c>
    </row>
    <row r="768" spans="1:4" x14ac:dyDescent="0.3">
      <c r="A768">
        <v>767</v>
      </c>
      <c r="B768">
        <v>5.1814966599401702</v>
      </c>
      <c r="C768">
        <f t="shared" si="11"/>
        <v>2.2762901089141012</v>
      </c>
      <c r="D768">
        <v>2.446756227658387</v>
      </c>
    </row>
    <row r="769" spans="1:4" x14ac:dyDescent="0.3">
      <c r="A769">
        <v>768</v>
      </c>
      <c r="B769">
        <v>7.4330873967817102</v>
      </c>
      <c r="C769">
        <f t="shared" si="11"/>
        <v>2.7263689032817457</v>
      </c>
      <c r="D769">
        <v>2.4493102481530733</v>
      </c>
    </row>
    <row r="770" spans="1:4" x14ac:dyDescent="0.3">
      <c r="A770">
        <v>769</v>
      </c>
      <c r="B770">
        <v>2.9528303936015701</v>
      </c>
      <c r="C770">
        <f t="shared" si="11"/>
        <v>1.7183801656215572</v>
      </c>
      <c r="D770">
        <v>2.4493745733520851</v>
      </c>
    </row>
    <row r="771" spans="1:4" x14ac:dyDescent="0.3">
      <c r="A771">
        <v>770</v>
      </c>
      <c r="B771">
        <v>10.856990469791601</v>
      </c>
      <c r="C771">
        <f t="shared" ref="C771:C834" si="12">SQRT(B771)</f>
        <v>3.2949947602070022</v>
      </c>
      <c r="D771">
        <v>2.4495516539038689</v>
      </c>
    </row>
    <row r="772" spans="1:4" x14ac:dyDescent="0.3">
      <c r="A772">
        <v>771</v>
      </c>
      <c r="B772">
        <v>9.7314611234014503</v>
      </c>
      <c r="C772">
        <f t="shared" si="12"/>
        <v>3.1195289906332735</v>
      </c>
      <c r="D772">
        <v>2.4533513924801662</v>
      </c>
    </row>
    <row r="773" spans="1:4" x14ac:dyDescent="0.3">
      <c r="A773">
        <v>772</v>
      </c>
      <c r="B773">
        <v>7.4836839087053697</v>
      </c>
      <c r="C773">
        <f t="shared" si="12"/>
        <v>2.7356322685451291</v>
      </c>
      <c r="D773">
        <v>2.4601914292790936</v>
      </c>
    </row>
    <row r="774" spans="1:4" x14ac:dyDescent="0.3">
      <c r="A774">
        <v>773</v>
      </c>
      <c r="B774">
        <v>29.1083917592759</v>
      </c>
      <c r="C774">
        <f t="shared" si="12"/>
        <v>5.39521934301803</v>
      </c>
      <c r="D774">
        <v>2.4636042987063811</v>
      </c>
    </row>
    <row r="775" spans="1:4" x14ac:dyDescent="0.3">
      <c r="A775">
        <v>774</v>
      </c>
      <c r="B775">
        <v>6.8566318858533899</v>
      </c>
      <c r="C775">
        <f t="shared" si="12"/>
        <v>2.6185171158221192</v>
      </c>
      <c r="D775">
        <v>2.4641006009599122</v>
      </c>
    </row>
    <row r="776" spans="1:4" x14ac:dyDescent="0.3">
      <c r="A776">
        <v>775</v>
      </c>
      <c r="B776">
        <v>9.8125957923094607</v>
      </c>
      <c r="C776">
        <f t="shared" si="12"/>
        <v>3.1325063116152632</v>
      </c>
      <c r="D776">
        <v>2.46460912165431</v>
      </c>
    </row>
    <row r="777" spans="1:4" x14ac:dyDescent="0.3">
      <c r="A777">
        <v>776</v>
      </c>
      <c r="B777">
        <v>16.512709024728501</v>
      </c>
      <c r="C777">
        <f t="shared" si="12"/>
        <v>4.0635832739995008</v>
      </c>
      <c r="D777">
        <v>2.4661354408647083</v>
      </c>
    </row>
    <row r="778" spans="1:4" x14ac:dyDescent="0.3">
      <c r="A778">
        <v>777</v>
      </c>
      <c r="B778">
        <v>3.3020395257036399</v>
      </c>
      <c r="C778">
        <f t="shared" si="12"/>
        <v>1.817151486724109</v>
      </c>
      <c r="D778">
        <v>2.4662226437914159</v>
      </c>
    </row>
    <row r="779" spans="1:4" x14ac:dyDescent="0.3">
      <c r="A779">
        <v>778</v>
      </c>
      <c r="B779">
        <v>5.20450595725534</v>
      </c>
      <c r="C779">
        <f t="shared" si="12"/>
        <v>2.2813386327451126</v>
      </c>
      <c r="D779">
        <v>2.4662879401067812</v>
      </c>
    </row>
    <row r="780" spans="1:4" x14ac:dyDescent="0.3">
      <c r="A780">
        <v>779</v>
      </c>
      <c r="B780">
        <v>4.4881860040647599</v>
      </c>
      <c r="C780">
        <f t="shared" si="12"/>
        <v>2.1185339279947253</v>
      </c>
      <c r="D780">
        <v>2.4714545954532241</v>
      </c>
    </row>
    <row r="781" spans="1:4" x14ac:dyDescent="0.3">
      <c r="A781">
        <v>780</v>
      </c>
      <c r="B781">
        <v>9.8001859918406105</v>
      </c>
      <c r="C781">
        <f t="shared" si="12"/>
        <v>3.130524874815821</v>
      </c>
      <c r="D781">
        <v>2.4722285799305066</v>
      </c>
    </row>
    <row r="782" spans="1:4" x14ac:dyDescent="0.3">
      <c r="A782">
        <v>781</v>
      </c>
      <c r="B782">
        <v>7.6412556771446196</v>
      </c>
      <c r="C782">
        <f t="shared" si="12"/>
        <v>2.7642821269082902</v>
      </c>
      <c r="D782">
        <v>2.4769723152774961</v>
      </c>
    </row>
    <row r="783" spans="1:4" x14ac:dyDescent="0.3">
      <c r="A783">
        <v>782</v>
      </c>
      <c r="B783">
        <v>4.3078215251956502</v>
      </c>
      <c r="C783">
        <f t="shared" si="12"/>
        <v>2.0755292156931087</v>
      </c>
      <c r="D783">
        <v>2.4774715584195288</v>
      </c>
    </row>
    <row r="784" spans="1:4" x14ac:dyDescent="0.3">
      <c r="A784">
        <v>783</v>
      </c>
      <c r="B784">
        <v>7.1583691444138697</v>
      </c>
      <c r="C784">
        <f t="shared" si="12"/>
        <v>2.6755128750230055</v>
      </c>
      <c r="D784">
        <v>2.4780742012351245</v>
      </c>
    </row>
    <row r="785" spans="1:4" x14ac:dyDescent="0.3">
      <c r="A785">
        <v>784</v>
      </c>
      <c r="B785">
        <v>5.8189774618262504</v>
      </c>
      <c r="C785">
        <f t="shared" si="12"/>
        <v>2.4122556791986729</v>
      </c>
      <c r="D785">
        <v>2.4802527542109596</v>
      </c>
    </row>
    <row r="786" spans="1:4" x14ac:dyDescent="0.3">
      <c r="A786">
        <v>785</v>
      </c>
      <c r="B786">
        <v>18.660542458178501</v>
      </c>
      <c r="C786">
        <f t="shared" si="12"/>
        <v>4.3197850013835755</v>
      </c>
      <c r="D786">
        <v>2.4877529260688309</v>
      </c>
    </row>
    <row r="787" spans="1:4" x14ac:dyDescent="0.3">
      <c r="A787">
        <v>786</v>
      </c>
      <c r="B787">
        <v>14.5181484967831</v>
      </c>
      <c r="C787">
        <f t="shared" si="12"/>
        <v>3.810268822115193</v>
      </c>
      <c r="D787">
        <v>2.4882887229517903</v>
      </c>
    </row>
    <row r="788" spans="1:4" x14ac:dyDescent="0.3">
      <c r="A788">
        <v>787</v>
      </c>
      <c r="B788">
        <v>19.1967753158061</v>
      </c>
      <c r="C788">
        <f t="shared" si="12"/>
        <v>4.3814124795328393</v>
      </c>
      <c r="D788">
        <v>2.4885812053634981</v>
      </c>
    </row>
    <row r="789" spans="1:4" x14ac:dyDescent="0.3">
      <c r="A789">
        <v>788</v>
      </c>
      <c r="B789">
        <v>18.440784789498299</v>
      </c>
      <c r="C789">
        <f t="shared" si="12"/>
        <v>4.2942734879718945</v>
      </c>
      <c r="D789">
        <v>2.4895852918572845</v>
      </c>
    </row>
    <row r="790" spans="1:4" x14ac:dyDescent="0.3">
      <c r="A790">
        <v>789</v>
      </c>
      <c r="B790">
        <v>7.7987711283629899</v>
      </c>
      <c r="C790">
        <f t="shared" si="12"/>
        <v>2.7926279967734673</v>
      </c>
      <c r="D790">
        <v>2.4912993750234453</v>
      </c>
    </row>
    <row r="791" spans="1:4" x14ac:dyDescent="0.3">
      <c r="A791">
        <v>790</v>
      </c>
      <c r="B791">
        <v>8.9238930585393206</v>
      </c>
      <c r="C791">
        <f t="shared" si="12"/>
        <v>2.9872885797223074</v>
      </c>
      <c r="D791">
        <v>2.4928949833708338</v>
      </c>
    </row>
    <row r="792" spans="1:4" x14ac:dyDescent="0.3">
      <c r="A792">
        <v>791</v>
      </c>
      <c r="B792">
        <v>22.927446708425801</v>
      </c>
      <c r="C792">
        <f t="shared" si="12"/>
        <v>4.7882613450422484</v>
      </c>
      <c r="D792">
        <v>2.493556638983073</v>
      </c>
    </row>
    <row r="793" spans="1:4" x14ac:dyDescent="0.3">
      <c r="A793">
        <v>792</v>
      </c>
      <c r="B793">
        <v>33.538799691217797</v>
      </c>
      <c r="C793">
        <f t="shared" si="12"/>
        <v>5.791269264264769</v>
      </c>
      <c r="D793">
        <v>2.4938565244684283</v>
      </c>
    </row>
    <row r="794" spans="1:4" x14ac:dyDescent="0.3">
      <c r="A794">
        <v>793</v>
      </c>
      <c r="B794">
        <v>4.0281926362002096</v>
      </c>
      <c r="C794">
        <f t="shared" si="12"/>
        <v>2.0070357834877308</v>
      </c>
      <c r="D794">
        <v>2.4954459541115148</v>
      </c>
    </row>
    <row r="795" spans="1:4" x14ac:dyDescent="0.3">
      <c r="A795">
        <v>794</v>
      </c>
      <c r="B795">
        <v>14.304902016976101</v>
      </c>
      <c r="C795">
        <f t="shared" si="12"/>
        <v>3.7821821765980683</v>
      </c>
      <c r="D795">
        <v>2.4966444220576705</v>
      </c>
    </row>
    <row r="796" spans="1:4" x14ac:dyDescent="0.3">
      <c r="A796">
        <v>795</v>
      </c>
      <c r="B796">
        <v>8.4512447469588405</v>
      </c>
      <c r="C796">
        <f t="shared" si="12"/>
        <v>2.9071024658513225</v>
      </c>
      <c r="D796">
        <v>2.496831635026683</v>
      </c>
    </row>
    <row r="797" spans="1:4" x14ac:dyDescent="0.3">
      <c r="A797">
        <v>796</v>
      </c>
      <c r="B797">
        <v>13.527910417572199</v>
      </c>
      <c r="C797">
        <f t="shared" si="12"/>
        <v>3.6780307798565524</v>
      </c>
      <c r="D797">
        <v>2.4971516681374784</v>
      </c>
    </row>
    <row r="798" spans="1:4" x14ac:dyDescent="0.3">
      <c r="A798">
        <v>797</v>
      </c>
      <c r="B798">
        <v>37.3488632955602</v>
      </c>
      <c r="C798">
        <f t="shared" si="12"/>
        <v>6.1113716378207767</v>
      </c>
      <c r="D798">
        <v>2.497726784547349</v>
      </c>
    </row>
    <row r="799" spans="1:4" x14ac:dyDescent="0.3">
      <c r="A799">
        <v>798</v>
      </c>
      <c r="B799">
        <v>15.329772967768999</v>
      </c>
      <c r="C799">
        <f t="shared" si="12"/>
        <v>3.9153253974310998</v>
      </c>
      <c r="D799">
        <v>2.4982658924536656</v>
      </c>
    </row>
    <row r="800" spans="1:4" x14ac:dyDescent="0.3">
      <c r="A800">
        <v>799</v>
      </c>
      <c r="B800">
        <v>5.9154119139664196</v>
      </c>
      <c r="C800">
        <f t="shared" si="12"/>
        <v>2.4321619834966626</v>
      </c>
      <c r="D800">
        <v>2.4990037423337408</v>
      </c>
    </row>
    <row r="801" spans="1:4" x14ac:dyDescent="0.3">
      <c r="A801">
        <v>800</v>
      </c>
      <c r="B801">
        <v>20.850478667494698</v>
      </c>
      <c r="C801">
        <f t="shared" si="12"/>
        <v>4.5662324368668203</v>
      </c>
      <c r="D801">
        <v>2.4999333993199682</v>
      </c>
    </row>
    <row r="802" spans="1:4" x14ac:dyDescent="0.3">
      <c r="A802">
        <v>801</v>
      </c>
      <c r="B802">
        <v>5.5984771525366499</v>
      </c>
      <c r="C802">
        <f t="shared" si="12"/>
        <v>2.366110131109</v>
      </c>
      <c r="D802">
        <v>2.501144505233782</v>
      </c>
    </row>
    <row r="803" spans="1:4" x14ac:dyDescent="0.3">
      <c r="A803">
        <v>802</v>
      </c>
      <c r="B803">
        <v>6.4129646912853699</v>
      </c>
      <c r="C803">
        <f t="shared" si="12"/>
        <v>2.5323832038783882</v>
      </c>
      <c r="D803">
        <v>2.5017531594273885</v>
      </c>
    </row>
    <row r="804" spans="1:4" x14ac:dyDescent="0.3">
      <c r="A804">
        <v>803</v>
      </c>
      <c r="B804">
        <v>43.333976682955203</v>
      </c>
      <c r="C804">
        <f t="shared" si="12"/>
        <v>6.5828547517741267</v>
      </c>
      <c r="D804">
        <v>2.5024575239466262</v>
      </c>
    </row>
    <row r="805" spans="1:4" x14ac:dyDescent="0.3">
      <c r="A805">
        <v>804</v>
      </c>
      <c r="B805">
        <v>51.576347130839999</v>
      </c>
      <c r="C805">
        <f t="shared" si="12"/>
        <v>7.1816674338791264</v>
      </c>
      <c r="D805">
        <v>2.503384672182086</v>
      </c>
    </row>
    <row r="806" spans="1:4" x14ac:dyDescent="0.3">
      <c r="A806">
        <v>805</v>
      </c>
      <c r="B806">
        <v>5.6859896254117501</v>
      </c>
      <c r="C806">
        <f t="shared" si="12"/>
        <v>2.3845313219607225</v>
      </c>
      <c r="D806">
        <v>2.50349277743641</v>
      </c>
    </row>
    <row r="807" spans="1:4" x14ac:dyDescent="0.3">
      <c r="A807">
        <v>806</v>
      </c>
      <c r="B807">
        <v>6.6875405167199</v>
      </c>
      <c r="C807">
        <f t="shared" si="12"/>
        <v>2.5860279419835934</v>
      </c>
      <c r="D807">
        <v>2.504226240691747</v>
      </c>
    </row>
    <row r="808" spans="1:4" x14ac:dyDescent="0.3">
      <c r="A808">
        <v>807</v>
      </c>
      <c r="B808">
        <v>11.057490381414301</v>
      </c>
      <c r="C808">
        <f t="shared" si="12"/>
        <v>3.3252804966520193</v>
      </c>
      <c r="D808">
        <v>2.5048858009152313</v>
      </c>
    </row>
    <row r="809" spans="1:4" x14ac:dyDescent="0.3">
      <c r="A809">
        <v>808</v>
      </c>
      <c r="B809">
        <v>20.4824985697594</v>
      </c>
      <c r="C809">
        <f t="shared" si="12"/>
        <v>4.525759446740337</v>
      </c>
      <c r="D809">
        <v>2.5049046738633347</v>
      </c>
    </row>
    <row r="810" spans="1:4" x14ac:dyDescent="0.3">
      <c r="A810">
        <v>809</v>
      </c>
      <c r="B810">
        <v>7.8480804973752498</v>
      </c>
      <c r="C810">
        <f t="shared" si="12"/>
        <v>2.8014425743490174</v>
      </c>
      <c r="D810">
        <v>2.505215761594815</v>
      </c>
    </row>
    <row r="811" spans="1:4" x14ac:dyDescent="0.3">
      <c r="A811">
        <v>810</v>
      </c>
      <c r="B811">
        <v>17.125449956555201</v>
      </c>
      <c r="C811">
        <f t="shared" si="12"/>
        <v>4.1382907046938113</v>
      </c>
      <c r="D811">
        <v>2.5056240625716399</v>
      </c>
    </row>
    <row r="812" spans="1:4" x14ac:dyDescent="0.3">
      <c r="A812">
        <v>811</v>
      </c>
      <c r="B812">
        <v>11.5717629635667</v>
      </c>
      <c r="C812">
        <f t="shared" si="12"/>
        <v>3.4017294077522831</v>
      </c>
      <c r="D812">
        <v>2.506730900456509</v>
      </c>
    </row>
    <row r="813" spans="1:4" x14ac:dyDescent="0.3">
      <c r="A813">
        <v>812</v>
      </c>
      <c r="B813">
        <v>15.7160794222665</v>
      </c>
      <c r="C813">
        <f t="shared" si="12"/>
        <v>3.9643510720250923</v>
      </c>
      <c r="D813">
        <v>2.5072610362513554</v>
      </c>
    </row>
    <row r="814" spans="1:4" x14ac:dyDescent="0.3">
      <c r="A814">
        <v>813</v>
      </c>
      <c r="B814">
        <v>15.1650429236823</v>
      </c>
      <c r="C814">
        <f t="shared" si="12"/>
        <v>3.8942320069151375</v>
      </c>
      <c r="D814">
        <v>2.5091678311741346</v>
      </c>
    </row>
    <row r="815" spans="1:4" x14ac:dyDescent="0.3">
      <c r="A815">
        <v>814</v>
      </c>
      <c r="B815">
        <v>39.185051977730197</v>
      </c>
      <c r="C815">
        <f t="shared" si="12"/>
        <v>6.2597964805359441</v>
      </c>
      <c r="D815">
        <v>2.5099430301134427</v>
      </c>
    </row>
    <row r="816" spans="1:4" x14ac:dyDescent="0.3">
      <c r="A816">
        <v>815</v>
      </c>
      <c r="B816">
        <v>67.925651674053299</v>
      </c>
      <c r="C816">
        <f t="shared" si="12"/>
        <v>8.2417019889130483</v>
      </c>
      <c r="D816">
        <v>2.5103543110959117</v>
      </c>
    </row>
    <row r="817" spans="1:4" x14ac:dyDescent="0.3">
      <c r="A817">
        <v>816</v>
      </c>
      <c r="B817">
        <v>23.108165183016698</v>
      </c>
      <c r="C817">
        <f t="shared" si="12"/>
        <v>4.8070952958118793</v>
      </c>
      <c r="D817">
        <v>2.5120454880415282</v>
      </c>
    </row>
    <row r="818" spans="1:4" x14ac:dyDescent="0.3">
      <c r="A818">
        <v>817</v>
      </c>
      <c r="B818">
        <v>11.487499095101301</v>
      </c>
      <c r="C818">
        <f t="shared" si="12"/>
        <v>3.389321332523858</v>
      </c>
      <c r="D818">
        <v>2.5134072610079627</v>
      </c>
    </row>
    <row r="819" spans="1:4" x14ac:dyDescent="0.3">
      <c r="A819">
        <v>818</v>
      </c>
      <c r="B819">
        <v>11.964256026959101</v>
      </c>
      <c r="C819">
        <f t="shared" si="12"/>
        <v>3.4589385694110124</v>
      </c>
      <c r="D819">
        <v>2.5147792946768868</v>
      </c>
    </row>
    <row r="820" spans="1:4" x14ac:dyDescent="0.3">
      <c r="A820">
        <v>819</v>
      </c>
      <c r="B820">
        <v>7.2110064079399399</v>
      </c>
      <c r="C820">
        <f t="shared" si="12"/>
        <v>2.6853317128317573</v>
      </c>
      <c r="D820">
        <v>2.5156848363792852</v>
      </c>
    </row>
    <row r="821" spans="1:4" x14ac:dyDescent="0.3">
      <c r="A821">
        <v>820</v>
      </c>
      <c r="B821">
        <v>9.1832422264483196</v>
      </c>
      <c r="C821">
        <f t="shared" si="12"/>
        <v>3.0303864813664148</v>
      </c>
      <c r="D821">
        <v>2.5176181896104244</v>
      </c>
    </row>
    <row r="822" spans="1:4" x14ac:dyDescent="0.3">
      <c r="A822">
        <v>821</v>
      </c>
      <c r="B822">
        <v>12.161557402384</v>
      </c>
      <c r="C822">
        <f t="shared" si="12"/>
        <v>3.4873424555646957</v>
      </c>
      <c r="D822">
        <v>2.5176248382080799</v>
      </c>
    </row>
    <row r="823" spans="1:4" x14ac:dyDescent="0.3">
      <c r="A823">
        <v>822</v>
      </c>
      <c r="B823">
        <v>8.6845749374846797</v>
      </c>
      <c r="C823">
        <f t="shared" si="12"/>
        <v>2.9469602877345804</v>
      </c>
      <c r="D823">
        <v>2.5185753117713277</v>
      </c>
    </row>
    <row r="824" spans="1:4" x14ac:dyDescent="0.3">
      <c r="A824">
        <v>823</v>
      </c>
      <c r="B824">
        <v>16.716233262782598</v>
      </c>
      <c r="C824">
        <f t="shared" si="12"/>
        <v>4.0885490412593315</v>
      </c>
      <c r="D824">
        <v>2.5240596898529222</v>
      </c>
    </row>
    <row r="825" spans="1:4" x14ac:dyDescent="0.3">
      <c r="A825">
        <v>824</v>
      </c>
      <c r="B825">
        <v>2.7834908412642099</v>
      </c>
      <c r="C825">
        <f t="shared" si="12"/>
        <v>1.6683797053621245</v>
      </c>
      <c r="D825">
        <v>2.5254530315815495</v>
      </c>
    </row>
    <row r="826" spans="1:4" x14ac:dyDescent="0.3">
      <c r="A826">
        <v>825</v>
      </c>
      <c r="B826">
        <v>5.3278597037161397</v>
      </c>
      <c r="C826">
        <f t="shared" si="12"/>
        <v>2.3082156969651124</v>
      </c>
      <c r="D826">
        <v>2.5268596918591699</v>
      </c>
    </row>
    <row r="827" spans="1:4" x14ac:dyDescent="0.3">
      <c r="A827">
        <v>826</v>
      </c>
      <c r="B827">
        <v>27.3213834268245</v>
      </c>
      <c r="C827">
        <f t="shared" si="12"/>
        <v>5.2269860748642234</v>
      </c>
      <c r="D827">
        <v>2.5282092644047327</v>
      </c>
    </row>
    <row r="828" spans="1:4" x14ac:dyDescent="0.3">
      <c r="A828">
        <v>827</v>
      </c>
      <c r="B828">
        <v>15.8884503095555</v>
      </c>
      <c r="C828">
        <f t="shared" si="12"/>
        <v>3.9860319002179976</v>
      </c>
      <c r="D828">
        <v>2.5286799407041571</v>
      </c>
    </row>
    <row r="829" spans="1:4" x14ac:dyDescent="0.3">
      <c r="A829">
        <v>828</v>
      </c>
      <c r="B829">
        <v>7.9131122091677701</v>
      </c>
      <c r="C829">
        <f t="shared" si="12"/>
        <v>2.8130254547671214</v>
      </c>
      <c r="D829">
        <v>2.5288625715148285</v>
      </c>
    </row>
    <row r="830" spans="1:4" x14ac:dyDescent="0.3">
      <c r="A830">
        <v>829</v>
      </c>
      <c r="B830">
        <v>40.141706258132999</v>
      </c>
      <c r="C830">
        <f t="shared" si="12"/>
        <v>6.3357482792589703</v>
      </c>
      <c r="D830">
        <v>2.5301077186985892</v>
      </c>
    </row>
    <row r="831" spans="1:4" x14ac:dyDescent="0.3">
      <c r="A831">
        <v>830</v>
      </c>
      <c r="B831">
        <v>5.4234710337804</v>
      </c>
      <c r="C831">
        <f t="shared" si="12"/>
        <v>2.3288346943869587</v>
      </c>
      <c r="D831">
        <v>2.5310513057144415</v>
      </c>
    </row>
    <row r="832" spans="1:4" x14ac:dyDescent="0.3">
      <c r="A832">
        <v>831</v>
      </c>
      <c r="B832">
        <v>4.3910852699180003</v>
      </c>
      <c r="C832">
        <f t="shared" si="12"/>
        <v>2.0954916535071191</v>
      </c>
      <c r="D832">
        <v>2.5313980764899267</v>
      </c>
    </row>
    <row r="833" spans="1:4" x14ac:dyDescent="0.3">
      <c r="A833">
        <v>832</v>
      </c>
      <c r="B833">
        <v>8.5335380271552808</v>
      </c>
      <c r="C833">
        <f t="shared" si="12"/>
        <v>2.9212220092206755</v>
      </c>
      <c r="D833">
        <v>2.5323832038783882</v>
      </c>
    </row>
    <row r="834" spans="1:4" x14ac:dyDescent="0.3">
      <c r="A834">
        <v>833</v>
      </c>
      <c r="B834">
        <v>7.3887674503882899</v>
      </c>
      <c r="C834">
        <f t="shared" si="12"/>
        <v>2.718228734008286</v>
      </c>
      <c r="D834">
        <v>2.5325018283844734</v>
      </c>
    </row>
    <row r="835" spans="1:4" x14ac:dyDescent="0.3">
      <c r="A835">
        <v>834</v>
      </c>
      <c r="B835">
        <v>4.7591737923845496</v>
      </c>
      <c r="C835">
        <f t="shared" ref="C835:C898" si="13">SQRT(B835)</f>
        <v>2.1815530688902687</v>
      </c>
      <c r="D835">
        <v>2.5364932239548659</v>
      </c>
    </row>
    <row r="836" spans="1:4" x14ac:dyDescent="0.3">
      <c r="A836">
        <v>835</v>
      </c>
      <c r="B836">
        <v>18.6221641662789</v>
      </c>
      <c r="C836">
        <f t="shared" si="13"/>
        <v>4.3153405620273935</v>
      </c>
      <c r="D836">
        <v>2.5404881105342789</v>
      </c>
    </row>
    <row r="837" spans="1:4" x14ac:dyDescent="0.3">
      <c r="A837">
        <v>836</v>
      </c>
      <c r="B837">
        <v>16.149152954961501</v>
      </c>
      <c r="C837">
        <f t="shared" si="13"/>
        <v>4.0186008703230902</v>
      </c>
      <c r="D837">
        <v>2.5412156502252521</v>
      </c>
    </row>
    <row r="838" spans="1:4" x14ac:dyDescent="0.3">
      <c r="A838">
        <v>837</v>
      </c>
      <c r="B838">
        <v>21.877936270587298</v>
      </c>
      <c r="C838">
        <f t="shared" si="13"/>
        <v>4.6773856234639561</v>
      </c>
      <c r="D838">
        <v>2.5424175171678627</v>
      </c>
    </row>
    <row r="839" spans="1:4" x14ac:dyDescent="0.3">
      <c r="A839">
        <v>838</v>
      </c>
      <c r="B839">
        <v>43.388124905964403</v>
      </c>
      <c r="C839">
        <f t="shared" si="13"/>
        <v>6.5869662900279371</v>
      </c>
      <c r="D839">
        <v>2.5426107556583353</v>
      </c>
    </row>
    <row r="840" spans="1:4" x14ac:dyDescent="0.3">
      <c r="A840">
        <v>839</v>
      </c>
      <c r="B840">
        <v>7.2136786932319001</v>
      </c>
      <c r="C840">
        <f t="shared" si="13"/>
        <v>2.6858292375413408</v>
      </c>
      <c r="D840">
        <v>2.5434419056283613</v>
      </c>
    </row>
    <row r="841" spans="1:4" x14ac:dyDescent="0.3">
      <c r="A841">
        <v>840</v>
      </c>
      <c r="B841">
        <v>12.8171951058892</v>
      </c>
      <c r="C841">
        <f t="shared" si="13"/>
        <v>3.5801110465862926</v>
      </c>
      <c r="D841">
        <v>2.544324952116062</v>
      </c>
    </row>
    <row r="842" spans="1:4" x14ac:dyDescent="0.3">
      <c r="A842">
        <v>841</v>
      </c>
      <c r="B842">
        <v>6.8937679682797404</v>
      </c>
      <c r="C842">
        <f t="shared" si="13"/>
        <v>2.6255985923746494</v>
      </c>
      <c r="D842">
        <v>2.5445311766836225</v>
      </c>
    </row>
    <row r="843" spans="1:4" x14ac:dyDescent="0.3">
      <c r="A843">
        <v>842</v>
      </c>
      <c r="B843">
        <v>5.9719958484991604</v>
      </c>
      <c r="C843">
        <f t="shared" si="13"/>
        <v>2.4437667336509761</v>
      </c>
      <c r="D843">
        <v>2.5446376507730997</v>
      </c>
    </row>
    <row r="844" spans="1:4" x14ac:dyDescent="0.3">
      <c r="A844">
        <v>843</v>
      </c>
      <c r="B844">
        <v>16.343752684662501</v>
      </c>
      <c r="C844">
        <f t="shared" si="13"/>
        <v>4.0427407392340289</v>
      </c>
      <c r="D844">
        <v>2.5456466273265539</v>
      </c>
    </row>
    <row r="845" spans="1:4" x14ac:dyDescent="0.3">
      <c r="A845">
        <v>844</v>
      </c>
      <c r="B845">
        <v>9.7006876564918496</v>
      </c>
      <c r="C845">
        <f t="shared" si="13"/>
        <v>3.1145926951195158</v>
      </c>
      <c r="D845">
        <v>2.5459301374046834</v>
      </c>
    </row>
    <row r="846" spans="1:4" x14ac:dyDescent="0.3">
      <c r="A846">
        <v>845</v>
      </c>
      <c r="B846">
        <v>22.697243395246701</v>
      </c>
      <c r="C846">
        <f t="shared" si="13"/>
        <v>4.7641624022745805</v>
      </c>
      <c r="D846">
        <v>2.5465908418756515</v>
      </c>
    </row>
    <row r="847" spans="1:4" x14ac:dyDescent="0.3">
      <c r="A847">
        <v>846</v>
      </c>
      <c r="B847">
        <v>43.867535030957598</v>
      </c>
      <c r="C847">
        <f t="shared" si="13"/>
        <v>6.6232571315748867</v>
      </c>
      <c r="D847">
        <v>2.5468191614488433</v>
      </c>
    </row>
    <row r="848" spans="1:4" x14ac:dyDescent="0.3">
      <c r="A848">
        <v>847</v>
      </c>
      <c r="B848">
        <v>9.5026380762723903</v>
      </c>
      <c r="C848">
        <f t="shared" si="13"/>
        <v>3.0826349242608004</v>
      </c>
      <c r="D848">
        <v>2.5492698984131477</v>
      </c>
    </row>
    <row r="849" spans="1:4" x14ac:dyDescent="0.3">
      <c r="A849">
        <v>848</v>
      </c>
      <c r="B849">
        <v>9.0831258620561997</v>
      </c>
      <c r="C849">
        <f t="shared" si="13"/>
        <v>3.0138224669107831</v>
      </c>
      <c r="D849">
        <v>2.5494158188072245</v>
      </c>
    </row>
    <row r="850" spans="1:4" x14ac:dyDescent="0.3">
      <c r="A850">
        <v>849</v>
      </c>
      <c r="B850">
        <v>14.282749949992899</v>
      </c>
      <c r="C850">
        <f t="shared" si="13"/>
        <v>3.7792525649912445</v>
      </c>
      <c r="D850">
        <v>2.5504724357823827</v>
      </c>
    </row>
    <row r="851" spans="1:4" x14ac:dyDescent="0.3">
      <c r="A851">
        <v>850</v>
      </c>
      <c r="B851">
        <v>20.5291759577077</v>
      </c>
      <c r="C851">
        <f t="shared" si="13"/>
        <v>4.5309133690358392</v>
      </c>
      <c r="D851">
        <v>2.55089806324448</v>
      </c>
    </row>
    <row r="852" spans="1:4" x14ac:dyDescent="0.3">
      <c r="A852">
        <v>851</v>
      </c>
      <c r="B852">
        <v>36.674763344256299</v>
      </c>
      <c r="C852">
        <f t="shared" si="13"/>
        <v>6.0559692324397005</v>
      </c>
      <c r="D852">
        <v>2.5516491348625068</v>
      </c>
    </row>
    <row r="853" spans="1:4" x14ac:dyDescent="0.3">
      <c r="A853">
        <v>852</v>
      </c>
      <c r="B853">
        <v>13.0378273818528</v>
      </c>
      <c r="C853">
        <f t="shared" si="13"/>
        <v>3.6107931790470635</v>
      </c>
      <c r="D853">
        <v>2.5522780717119322</v>
      </c>
    </row>
    <row r="854" spans="1:4" x14ac:dyDescent="0.3">
      <c r="A854">
        <v>853</v>
      </c>
      <c r="B854">
        <v>18.513412078366802</v>
      </c>
      <c r="C854">
        <f t="shared" si="13"/>
        <v>4.3027214734824284</v>
      </c>
      <c r="D854">
        <v>2.5528982963524771</v>
      </c>
    </row>
    <row r="855" spans="1:4" x14ac:dyDescent="0.3">
      <c r="A855">
        <v>854</v>
      </c>
      <c r="B855">
        <v>6.4987770149553796</v>
      </c>
      <c r="C855">
        <f t="shared" si="13"/>
        <v>2.5492698984131477</v>
      </c>
      <c r="D855">
        <v>2.5537029328102672</v>
      </c>
    </row>
    <row r="856" spans="1:4" x14ac:dyDescent="0.3">
      <c r="A856">
        <v>855</v>
      </c>
      <c r="B856">
        <v>17.911997902354098</v>
      </c>
      <c r="C856">
        <f t="shared" si="13"/>
        <v>4.2322568332219745</v>
      </c>
      <c r="D856">
        <v>2.5544272488605895</v>
      </c>
    </row>
    <row r="857" spans="1:4" x14ac:dyDescent="0.3">
      <c r="A857">
        <v>856</v>
      </c>
      <c r="B857">
        <v>20.929554345716301</v>
      </c>
      <c r="C857">
        <f t="shared" si="13"/>
        <v>4.5748829871064789</v>
      </c>
      <c r="D857">
        <v>2.5553625336884296</v>
      </c>
    </row>
    <row r="858" spans="1:4" x14ac:dyDescent="0.3">
      <c r="A858">
        <v>857</v>
      </c>
      <c r="B858">
        <v>11.6462879917005</v>
      </c>
      <c r="C858">
        <f t="shared" si="13"/>
        <v>3.4126658189310746</v>
      </c>
      <c r="D858">
        <v>2.5577037671488445</v>
      </c>
    </row>
    <row r="859" spans="1:4" x14ac:dyDescent="0.3">
      <c r="A859">
        <v>858</v>
      </c>
      <c r="B859">
        <v>5.1689978782005896</v>
      </c>
      <c r="C859">
        <f t="shared" si="13"/>
        <v>2.2735430231690339</v>
      </c>
      <c r="D859">
        <v>2.5585970609259538</v>
      </c>
    </row>
    <row r="860" spans="1:4" x14ac:dyDescent="0.3">
      <c r="A860">
        <v>859</v>
      </c>
      <c r="B860">
        <v>48.591969929750199</v>
      </c>
      <c r="C860">
        <f t="shared" si="13"/>
        <v>6.9707940673749791</v>
      </c>
      <c r="D860">
        <v>2.5594559869894873</v>
      </c>
    </row>
    <row r="861" spans="1:4" x14ac:dyDescent="0.3">
      <c r="A861">
        <v>860</v>
      </c>
      <c r="B861">
        <v>13.911843846145899</v>
      </c>
      <c r="C861">
        <f t="shared" si="13"/>
        <v>3.7298584217294226</v>
      </c>
      <c r="D861">
        <v>2.560054185609367</v>
      </c>
    </row>
    <row r="862" spans="1:4" x14ac:dyDescent="0.3">
      <c r="A862">
        <v>861</v>
      </c>
      <c r="B862">
        <v>48.5611204037344</v>
      </c>
      <c r="C862">
        <f t="shared" si="13"/>
        <v>6.9685809461994772</v>
      </c>
      <c r="D862">
        <v>2.5612987843747437</v>
      </c>
    </row>
    <row r="863" spans="1:4" x14ac:dyDescent="0.3">
      <c r="A863">
        <v>862</v>
      </c>
      <c r="B863">
        <v>4.9541402221758997</v>
      </c>
      <c r="C863">
        <f t="shared" si="13"/>
        <v>2.2257897973923546</v>
      </c>
      <c r="D863">
        <v>2.5614505335146314</v>
      </c>
    </row>
    <row r="864" spans="1:4" x14ac:dyDescent="0.3">
      <c r="A864">
        <v>863</v>
      </c>
      <c r="B864">
        <v>13.277316689461699</v>
      </c>
      <c r="C864">
        <f t="shared" si="13"/>
        <v>3.6438052485638828</v>
      </c>
      <c r="D864">
        <v>2.5623763087201379</v>
      </c>
    </row>
    <row r="865" spans="1:4" x14ac:dyDescent="0.3">
      <c r="A865">
        <v>864</v>
      </c>
      <c r="B865">
        <v>11.1257247217744</v>
      </c>
      <c r="C865">
        <f t="shared" si="13"/>
        <v>3.3355246546494599</v>
      </c>
      <c r="D865">
        <v>2.5631076356261904</v>
      </c>
    </row>
    <row r="866" spans="1:4" x14ac:dyDescent="0.3">
      <c r="A866">
        <v>865</v>
      </c>
      <c r="B866">
        <v>11.1847964383446</v>
      </c>
      <c r="C866">
        <f t="shared" si="13"/>
        <v>3.3443678682741527</v>
      </c>
      <c r="D866">
        <v>2.5632181776678844</v>
      </c>
    </row>
    <row r="867" spans="1:4" x14ac:dyDescent="0.3">
      <c r="A867">
        <v>866</v>
      </c>
      <c r="B867">
        <v>13.0335232662654</v>
      </c>
      <c r="C867">
        <f t="shared" si="13"/>
        <v>3.6101971229096894</v>
      </c>
      <c r="D867">
        <v>2.563351921778894</v>
      </c>
    </row>
    <row r="868" spans="1:4" x14ac:dyDescent="0.3">
      <c r="A868">
        <v>867</v>
      </c>
      <c r="B868">
        <v>6.3241149009355802</v>
      </c>
      <c r="C868">
        <f t="shared" si="13"/>
        <v>2.5147792946768868</v>
      </c>
      <c r="D868">
        <v>2.5637197507225862</v>
      </c>
    </row>
    <row r="869" spans="1:4" x14ac:dyDescent="0.3">
      <c r="A869">
        <v>868</v>
      </c>
      <c r="B869">
        <v>5.1404009059647002</v>
      </c>
      <c r="C869">
        <f t="shared" si="13"/>
        <v>2.2672452240471697</v>
      </c>
      <c r="D869">
        <v>2.5651812159337224</v>
      </c>
    </row>
    <row r="870" spans="1:4" x14ac:dyDescent="0.3">
      <c r="A870">
        <v>869</v>
      </c>
      <c r="B870">
        <v>1.3841839933126701</v>
      </c>
      <c r="C870">
        <f t="shared" si="13"/>
        <v>1.1765134904932752</v>
      </c>
      <c r="D870">
        <v>2.5660457761168134</v>
      </c>
    </row>
    <row r="871" spans="1:4" x14ac:dyDescent="0.3">
      <c r="A871">
        <v>870</v>
      </c>
      <c r="B871">
        <v>27.483289678720801</v>
      </c>
      <c r="C871">
        <f t="shared" si="13"/>
        <v>5.2424507321214575</v>
      </c>
      <c r="D871">
        <v>2.5681438285847698</v>
      </c>
    </row>
    <row r="872" spans="1:4" x14ac:dyDescent="0.3">
      <c r="A872">
        <v>871</v>
      </c>
      <c r="B872">
        <v>5.7223129502372796</v>
      </c>
      <c r="C872">
        <f t="shared" si="13"/>
        <v>2.3921356462870746</v>
      </c>
      <c r="D872">
        <v>2.5701151348328075</v>
      </c>
    </row>
    <row r="873" spans="1:4" x14ac:dyDescent="0.3">
      <c r="A873">
        <v>872</v>
      </c>
      <c r="B873">
        <v>40.160083338612999</v>
      </c>
      <c r="C873">
        <f t="shared" si="13"/>
        <v>6.3371983824567932</v>
      </c>
      <c r="D873">
        <v>2.5702804812871416</v>
      </c>
    </row>
    <row r="874" spans="1:4" x14ac:dyDescent="0.3">
      <c r="A874">
        <v>873</v>
      </c>
      <c r="B874">
        <v>14.5011449597789</v>
      </c>
      <c r="C874">
        <f t="shared" si="13"/>
        <v>3.8080368905485802</v>
      </c>
      <c r="D874">
        <v>2.5713135604023849</v>
      </c>
    </row>
    <row r="875" spans="1:4" x14ac:dyDescent="0.3">
      <c r="A875">
        <v>874</v>
      </c>
      <c r="B875">
        <v>4.4134221126593101</v>
      </c>
      <c r="C875">
        <f t="shared" si="13"/>
        <v>2.1008146307228799</v>
      </c>
      <c r="D875">
        <v>2.5726207480029117</v>
      </c>
    </row>
    <row r="876" spans="1:4" x14ac:dyDescent="0.3">
      <c r="A876">
        <v>875</v>
      </c>
      <c r="B876">
        <v>5.2172009084823401</v>
      </c>
      <c r="C876">
        <f t="shared" si="13"/>
        <v>2.2841192850817444</v>
      </c>
      <c r="D876">
        <v>2.5775274085063637</v>
      </c>
    </row>
    <row r="877" spans="1:4" x14ac:dyDescent="0.3">
      <c r="A877">
        <v>876</v>
      </c>
      <c r="B877">
        <v>6.5109133074445804</v>
      </c>
      <c r="C877">
        <f t="shared" si="13"/>
        <v>2.5516491348625068</v>
      </c>
      <c r="D877">
        <v>2.5787240635110207</v>
      </c>
    </row>
    <row r="878" spans="1:4" x14ac:dyDescent="0.3">
      <c r="A878">
        <v>877</v>
      </c>
      <c r="B878">
        <v>7.4932302950376499</v>
      </c>
      <c r="C878">
        <f t="shared" si="13"/>
        <v>2.7373765351222055</v>
      </c>
      <c r="D878">
        <v>2.579672859606712</v>
      </c>
    </row>
    <row r="879" spans="1:4" x14ac:dyDescent="0.3">
      <c r="A879">
        <v>878</v>
      </c>
      <c r="B879">
        <v>4.2090895773076804</v>
      </c>
      <c r="C879">
        <f t="shared" si="13"/>
        <v>2.0516065844375917</v>
      </c>
      <c r="D879">
        <v>2.5802730991407654</v>
      </c>
    </row>
    <row r="880" spans="1:4" x14ac:dyDescent="0.3">
      <c r="A880">
        <v>879</v>
      </c>
      <c r="B880">
        <v>3.2229647657919598</v>
      </c>
      <c r="C880">
        <f t="shared" si="13"/>
        <v>1.7952617541160842</v>
      </c>
      <c r="D880">
        <v>2.5823551514457845</v>
      </c>
    </row>
    <row r="881" spans="1:4" x14ac:dyDescent="0.3">
      <c r="A881">
        <v>880</v>
      </c>
      <c r="B881">
        <v>3.1162050964160901</v>
      </c>
      <c r="C881">
        <f t="shared" si="13"/>
        <v>1.7652776258753438</v>
      </c>
      <c r="D881">
        <v>2.582568280611889</v>
      </c>
    </row>
    <row r="882" spans="1:4" x14ac:dyDescent="0.3">
      <c r="A882">
        <v>881</v>
      </c>
      <c r="B882">
        <v>18.66985918748</v>
      </c>
      <c r="C882">
        <f t="shared" si="13"/>
        <v>4.3208632456350662</v>
      </c>
      <c r="D882">
        <v>2.5836280938378748</v>
      </c>
    </row>
    <row r="883" spans="1:4" x14ac:dyDescent="0.3">
      <c r="A883">
        <v>882</v>
      </c>
      <c r="B883">
        <v>12.357261615359301</v>
      </c>
      <c r="C883">
        <f t="shared" si="13"/>
        <v>3.5152896915274709</v>
      </c>
      <c r="D883">
        <v>2.5838748074458446</v>
      </c>
    </row>
    <row r="884" spans="1:4" x14ac:dyDescent="0.3">
      <c r="A884">
        <v>883</v>
      </c>
      <c r="B884">
        <v>10.644549588825701</v>
      </c>
      <c r="C884">
        <f t="shared" si="13"/>
        <v>3.2625985944988236</v>
      </c>
      <c r="D884">
        <v>2.5854585173668441</v>
      </c>
    </row>
    <row r="885" spans="1:4" x14ac:dyDescent="0.3">
      <c r="A885">
        <v>884</v>
      </c>
      <c r="B885">
        <v>6.1930364156884403</v>
      </c>
      <c r="C885">
        <f t="shared" si="13"/>
        <v>2.4885812053634981</v>
      </c>
      <c r="D885">
        <v>2.5860279419835934</v>
      </c>
    </row>
    <row r="886" spans="1:4" x14ac:dyDescent="0.3">
      <c r="A886">
        <v>885</v>
      </c>
      <c r="B886">
        <v>5.7825742691479798</v>
      </c>
      <c r="C886">
        <f t="shared" si="13"/>
        <v>2.404698373839842</v>
      </c>
      <c r="D886">
        <v>2.5866705920248658</v>
      </c>
    </row>
    <row r="887" spans="1:4" x14ac:dyDescent="0.3">
      <c r="A887">
        <v>886</v>
      </c>
      <c r="B887">
        <v>24.398266192683302</v>
      </c>
      <c r="C887">
        <f t="shared" si="13"/>
        <v>4.9394601114578611</v>
      </c>
      <c r="D887">
        <v>2.5867808793301337</v>
      </c>
    </row>
    <row r="888" spans="1:4" x14ac:dyDescent="0.3">
      <c r="A888">
        <v>887</v>
      </c>
      <c r="B888">
        <v>36.752811057672503</v>
      </c>
      <c r="C888">
        <f t="shared" si="13"/>
        <v>6.0624096741867008</v>
      </c>
      <c r="D888">
        <v>2.587026557522746</v>
      </c>
    </row>
    <row r="889" spans="1:4" x14ac:dyDescent="0.3">
      <c r="A889">
        <v>888</v>
      </c>
      <c r="B889">
        <v>10.4790178617808</v>
      </c>
      <c r="C889">
        <f t="shared" si="13"/>
        <v>3.2371311159390501</v>
      </c>
      <c r="D889">
        <v>2.5889531000219859</v>
      </c>
    </row>
    <row r="890" spans="1:4" x14ac:dyDescent="0.3">
      <c r="A890">
        <v>889</v>
      </c>
      <c r="B890">
        <v>6.5508149493363304</v>
      </c>
      <c r="C890">
        <f t="shared" si="13"/>
        <v>2.5594559869894873</v>
      </c>
      <c r="D890">
        <v>2.5905139839482763</v>
      </c>
    </row>
    <row r="891" spans="1:4" x14ac:dyDescent="0.3">
      <c r="A891">
        <v>890</v>
      </c>
      <c r="B891">
        <v>13.206406256827499</v>
      </c>
      <c r="C891">
        <f t="shared" si="13"/>
        <v>3.6340619500536171</v>
      </c>
      <c r="D891">
        <v>2.5912670332173331</v>
      </c>
    </row>
    <row r="892" spans="1:4" x14ac:dyDescent="0.3">
      <c r="A892">
        <v>891</v>
      </c>
      <c r="B892">
        <v>3.8876265877168001</v>
      </c>
      <c r="C892">
        <f t="shared" si="13"/>
        <v>1.9717065166288821</v>
      </c>
      <c r="D892">
        <v>2.5934228209424472</v>
      </c>
    </row>
    <row r="893" spans="1:4" x14ac:dyDescent="0.3">
      <c r="A893">
        <v>892</v>
      </c>
      <c r="B893">
        <v>2.8353711381291</v>
      </c>
      <c r="C893">
        <f t="shared" si="13"/>
        <v>1.6838560324829139</v>
      </c>
      <c r="D893">
        <v>2.5946211828050507</v>
      </c>
    </row>
    <row r="894" spans="1:4" x14ac:dyDescent="0.3">
      <c r="A894">
        <v>893</v>
      </c>
      <c r="B894">
        <v>16.227207985112901</v>
      </c>
      <c r="C894">
        <f t="shared" si="13"/>
        <v>4.0283008806583576</v>
      </c>
      <c r="D894">
        <v>2.5965574917655512</v>
      </c>
    </row>
    <row r="895" spans="1:4" x14ac:dyDescent="0.3">
      <c r="A895">
        <v>894</v>
      </c>
      <c r="B895">
        <v>10.036175485177701</v>
      </c>
      <c r="C895">
        <f t="shared" si="13"/>
        <v>3.1679923429796513</v>
      </c>
      <c r="D895">
        <v>2.5967697375261136</v>
      </c>
    </row>
    <row r="896" spans="1:4" x14ac:dyDescent="0.3">
      <c r="A896">
        <v>895</v>
      </c>
      <c r="B896">
        <v>9.2615862154448507</v>
      </c>
      <c r="C896">
        <f t="shared" si="13"/>
        <v>3.0432854311491799</v>
      </c>
      <c r="D896">
        <v>2.5975600855099388</v>
      </c>
    </row>
    <row r="897" spans="1:4" x14ac:dyDescent="0.3">
      <c r="A897">
        <v>896</v>
      </c>
      <c r="B897">
        <v>25.028382140971001</v>
      </c>
      <c r="C897">
        <f t="shared" si="13"/>
        <v>5.0028374090081122</v>
      </c>
      <c r="D897">
        <v>2.5976148590263897</v>
      </c>
    </row>
    <row r="898" spans="1:4" x14ac:dyDescent="0.3">
      <c r="A898">
        <v>897</v>
      </c>
      <c r="B898">
        <v>16.777860851817199</v>
      </c>
      <c r="C898">
        <f t="shared" si="13"/>
        <v>4.0960787165064589</v>
      </c>
      <c r="D898">
        <v>2.5987754281088487</v>
      </c>
    </row>
    <row r="899" spans="1:4" x14ac:dyDescent="0.3">
      <c r="A899">
        <v>898</v>
      </c>
      <c r="B899">
        <v>7.9593551095156201</v>
      </c>
      <c r="C899">
        <f t="shared" ref="C899:C962" si="14">SQRT(B899)</f>
        <v>2.8212329059323729</v>
      </c>
      <c r="D899">
        <v>2.5999721360869446</v>
      </c>
    </row>
    <row r="900" spans="1:4" x14ac:dyDescent="0.3">
      <c r="A900">
        <v>899</v>
      </c>
      <c r="B900">
        <v>10.1294692746891</v>
      </c>
      <c r="C900">
        <f t="shared" si="14"/>
        <v>3.1826827166227392</v>
      </c>
      <c r="D900">
        <v>2.6012634741852736</v>
      </c>
    </row>
    <row r="901" spans="1:4" x14ac:dyDescent="0.3">
      <c r="A901">
        <v>900</v>
      </c>
      <c r="B901">
        <v>17.369443776245699</v>
      </c>
      <c r="C901">
        <f t="shared" si="14"/>
        <v>4.1676664665308447</v>
      </c>
      <c r="D901">
        <v>2.6029660450833161</v>
      </c>
    </row>
    <row r="902" spans="1:4" x14ac:dyDescent="0.3">
      <c r="A902">
        <v>901</v>
      </c>
      <c r="B902">
        <v>49.495534333535403</v>
      </c>
      <c r="C902">
        <f t="shared" si="14"/>
        <v>7.0353062714806809</v>
      </c>
      <c r="D902">
        <v>2.6038310481803708</v>
      </c>
    </row>
    <row r="903" spans="1:4" x14ac:dyDescent="0.3">
      <c r="A903">
        <v>902</v>
      </c>
      <c r="B903">
        <v>22.371338794501501</v>
      </c>
      <c r="C903">
        <f t="shared" si="14"/>
        <v>4.7298349648271554</v>
      </c>
      <c r="D903">
        <v>2.6042428479841662</v>
      </c>
    </row>
    <row r="904" spans="1:4" x14ac:dyDescent="0.3">
      <c r="A904">
        <v>903</v>
      </c>
      <c r="B904">
        <v>23.434412196681201</v>
      </c>
      <c r="C904">
        <f t="shared" si="14"/>
        <v>4.84091026529941</v>
      </c>
      <c r="D904">
        <v>2.6049571811114514</v>
      </c>
    </row>
    <row r="905" spans="1:4" x14ac:dyDescent="0.3">
      <c r="A905">
        <v>904</v>
      </c>
      <c r="B905">
        <v>11.705694065096401</v>
      </c>
      <c r="C905">
        <f t="shared" si="14"/>
        <v>3.4213585116290286</v>
      </c>
      <c r="D905">
        <v>2.6052455706787567</v>
      </c>
    </row>
    <row r="906" spans="1:4" x14ac:dyDescent="0.3">
      <c r="A906">
        <v>905</v>
      </c>
      <c r="B906">
        <v>1.49973305080551</v>
      </c>
      <c r="C906">
        <f t="shared" si="14"/>
        <v>1.22463588499011</v>
      </c>
      <c r="D906">
        <v>2.6053452201162806</v>
      </c>
    </row>
    <row r="907" spans="1:4" x14ac:dyDescent="0.3">
      <c r="A907">
        <v>906</v>
      </c>
      <c r="B907">
        <v>14.8160427784691</v>
      </c>
      <c r="C907">
        <f t="shared" si="14"/>
        <v>3.8491613084500758</v>
      </c>
      <c r="D907">
        <v>2.6096882683696188</v>
      </c>
    </row>
    <row r="908" spans="1:4" x14ac:dyDescent="0.3">
      <c r="A908">
        <v>907</v>
      </c>
      <c r="B908">
        <v>28.109051151247101</v>
      </c>
      <c r="C908">
        <f t="shared" si="14"/>
        <v>5.3017969737860673</v>
      </c>
      <c r="D908">
        <v>2.6126820877393291</v>
      </c>
    </row>
    <row r="909" spans="1:4" x14ac:dyDescent="0.3">
      <c r="A909">
        <v>908</v>
      </c>
      <c r="B909">
        <v>9.2746122927343606</v>
      </c>
      <c r="C909">
        <f t="shared" si="14"/>
        <v>3.0454248131803157</v>
      </c>
      <c r="D909">
        <v>2.613287989056583</v>
      </c>
    </row>
    <row r="910" spans="1:4" x14ac:dyDescent="0.3">
      <c r="A910">
        <v>909</v>
      </c>
      <c r="B910">
        <v>8.1039972481074596</v>
      </c>
      <c r="C910">
        <f t="shared" si="14"/>
        <v>2.8467520524463419</v>
      </c>
      <c r="D910">
        <v>2.6136493280695041</v>
      </c>
    </row>
    <row r="911" spans="1:4" x14ac:dyDescent="0.3">
      <c r="A911">
        <v>910</v>
      </c>
      <c r="B911">
        <v>12.395394859583799</v>
      </c>
      <c r="C911">
        <f t="shared" si="14"/>
        <v>3.5207094256106681</v>
      </c>
      <c r="D911">
        <v>2.6147262848200192</v>
      </c>
    </row>
    <row r="912" spans="1:4" x14ac:dyDescent="0.3">
      <c r="A912">
        <v>911</v>
      </c>
      <c r="B912">
        <v>13.478210626848201</v>
      </c>
      <c r="C912">
        <f t="shared" si="14"/>
        <v>3.6712682586332752</v>
      </c>
      <c r="D912">
        <v>2.6185171158221192</v>
      </c>
    </row>
    <row r="913" spans="1:4" x14ac:dyDescent="0.3">
      <c r="A913">
        <v>912</v>
      </c>
      <c r="B913">
        <v>10.3875752076464</v>
      </c>
      <c r="C913">
        <f t="shared" si="14"/>
        <v>3.222976141339926</v>
      </c>
      <c r="D913">
        <v>2.6195000847186569</v>
      </c>
    </row>
    <row r="914" spans="1:4" x14ac:dyDescent="0.3">
      <c r="A914">
        <v>913</v>
      </c>
      <c r="B914">
        <v>18.111387909073699</v>
      </c>
      <c r="C914">
        <f t="shared" si="14"/>
        <v>4.2557476322114898</v>
      </c>
      <c r="D914">
        <v>2.6205267654853346</v>
      </c>
    </row>
    <row r="915" spans="1:4" x14ac:dyDescent="0.3">
      <c r="A915">
        <v>914</v>
      </c>
      <c r="B915">
        <v>5.4040970910265003</v>
      </c>
      <c r="C915">
        <f t="shared" si="14"/>
        <v>2.3246713942031678</v>
      </c>
      <c r="D915">
        <v>2.6206482823398356</v>
      </c>
    </row>
    <row r="916" spans="1:4" x14ac:dyDescent="0.3">
      <c r="A916">
        <v>915</v>
      </c>
      <c r="B916">
        <v>9.95636726184593</v>
      </c>
      <c r="C916">
        <f t="shared" si="14"/>
        <v>3.1553711765568768</v>
      </c>
      <c r="D916">
        <v>2.6211611128158472</v>
      </c>
    </row>
    <row r="917" spans="1:4" x14ac:dyDescent="0.3">
      <c r="A917">
        <v>916</v>
      </c>
      <c r="B917">
        <v>2.7100421256058702</v>
      </c>
      <c r="C917">
        <f t="shared" si="14"/>
        <v>1.6462205580073013</v>
      </c>
      <c r="D917">
        <v>2.6247027795975986</v>
      </c>
    </row>
    <row r="918" spans="1:4" x14ac:dyDescent="0.3">
      <c r="A918">
        <v>917</v>
      </c>
      <c r="B918">
        <v>5.8278553041368699</v>
      </c>
      <c r="C918">
        <f t="shared" si="14"/>
        <v>2.4140951315424317</v>
      </c>
      <c r="D918">
        <v>2.6255623013457137</v>
      </c>
    </row>
    <row r="919" spans="1:4" x14ac:dyDescent="0.3">
      <c r="A919">
        <v>918</v>
      </c>
      <c r="B919">
        <v>4.5167134073174298</v>
      </c>
      <c r="C919">
        <f t="shared" si="14"/>
        <v>2.1252560804094713</v>
      </c>
      <c r="D919">
        <v>2.6255985923746494</v>
      </c>
    </row>
    <row r="920" spans="1:4" x14ac:dyDescent="0.3">
      <c r="A920">
        <v>919</v>
      </c>
      <c r="B920">
        <v>19.4109558866021</v>
      </c>
      <c r="C920">
        <f t="shared" si="14"/>
        <v>4.4057866365272504</v>
      </c>
      <c r="D920">
        <v>2.6268549579048344</v>
      </c>
    </row>
    <row r="921" spans="1:4" x14ac:dyDescent="0.3">
      <c r="A921">
        <v>920</v>
      </c>
      <c r="B921">
        <v>20.302792178754402</v>
      </c>
      <c r="C921">
        <f t="shared" si="14"/>
        <v>4.5058619795500174</v>
      </c>
      <c r="D921">
        <v>2.6279408186445714</v>
      </c>
    </row>
    <row r="922" spans="1:4" x14ac:dyDescent="0.3">
      <c r="A922">
        <v>921</v>
      </c>
      <c r="B922">
        <v>39.413348447299697</v>
      </c>
      <c r="C922">
        <f t="shared" si="14"/>
        <v>6.2780051327869826</v>
      </c>
      <c r="D922">
        <v>2.6301257263809594</v>
      </c>
    </row>
    <row r="923" spans="1:4" x14ac:dyDescent="0.3">
      <c r="A923">
        <v>922</v>
      </c>
      <c r="B923">
        <v>13.403680545307999</v>
      </c>
      <c r="C923">
        <f t="shared" si="14"/>
        <v>3.6611037332077876</v>
      </c>
      <c r="D923">
        <v>2.6307608446265749</v>
      </c>
    </row>
    <row r="924" spans="1:4" x14ac:dyDescent="0.3">
      <c r="A924">
        <v>923</v>
      </c>
      <c r="B924">
        <v>7.1849653089948102</v>
      </c>
      <c r="C924">
        <f t="shared" si="14"/>
        <v>2.6804785596969078</v>
      </c>
      <c r="D924">
        <v>2.6308297635463815</v>
      </c>
    </row>
    <row r="925" spans="1:4" x14ac:dyDescent="0.3">
      <c r="A925">
        <v>924</v>
      </c>
      <c r="B925">
        <v>17.8444266996122</v>
      </c>
      <c r="C925">
        <f t="shared" si="14"/>
        <v>4.2242664096399274</v>
      </c>
      <c r="D925">
        <v>2.631055455020519</v>
      </c>
    </row>
    <row r="926" spans="1:4" x14ac:dyDescent="0.3">
      <c r="A926">
        <v>925</v>
      </c>
      <c r="B926">
        <v>3.6366529530629599</v>
      </c>
      <c r="C926">
        <f t="shared" si="14"/>
        <v>1.9070010364609034</v>
      </c>
      <c r="D926">
        <v>2.6320805155945095</v>
      </c>
    </row>
    <row r="927" spans="1:4" x14ac:dyDescent="0.3">
      <c r="A927">
        <v>926</v>
      </c>
      <c r="B927">
        <v>2.8676483074056698</v>
      </c>
      <c r="C927">
        <f t="shared" si="14"/>
        <v>1.6934132122449232</v>
      </c>
      <c r="D927">
        <v>2.6347213736853923</v>
      </c>
    </row>
    <row r="928" spans="1:4" x14ac:dyDescent="0.3">
      <c r="A928">
        <v>927</v>
      </c>
      <c r="B928">
        <v>7.1540747622434999</v>
      </c>
      <c r="C928">
        <f t="shared" si="14"/>
        <v>2.6747102202376056</v>
      </c>
      <c r="D928">
        <v>2.6349147286701688</v>
      </c>
    </row>
    <row r="929" spans="1:4" x14ac:dyDescent="0.3">
      <c r="A929">
        <v>928</v>
      </c>
      <c r="B929">
        <v>4.7905181268429997</v>
      </c>
      <c r="C929">
        <f t="shared" si="14"/>
        <v>2.1887252287217325</v>
      </c>
      <c r="D929">
        <v>2.636056111748259</v>
      </c>
    </row>
    <row r="930" spans="1:4" x14ac:dyDescent="0.3">
      <c r="A930">
        <v>929</v>
      </c>
      <c r="B930">
        <v>6.9212652447615097</v>
      </c>
      <c r="C930">
        <f t="shared" si="14"/>
        <v>2.6308297635463815</v>
      </c>
      <c r="D930">
        <v>2.6361590015734313</v>
      </c>
    </row>
    <row r="931" spans="1:4" x14ac:dyDescent="0.3">
      <c r="A931">
        <v>930</v>
      </c>
      <c r="B931">
        <v>10.3467146543778</v>
      </c>
      <c r="C931">
        <f t="shared" si="14"/>
        <v>3.2166309478051409</v>
      </c>
      <c r="D931">
        <v>2.6392513002769347</v>
      </c>
    </row>
    <row r="932" spans="1:4" x14ac:dyDescent="0.3">
      <c r="A932">
        <v>931</v>
      </c>
      <c r="B932">
        <v>6.4014450682181803</v>
      </c>
      <c r="C932">
        <f t="shared" si="14"/>
        <v>2.5301077186985892</v>
      </c>
      <c r="D932">
        <v>2.640385492128011</v>
      </c>
    </row>
    <row r="933" spans="1:4" x14ac:dyDescent="0.3">
      <c r="A933">
        <v>932</v>
      </c>
      <c r="B933">
        <v>26.545924196538301</v>
      </c>
      <c r="C933">
        <f t="shared" si="14"/>
        <v>5.1522736919284773</v>
      </c>
      <c r="D933">
        <v>2.6419434354961369</v>
      </c>
    </row>
    <row r="934" spans="1:4" x14ac:dyDescent="0.3">
      <c r="A934">
        <v>933</v>
      </c>
      <c r="B934">
        <v>6.6547120625914697</v>
      </c>
      <c r="C934">
        <f t="shared" si="14"/>
        <v>2.579672859606712</v>
      </c>
      <c r="D934">
        <v>2.6425320080579571</v>
      </c>
    </row>
    <row r="935" spans="1:4" x14ac:dyDescent="0.3">
      <c r="A935">
        <v>934</v>
      </c>
      <c r="B935">
        <v>14.6475983947619</v>
      </c>
      <c r="C935">
        <f t="shared" si="14"/>
        <v>3.8272181012795574</v>
      </c>
      <c r="D935">
        <v>2.6451026794967847</v>
      </c>
    </row>
    <row r="936" spans="1:4" x14ac:dyDescent="0.3">
      <c r="A936">
        <v>935</v>
      </c>
      <c r="B936">
        <v>29.544855406684398</v>
      </c>
      <c r="C936">
        <f t="shared" si="14"/>
        <v>5.4355179520156494</v>
      </c>
      <c r="D936">
        <v>2.6456505389678244</v>
      </c>
    </row>
    <row r="937" spans="1:4" x14ac:dyDescent="0.3">
      <c r="A937">
        <v>936</v>
      </c>
      <c r="B937">
        <v>24.2347818568525</v>
      </c>
      <c r="C937">
        <f t="shared" si="14"/>
        <v>4.9228834900749483</v>
      </c>
      <c r="D937">
        <v>2.6459296321849304</v>
      </c>
    </row>
    <row r="938" spans="1:4" x14ac:dyDescent="0.3">
      <c r="A938">
        <v>937</v>
      </c>
      <c r="B938">
        <v>4.5871109616803398</v>
      </c>
      <c r="C938">
        <f t="shared" si="14"/>
        <v>2.1417541786302974</v>
      </c>
      <c r="D938">
        <v>2.6474457345908093</v>
      </c>
    </row>
    <row r="939" spans="1:4" x14ac:dyDescent="0.3">
      <c r="A939">
        <v>938</v>
      </c>
      <c r="B939">
        <v>5.1355370567569301</v>
      </c>
      <c r="C939">
        <f t="shared" si="14"/>
        <v>2.2661723360673456</v>
      </c>
      <c r="D939">
        <v>2.6504602254855345</v>
      </c>
    </row>
    <row r="940" spans="1:4" x14ac:dyDescent="0.3">
      <c r="A940">
        <v>939</v>
      </c>
      <c r="B940">
        <v>4.2543753109148597</v>
      </c>
      <c r="C940">
        <f t="shared" si="14"/>
        <v>2.0626137086024761</v>
      </c>
      <c r="D940">
        <v>2.6523181208536055</v>
      </c>
    </row>
    <row r="941" spans="1:4" x14ac:dyDescent="0.3">
      <c r="A941">
        <v>940</v>
      </c>
      <c r="B941">
        <v>7.4197237822310198</v>
      </c>
      <c r="C941">
        <f t="shared" si="14"/>
        <v>2.723916992536854</v>
      </c>
      <c r="D941">
        <v>2.6524680203186803</v>
      </c>
    </row>
    <row r="942" spans="1:4" x14ac:dyDescent="0.3">
      <c r="A942">
        <v>941</v>
      </c>
      <c r="B942">
        <v>15.170442256841699</v>
      </c>
      <c r="C942">
        <f t="shared" si="14"/>
        <v>3.8949251927144504</v>
      </c>
      <c r="D942">
        <v>2.6531484871358311</v>
      </c>
    </row>
    <row r="943" spans="1:4" x14ac:dyDescent="0.3">
      <c r="A943">
        <v>942</v>
      </c>
      <c r="B943">
        <v>28.8034943370509</v>
      </c>
      <c r="C943">
        <f t="shared" si="14"/>
        <v>5.366888701757369</v>
      </c>
      <c r="D943">
        <v>2.6571543379621345</v>
      </c>
    </row>
    <row r="944" spans="1:4" x14ac:dyDescent="0.3">
      <c r="A944">
        <v>943</v>
      </c>
      <c r="B944">
        <v>27.264780706921901</v>
      </c>
      <c r="C944">
        <f t="shared" si="14"/>
        <v>5.2215687974900709</v>
      </c>
      <c r="D944">
        <v>2.657923388759674</v>
      </c>
    </row>
    <row r="945" spans="1:4" x14ac:dyDescent="0.3">
      <c r="A945">
        <v>944</v>
      </c>
      <c r="B945">
        <v>18.585614380902399</v>
      </c>
      <c r="C945">
        <f t="shared" si="14"/>
        <v>4.311103615189781</v>
      </c>
      <c r="D945">
        <v>2.658409565386199</v>
      </c>
    </row>
    <row r="946" spans="1:4" x14ac:dyDescent="0.3">
      <c r="A946">
        <v>945</v>
      </c>
      <c r="B946">
        <v>22.3344180634137</v>
      </c>
      <c r="C946">
        <f t="shared" si="14"/>
        <v>4.7259303913000767</v>
      </c>
      <c r="D946">
        <v>2.661098189116339</v>
      </c>
    </row>
    <row r="947" spans="1:4" x14ac:dyDescent="0.3">
      <c r="A947">
        <v>946</v>
      </c>
      <c r="B947">
        <v>26.420938584156701</v>
      </c>
      <c r="C947">
        <f t="shared" si="14"/>
        <v>5.1401302108172997</v>
      </c>
      <c r="D947">
        <v>2.6632892320760244</v>
      </c>
    </row>
    <row r="948" spans="1:4" x14ac:dyDescent="0.3">
      <c r="A948">
        <v>947</v>
      </c>
      <c r="B948">
        <v>6.5049096456857196</v>
      </c>
      <c r="C948">
        <f t="shared" si="14"/>
        <v>2.5504724357823827</v>
      </c>
      <c r="D948">
        <v>2.6639688939909059</v>
      </c>
    </row>
    <row r="949" spans="1:4" x14ac:dyDescent="0.3">
      <c r="A949">
        <v>948</v>
      </c>
      <c r="B949">
        <v>7.4411134657440696</v>
      </c>
      <c r="C949">
        <f t="shared" si="14"/>
        <v>2.7278404399348708</v>
      </c>
      <c r="D949">
        <v>2.664539297191661</v>
      </c>
    </row>
    <row r="950" spans="1:4" x14ac:dyDescent="0.3">
      <c r="A950">
        <v>949</v>
      </c>
      <c r="B950">
        <v>7.15449854188223</v>
      </c>
      <c r="C950">
        <f t="shared" si="14"/>
        <v>2.6747894387936837</v>
      </c>
      <c r="D950">
        <v>2.6658434296370501</v>
      </c>
    </row>
    <row r="951" spans="1:4" x14ac:dyDescent="0.3">
      <c r="A951">
        <v>950</v>
      </c>
      <c r="B951">
        <v>2.7623676833357398</v>
      </c>
      <c r="C951">
        <f t="shared" si="14"/>
        <v>1.66203720876993</v>
      </c>
      <c r="D951">
        <v>2.6693629830784218</v>
      </c>
    </row>
    <row r="952" spans="1:4" x14ac:dyDescent="0.3">
      <c r="A952">
        <v>951</v>
      </c>
      <c r="B952">
        <v>28.766244771115701</v>
      </c>
      <c r="C952">
        <f t="shared" si="14"/>
        <v>5.3634172661760804</v>
      </c>
      <c r="D952">
        <v>2.6695334845979981</v>
      </c>
    </row>
    <row r="953" spans="1:4" x14ac:dyDescent="0.3">
      <c r="A953">
        <v>952</v>
      </c>
      <c r="B953">
        <v>39.051295420168202</v>
      </c>
      <c r="C953">
        <f t="shared" si="14"/>
        <v>6.2491035693264196</v>
      </c>
      <c r="D953">
        <v>2.6747102202376056</v>
      </c>
    </row>
    <row r="954" spans="1:4" x14ac:dyDescent="0.3">
      <c r="A954">
        <v>953</v>
      </c>
      <c r="B954">
        <v>19.374295665391202</v>
      </c>
      <c r="C954">
        <f t="shared" si="14"/>
        <v>4.4016242076523531</v>
      </c>
      <c r="D954">
        <v>2.6747200527087394</v>
      </c>
    </row>
    <row r="955" spans="1:4" x14ac:dyDescent="0.3">
      <c r="A955">
        <v>954</v>
      </c>
      <c r="B955">
        <v>8.3119047631906096</v>
      </c>
      <c r="C955">
        <f t="shared" si="14"/>
        <v>2.883037419665345</v>
      </c>
      <c r="D955">
        <v>2.6747894387936837</v>
      </c>
    </row>
    <row r="956" spans="1:4" x14ac:dyDescent="0.3">
      <c r="A956">
        <v>955</v>
      </c>
      <c r="B956">
        <v>5.9751949476394</v>
      </c>
      <c r="C956">
        <f t="shared" si="14"/>
        <v>2.4444211886742022</v>
      </c>
      <c r="D956">
        <v>2.6755128750230055</v>
      </c>
    </row>
    <row r="957" spans="1:4" x14ac:dyDescent="0.3">
      <c r="A957">
        <v>956</v>
      </c>
      <c r="B957">
        <v>8.1638142308312496</v>
      </c>
      <c r="C957">
        <f t="shared" si="14"/>
        <v>2.8572389173520736</v>
      </c>
      <c r="D957">
        <v>2.6765293490127844</v>
      </c>
    </row>
    <row r="958" spans="1:4" x14ac:dyDescent="0.3">
      <c r="A958">
        <v>957</v>
      </c>
      <c r="B958">
        <v>18.125343442507599</v>
      </c>
      <c r="C958">
        <f t="shared" si="14"/>
        <v>4.2573869265674693</v>
      </c>
      <c r="D958">
        <v>2.6804785596969078</v>
      </c>
    </row>
    <row r="959" spans="1:4" x14ac:dyDescent="0.3">
      <c r="A959">
        <v>958</v>
      </c>
      <c r="B959">
        <v>6.7598551084285097</v>
      </c>
      <c r="C959">
        <f t="shared" si="14"/>
        <v>2.5999721360869446</v>
      </c>
      <c r="D959">
        <v>2.6808163193464059</v>
      </c>
    </row>
    <row r="960" spans="1:4" x14ac:dyDescent="0.3">
      <c r="A960">
        <v>959</v>
      </c>
      <c r="B960">
        <v>36.871600514881003</v>
      </c>
      <c r="C960">
        <f t="shared" si="14"/>
        <v>6.0721989851190648</v>
      </c>
      <c r="D960">
        <v>2.6810160319476495</v>
      </c>
    </row>
    <row r="961" spans="1:4" x14ac:dyDescent="0.3">
      <c r="A961">
        <v>960</v>
      </c>
      <c r="B961">
        <v>5.5793149986918102</v>
      </c>
      <c r="C961">
        <f t="shared" si="14"/>
        <v>2.3620573656649007</v>
      </c>
      <c r="D961">
        <v>2.6826532027566907</v>
      </c>
    </row>
    <row r="962" spans="1:4" x14ac:dyDescent="0.3">
      <c r="A962">
        <v>961</v>
      </c>
      <c r="B962">
        <v>6.30187876723783</v>
      </c>
      <c r="C962">
        <f t="shared" si="14"/>
        <v>2.5103543110959117</v>
      </c>
      <c r="D962">
        <v>2.6832235906244937</v>
      </c>
    </row>
    <row r="963" spans="1:4" x14ac:dyDescent="0.3">
      <c r="A963">
        <v>962</v>
      </c>
      <c r="B963">
        <v>2.2259392342820301</v>
      </c>
      <c r="C963">
        <f t="shared" ref="C963:C1026" si="15">SQRT(B963)</f>
        <v>1.491958187846439</v>
      </c>
      <c r="D963">
        <v>2.6838225823195132</v>
      </c>
    </row>
    <row r="964" spans="1:4" x14ac:dyDescent="0.3">
      <c r="A964">
        <v>963</v>
      </c>
      <c r="B964">
        <v>13.9359373762905</v>
      </c>
      <c r="C964">
        <f t="shared" si="15"/>
        <v>3.7330868428541146</v>
      </c>
      <c r="D964">
        <v>2.6842432128935916</v>
      </c>
    </row>
    <row r="965" spans="1:4" x14ac:dyDescent="0.3">
      <c r="A965">
        <v>964</v>
      </c>
      <c r="B965">
        <v>18.2350800702797</v>
      </c>
      <c r="C965">
        <f t="shared" si="15"/>
        <v>4.2702552699200194</v>
      </c>
      <c r="D965">
        <v>2.6843366382307043</v>
      </c>
    </row>
    <row r="966" spans="1:4" x14ac:dyDescent="0.3">
      <c r="A966">
        <v>965</v>
      </c>
      <c r="B966">
        <v>9.03928617461081</v>
      </c>
      <c r="C966">
        <f t="shared" si="15"/>
        <v>3.0065405659346776</v>
      </c>
      <c r="D966">
        <v>2.6853317128317573</v>
      </c>
    </row>
    <row r="967" spans="1:4" x14ac:dyDescent="0.3">
      <c r="A967">
        <v>966</v>
      </c>
      <c r="B967">
        <v>17.133249468816601</v>
      </c>
      <c r="C967">
        <f t="shared" si="15"/>
        <v>4.1392329565774144</v>
      </c>
      <c r="D967">
        <v>2.6858292375413408</v>
      </c>
    </row>
    <row r="968" spans="1:4" x14ac:dyDescent="0.3">
      <c r="A968">
        <v>967</v>
      </c>
      <c r="B968">
        <v>6.0822541287495202</v>
      </c>
      <c r="C968">
        <f t="shared" si="15"/>
        <v>2.4662226437914159</v>
      </c>
      <c r="D968">
        <v>2.6926254183815002</v>
      </c>
    </row>
    <row r="969" spans="1:4" x14ac:dyDescent="0.3">
      <c r="A969">
        <v>968</v>
      </c>
      <c r="B969">
        <v>15.0036880084999</v>
      </c>
      <c r="C969">
        <f t="shared" si="15"/>
        <v>3.8734594367954727</v>
      </c>
      <c r="D969">
        <v>2.6972960440400513</v>
      </c>
    </row>
    <row r="970" spans="1:4" x14ac:dyDescent="0.3">
      <c r="A970">
        <v>969</v>
      </c>
      <c r="B970">
        <v>19.046537024915001</v>
      </c>
      <c r="C970">
        <f t="shared" si="15"/>
        <v>4.3642338416857314</v>
      </c>
      <c r="D970">
        <v>2.6995729904847323</v>
      </c>
    </row>
    <row r="971" spans="1:4" x14ac:dyDescent="0.3">
      <c r="A971">
        <v>970</v>
      </c>
      <c r="B971">
        <v>22.280040795884702</v>
      </c>
      <c r="C971">
        <f t="shared" si="15"/>
        <v>4.7201738099231791</v>
      </c>
      <c r="D971">
        <v>2.6998190707430378</v>
      </c>
    </row>
    <row r="972" spans="1:4" x14ac:dyDescent="0.3">
      <c r="A972">
        <v>971</v>
      </c>
      <c r="B972">
        <v>6.3103725339898</v>
      </c>
      <c r="C972">
        <f t="shared" si="15"/>
        <v>2.5120454880415282</v>
      </c>
      <c r="D972">
        <v>2.7018266752534217</v>
      </c>
    </row>
    <row r="973" spans="1:4" x14ac:dyDescent="0.3">
      <c r="A973">
        <v>972</v>
      </c>
      <c r="B973">
        <v>19.6061728551607</v>
      </c>
      <c r="C973">
        <f t="shared" si="15"/>
        <v>4.4278858222814081</v>
      </c>
      <c r="D973">
        <v>2.7021632503401363</v>
      </c>
    </row>
    <row r="974" spans="1:4" x14ac:dyDescent="0.3">
      <c r="A974">
        <v>973</v>
      </c>
      <c r="B974">
        <v>3.7275456278832402</v>
      </c>
      <c r="C974">
        <f t="shared" si="15"/>
        <v>1.9306852741664655</v>
      </c>
      <c r="D974">
        <v>2.7047346198276441</v>
      </c>
    </row>
    <row r="975" spans="1:4" x14ac:dyDescent="0.3">
      <c r="A975">
        <v>974</v>
      </c>
      <c r="B975">
        <v>38.673973466649599</v>
      </c>
      <c r="C975">
        <f t="shared" si="15"/>
        <v>6.2188402026945182</v>
      </c>
      <c r="D975">
        <v>2.7056581361428829</v>
      </c>
    </row>
    <row r="976" spans="1:4" x14ac:dyDescent="0.3">
      <c r="A976">
        <v>975</v>
      </c>
      <c r="B976">
        <v>23.9055204451743</v>
      </c>
      <c r="C976">
        <f t="shared" si="15"/>
        <v>4.889327197598285</v>
      </c>
      <c r="D976">
        <v>2.7063668312820326</v>
      </c>
    </row>
    <row r="977" spans="1:4" x14ac:dyDescent="0.3">
      <c r="A977">
        <v>976</v>
      </c>
      <c r="B977">
        <v>5.4208097886573698</v>
      </c>
      <c r="C977">
        <f t="shared" si="15"/>
        <v>2.3282632558749388</v>
      </c>
      <c r="D977">
        <v>2.7064050065048728</v>
      </c>
    </row>
    <row r="978" spans="1:4" x14ac:dyDescent="0.3">
      <c r="A978">
        <v>977</v>
      </c>
      <c r="B978">
        <v>10.5462695358685</v>
      </c>
      <c r="C978">
        <f t="shared" si="15"/>
        <v>3.2475020455526278</v>
      </c>
      <c r="D978">
        <v>2.7074256024485255</v>
      </c>
    </row>
    <row r="979" spans="1:4" x14ac:dyDescent="0.3">
      <c r="A979">
        <v>978</v>
      </c>
      <c r="B979">
        <v>5.1057330090564399</v>
      </c>
      <c r="C979">
        <f t="shared" si="15"/>
        <v>2.2595869111535496</v>
      </c>
      <c r="D979">
        <v>2.7077159265998918</v>
      </c>
    </row>
    <row r="980" spans="1:4" x14ac:dyDescent="0.3">
      <c r="A980">
        <v>979</v>
      </c>
      <c r="B980">
        <v>26.280605230121701</v>
      </c>
      <c r="C980">
        <f t="shared" si="15"/>
        <v>5.1264612775404537</v>
      </c>
      <c r="D980">
        <v>2.7079401656625057</v>
      </c>
    </row>
    <row r="981" spans="1:4" x14ac:dyDescent="0.3">
      <c r="A981">
        <v>980</v>
      </c>
      <c r="B981">
        <v>29.956961145479799</v>
      </c>
      <c r="C981">
        <f t="shared" si="15"/>
        <v>5.4732952730032567</v>
      </c>
      <c r="D981">
        <v>2.7087203731486702</v>
      </c>
    </row>
    <row r="982" spans="1:4" x14ac:dyDescent="0.3">
      <c r="A982">
        <v>981</v>
      </c>
      <c r="B982">
        <v>32.765245393790501</v>
      </c>
      <c r="C982">
        <f t="shared" si="15"/>
        <v>5.7240934123920884</v>
      </c>
      <c r="D982">
        <v>2.7087476564511488</v>
      </c>
    </row>
    <row r="983" spans="1:4" x14ac:dyDescent="0.3">
      <c r="A983">
        <v>982</v>
      </c>
      <c r="B983">
        <v>8.9262409813483696</v>
      </c>
      <c r="C983">
        <f t="shared" si="15"/>
        <v>2.9876815394797971</v>
      </c>
      <c r="D983">
        <v>2.7092467073906281</v>
      </c>
    </row>
    <row r="984" spans="1:4" x14ac:dyDescent="0.3">
      <c r="A984">
        <v>983</v>
      </c>
      <c r="B984">
        <v>7.3329399408082798</v>
      </c>
      <c r="C984">
        <f t="shared" si="15"/>
        <v>2.7079401656625057</v>
      </c>
      <c r="D984">
        <v>2.7101557683247339</v>
      </c>
    </row>
    <row r="985" spans="1:4" x14ac:dyDescent="0.3">
      <c r="A985">
        <v>984</v>
      </c>
      <c r="B985">
        <v>33.528139062066003</v>
      </c>
      <c r="C985">
        <f t="shared" si="15"/>
        <v>5.7903487858734382</v>
      </c>
      <c r="D985">
        <v>2.7103315993874331</v>
      </c>
    </row>
    <row r="986" spans="1:4" x14ac:dyDescent="0.3">
      <c r="A986">
        <v>985</v>
      </c>
      <c r="B986">
        <v>19.018700542126101</v>
      </c>
      <c r="C986">
        <f t="shared" si="15"/>
        <v>4.3610435152754556</v>
      </c>
      <c r="D986">
        <v>2.712067124736274</v>
      </c>
    </row>
    <row r="987" spans="1:4" x14ac:dyDescent="0.3">
      <c r="A987">
        <v>986</v>
      </c>
      <c r="B987">
        <v>8.45506328772084</v>
      </c>
      <c r="C987">
        <f t="shared" si="15"/>
        <v>2.907759152289068</v>
      </c>
      <c r="D987">
        <v>2.7147500059298002</v>
      </c>
    </row>
    <row r="988" spans="1:4" x14ac:dyDescent="0.3">
      <c r="A988">
        <v>987</v>
      </c>
      <c r="B988">
        <v>8.2247043516346992</v>
      </c>
      <c r="C988">
        <f t="shared" si="15"/>
        <v>2.8678745355462638</v>
      </c>
      <c r="D988">
        <v>2.716297378835427</v>
      </c>
    </row>
    <row r="989" spans="1:4" x14ac:dyDescent="0.3">
      <c r="A989">
        <v>988</v>
      </c>
      <c r="B989">
        <v>174.343724728919</v>
      </c>
      <c r="C989">
        <f t="shared" si="15"/>
        <v>13.203928382451906</v>
      </c>
      <c r="D989">
        <v>2.7181764968963882</v>
      </c>
    </row>
    <row r="990" spans="1:4" x14ac:dyDescent="0.3">
      <c r="A990">
        <v>989</v>
      </c>
      <c r="B990">
        <v>68.627912896434196</v>
      </c>
      <c r="C990">
        <f t="shared" si="15"/>
        <v>8.2841965751926843</v>
      </c>
      <c r="D990">
        <v>2.718228734008286</v>
      </c>
    </row>
    <row r="991" spans="1:4" x14ac:dyDescent="0.3">
      <c r="A991">
        <v>990</v>
      </c>
      <c r="B991">
        <v>21.260920637798598</v>
      </c>
      <c r="C991">
        <f t="shared" si="15"/>
        <v>4.6109565859806789</v>
      </c>
      <c r="D991">
        <v>2.7199942669177468</v>
      </c>
    </row>
    <row r="992" spans="1:4" x14ac:dyDescent="0.3">
      <c r="A992">
        <v>991</v>
      </c>
      <c r="B992">
        <v>36.715268021744102</v>
      </c>
      <c r="C992">
        <f t="shared" si="15"/>
        <v>6.0593125040506122</v>
      </c>
      <c r="D992">
        <v>2.720263271381695</v>
      </c>
    </row>
    <row r="993" spans="1:4" x14ac:dyDescent="0.3">
      <c r="A993">
        <v>992</v>
      </c>
      <c r="B993">
        <v>44.447786808046502</v>
      </c>
      <c r="C993">
        <f t="shared" si="15"/>
        <v>6.6669173392240664</v>
      </c>
      <c r="D993">
        <v>2.7214497195937408</v>
      </c>
    </row>
    <row r="994" spans="1:4" x14ac:dyDescent="0.3">
      <c r="A994">
        <v>993</v>
      </c>
      <c r="B994">
        <v>29.311639123630499</v>
      </c>
      <c r="C994">
        <f t="shared" si="15"/>
        <v>5.4140224531886174</v>
      </c>
      <c r="D994">
        <v>2.723916992536854</v>
      </c>
    </row>
    <row r="995" spans="1:4" x14ac:dyDescent="0.3">
      <c r="A995">
        <v>994</v>
      </c>
      <c r="B995">
        <v>3.2566949929184998</v>
      </c>
      <c r="C995">
        <f t="shared" si="15"/>
        <v>1.8046315393781911</v>
      </c>
      <c r="D995">
        <v>2.724823180652884</v>
      </c>
    </row>
    <row r="996" spans="1:4" x14ac:dyDescent="0.3">
      <c r="A996">
        <v>995</v>
      </c>
      <c r="B996">
        <v>2.0102774308423901</v>
      </c>
      <c r="C996">
        <f t="shared" si="15"/>
        <v>1.4178425268140289</v>
      </c>
      <c r="D996">
        <v>2.7263689032817457</v>
      </c>
    </row>
    <row r="997" spans="1:4" x14ac:dyDescent="0.3">
      <c r="A997">
        <v>996</v>
      </c>
      <c r="B997">
        <v>3.3805791325395398</v>
      </c>
      <c r="C997">
        <f t="shared" si="15"/>
        <v>1.8386351276257995</v>
      </c>
      <c r="D997">
        <v>2.7278404399348708</v>
      </c>
    </row>
    <row r="998" spans="1:4" x14ac:dyDescent="0.3">
      <c r="A998">
        <v>997</v>
      </c>
      <c r="B998">
        <v>66.691566939004005</v>
      </c>
      <c r="C998">
        <f t="shared" si="15"/>
        <v>8.1664904909639127</v>
      </c>
      <c r="D998">
        <v>2.7283535839207151</v>
      </c>
    </row>
    <row r="999" spans="1:4" x14ac:dyDescent="0.3">
      <c r="A999">
        <v>998</v>
      </c>
      <c r="B999">
        <v>21.2294906509909</v>
      </c>
      <c r="C999">
        <f t="shared" si="15"/>
        <v>4.607547140398121</v>
      </c>
      <c r="D999">
        <v>2.7305164712649548</v>
      </c>
    </row>
    <row r="1000" spans="1:4" x14ac:dyDescent="0.3">
      <c r="A1000">
        <v>999</v>
      </c>
      <c r="B1000">
        <v>4.0186090576757696</v>
      </c>
      <c r="C1000">
        <f t="shared" si="15"/>
        <v>2.0046468660778558</v>
      </c>
      <c r="D1000">
        <v>2.7310232122199696</v>
      </c>
    </row>
    <row r="1001" spans="1:4" x14ac:dyDescent="0.3">
      <c r="A1001">
        <v>1000</v>
      </c>
      <c r="B1001">
        <v>19.334785726002501</v>
      </c>
      <c r="C1001">
        <f t="shared" si="15"/>
        <v>4.397133808062077</v>
      </c>
      <c r="D1001">
        <v>2.7310582330995872</v>
      </c>
    </row>
    <row r="1002" spans="1:4" x14ac:dyDescent="0.3">
      <c r="A1002">
        <v>1001</v>
      </c>
      <c r="B1002">
        <v>11.523095278333001</v>
      </c>
      <c r="C1002">
        <f t="shared" si="15"/>
        <v>3.3945684966329668</v>
      </c>
      <c r="D1002">
        <v>2.7312497993170912</v>
      </c>
    </row>
    <row r="1003" spans="1:4" x14ac:dyDescent="0.3">
      <c r="A1003">
        <v>1002</v>
      </c>
      <c r="B1003">
        <v>13.1168031986134</v>
      </c>
      <c r="C1003">
        <f t="shared" si="15"/>
        <v>3.6217127438013912</v>
      </c>
      <c r="D1003">
        <v>2.7338382131834154</v>
      </c>
    </row>
    <row r="1004" spans="1:4" x14ac:dyDescent="0.3">
      <c r="A1004">
        <v>1003</v>
      </c>
      <c r="B1004">
        <v>46.401764220029101</v>
      </c>
      <c r="C1004">
        <f t="shared" si="15"/>
        <v>6.8118840433487344</v>
      </c>
      <c r="D1004">
        <v>2.7340528570127369</v>
      </c>
    </row>
    <row r="1005" spans="1:4" x14ac:dyDescent="0.3">
      <c r="A1005">
        <v>1004</v>
      </c>
      <c r="B1005">
        <v>22.419117441940902</v>
      </c>
      <c r="C1005">
        <f t="shared" si="15"/>
        <v>4.7348830441670788</v>
      </c>
      <c r="D1005">
        <v>2.7352811201799132</v>
      </c>
    </row>
    <row r="1006" spans="1:4" x14ac:dyDescent="0.3">
      <c r="A1006">
        <v>1005</v>
      </c>
      <c r="B1006">
        <v>13.2892697028173</v>
      </c>
      <c r="C1006">
        <f t="shared" si="15"/>
        <v>3.6454450623781591</v>
      </c>
      <c r="D1006">
        <v>2.7356322685451291</v>
      </c>
    </row>
    <row r="1007" spans="1:4" x14ac:dyDescent="0.3">
      <c r="A1007">
        <v>1006</v>
      </c>
      <c r="B1007">
        <v>10.567549489144101</v>
      </c>
      <c r="C1007">
        <f t="shared" si="15"/>
        <v>3.2507767516616859</v>
      </c>
      <c r="D1007">
        <v>2.7364190005374449</v>
      </c>
    </row>
    <row r="1008" spans="1:4" x14ac:dyDescent="0.3">
      <c r="A1008">
        <v>1007</v>
      </c>
      <c r="B1008">
        <v>10.428461667054</v>
      </c>
      <c r="C1008">
        <f t="shared" si="15"/>
        <v>3.2293128784702794</v>
      </c>
      <c r="D1008">
        <v>2.7373765351222055</v>
      </c>
    </row>
    <row r="1009" spans="1:4" x14ac:dyDescent="0.3">
      <c r="A1009">
        <v>1008</v>
      </c>
      <c r="B1009">
        <v>2.6144819024702302</v>
      </c>
      <c r="C1009">
        <f t="shared" si="15"/>
        <v>1.6169359611531404</v>
      </c>
      <c r="D1009">
        <v>2.7378767098801089</v>
      </c>
    </row>
    <row r="1010" spans="1:4" x14ac:dyDescent="0.3">
      <c r="A1010">
        <v>1009</v>
      </c>
      <c r="B1010">
        <v>11.2911295146779</v>
      </c>
      <c r="C1010">
        <f t="shared" si="15"/>
        <v>3.3602275986423749</v>
      </c>
      <c r="D1010">
        <v>2.7391774117443086</v>
      </c>
    </row>
    <row r="1011" spans="1:4" x14ac:dyDescent="0.3">
      <c r="A1011">
        <v>1010</v>
      </c>
      <c r="B1011">
        <v>30.9150409745451</v>
      </c>
      <c r="C1011">
        <f t="shared" si="15"/>
        <v>5.5601295825317862</v>
      </c>
      <c r="D1011">
        <v>2.7399625996178085</v>
      </c>
    </row>
    <row r="1012" spans="1:4" x14ac:dyDescent="0.3">
      <c r="A1012">
        <v>1011</v>
      </c>
      <c r="B1012">
        <v>6.8311628101181698</v>
      </c>
      <c r="C1012">
        <f t="shared" si="15"/>
        <v>2.6136493280695041</v>
      </c>
      <c r="D1012">
        <v>2.7433125565549235</v>
      </c>
    </row>
    <row r="1013" spans="1:4" x14ac:dyDescent="0.3">
      <c r="A1013">
        <v>1012</v>
      </c>
      <c r="B1013">
        <v>15.755296607311299</v>
      </c>
      <c r="C1013">
        <f t="shared" si="15"/>
        <v>3.9692942203005437</v>
      </c>
      <c r="D1013">
        <v>2.743324245379851</v>
      </c>
    </row>
    <row r="1014" spans="1:4" x14ac:dyDescent="0.3">
      <c r="A1014">
        <v>1013</v>
      </c>
      <c r="B1014">
        <v>40.5345309808068</v>
      </c>
      <c r="C1014">
        <f t="shared" si="15"/>
        <v>6.3666734627124395</v>
      </c>
      <c r="D1014">
        <v>2.7449089951166941</v>
      </c>
    </row>
    <row r="1015" spans="1:4" x14ac:dyDescent="0.3">
      <c r="A1015">
        <v>1014</v>
      </c>
      <c r="B1015">
        <v>3.6570146660564</v>
      </c>
      <c r="C1015">
        <f t="shared" si="15"/>
        <v>1.9123322582795073</v>
      </c>
      <c r="D1015">
        <v>2.7460582741707706</v>
      </c>
    </row>
    <row r="1016" spans="1:4" x14ac:dyDescent="0.3">
      <c r="A1016">
        <v>1015</v>
      </c>
      <c r="B1016">
        <v>3.7571154960141802</v>
      </c>
      <c r="C1016">
        <f t="shared" si="15"/>
        <v>1.9383280155882234</v>
      </c>
      <c r="D1016">
        <v>2.7469337858930674</v>
      </c>
    </row>
    <row r="1017" spans="1:4" x14ac:dyDescent="0.3">
      <c r="A1017">
        <v>1016</v>
      </c>
      <c r="B1017">
        <v>2.2312236332003099</v>
      </c>
      <c r="C1017">
        <f t="shared" si="15"/>
        <v>1.493728098818627</v>
      </c>
      <c r="D1017">
        <v>2.7489230261159516</v>
      </c>
    </row>
    <row r="1018" spans="1:4" x14ac:dyDescent="0.3">
      <c r="A1018">
        <v>1017</v>
      </c>
      <c r="B1018">
        <v>22.7227793677691</v>
      </c>
      <c r="C1018">
        <f t="shared" si="15"/>
        <v>4.7668416554117989</v>
      </c>
      <c r="D1018">
        <v>2.749770866648221</v>
      </c>
    </row>
    <row r="1019" spans="1:4" x14ac:dyDescent="0.3">
      <c r="A1019">
        <v>1018</v>
      </c>
      <c r="B1019">
        <v>4.3842021598234098</v>
      </c>
      <c r="C1019">
        <f t="shared" si="15"/>
        <v>2.0938486477831701</v>
      </c>
      <c r="D1019">
        <v>2.752152751233178</v>
      </c>
    </row>
    <row r="1020" spans="1:4" x14ac:dyDescent="0.3">
      <c r="A1020">
        <v>1019</v>
      </c>
      <c r="B1020">
        <v>4.2916522811526798</v>
      </c>
      <c r="C1020">
        <f t="shared" si="15"/>
        <v>2.0716303437516741</v>
      </c>
      <c r="D1020">
        <v>2.7543408415036965</v>
      </c>
    </row>
    <row r="1021" spans="1:4" x14ac:dyDescent="0.3">
      <c r="A1021">
        <v>1020</v>
      </c>
      <c r="B1021">
        <v>1.8661322615715299</v>
      </c>
      <c r="C1021">
        <f t="shared" si="15"/>
        <v>1.3660645158891764</v>
      </c>
      <c r="D1021">
        <v>2.757089947176925</v>
      </c>
    </row>
    <row r="1022" spans="1:4" x14ac:dyDescent="0.3">
      <c r="A1022">
        <v>1021</v>
      </c>
      <c r="B1022">
        <v>24.622662710030099</v>
      </c>
      <c r="C1022">
        <f t="shared" si="15"/>
        <v>4.9621228027962081</v>
      </c>
      <c r="D1022">
        <v>2.7576512299188272</v>
      </c>
    </row>
    <row r="1023" spans="1:4" x14ac:dyDescent="0.3">
      <c r="A1023">
        <v>1022</v>
      </c>
      <c r="B1023">
        <v>8.07651662275976</v>
      </c>
      <c r="C1023">
        <f t="shared" si="15"/>
        <v>2.8419212907397275</v>
      </c>
      <c r="D1023">
        <v>2.7604656953284619</v>
      </c>
    </row>
    <row r="1024" spans="1:4" x14ac:dyDescent="0.3">
      <c r="A1024">
        <v>1023</v>
      </c>
      <c r="B1024">
        <v>4.82018764204585</v>
      </c>
      <c r="C1024">
        <f t="shared" si="15"/>
        <v>2.1954925738990441</v>
      </c>
      <c r="D1024">
        <v>2.7607077489336715</v>
      </c>
    </row>
    <row r="1025" spans="1:4" x14ac:dyDescent="0.3">
      <c r="A1025">
        <v>1024</v>
      </c>
      <c r="B1025">
        <v>12.313576423664299</v>
      </c>
      <c r="C1025">
        <f t="shared" si="15"/>
        <v>3.5090705925735235</v>
      </c>
      <c r="D1025">
        <v>2.7610329714621282</v>
      </c>
    </row>
    <row r="1026" spans="1:4" x14ac:dyDescent="0.3">
      <c r="A1026">
        <v>1025</v>
      </c>
      <c r="B1026">
        <v>5.59034305233466</v>
      </c>
      <c r="C1026">
        <f t="shared" si="15"/>
        <v>2.3643906302332236</v>
      </c>
      <c r="D1026">
        <v>2.7615566345613121</v>
      </c>
    </row>
    <row r="1027" spans="1:4" x14ac:dyDescent="0.3">
      <c r="A1027">
        <v>1026</v>
      </c>
      <c r="B1027">
        <v>13.7779640951718</v>
      </c>
      <c r="C1027">
        <f t="shared" ref="C1027:C1090" si="16">SQRT(B1027)</f>
        <v>3.7118680061623688</v>
      </c>
      <c r="D1027">
        <v>2.7629691029967653</v>
      </c>
    </row>
    <row r="1028" spans="1:4" x14ac:dyDescent="0.3">
      <c r="A1028">
        <v>1027</v>
      </c>
      <c r="B1028">
        <v>19.266922981495899</v>
      </c>
      <c r="C1028">
        <f t="shared" si="16"/>
        <v>4.3894103227536041</v>
      </c>
      <c r="D1028">
        <v>2.7642821269082902</v>
      </c>
    </row>
    <row r="1029" spans="1:4" x14ac:dyDescent="0.3">
      <c r="A1029">
        <v>1028</v>
      </c>
      <c r="B1029">
        <v>36.782147892902501</v>
      </c>
      <c r="C1029">
        <f t="shared" si="16"/>
        <v>6.0648287603940227</v>
      </c>
      <c r="D1029">
        <v>2.7656287097146408</v>
      </c>
    </row>
    <row r="1030" spans="1:4" x14ac:dyDescent="0.3">
      <c r="A1030">
        <v>1029</v>
      </c>
      <c r="B1030">
        <v>101.51649056755799</v>
      </c>
      <c r="C1030">
        <f t="shared" si="16"/>
        <v>10.075539219692313</v>
      </c>
      <c r="D1030">
        <v>2.7657019762107757</v>
      </c>
    </row>
    <row r="1031" spans="1:4" x14ac:dyDescent="0.3">
      <c r="A1031">
        <v>1030</v>
      </c>
      <c r="B1031">
        <v>2.4652122058731298</v>
      </c>
      <c r="C1031">
        <f t="shared" si="16"/>
        <v>1.5700994254737914</v>
      </c>
      <c r="D1031">
        <v>2.7661856032141316</v>
      </c>
    </row>
    <row r="1032" spans="1:4" x14ac:dyDescent="0.3">
      <c r="A1032">
        <v>1031</v>
      </c>
      <c r="B1032">
        <v>14.047689562137499</v>
      </c>
      <c r="C1032">
        <f t="shared" si="16"/>
        <v>3.7480247547391543</v>
      </c>
      <c r="D1032">
        <v>2.7678105216509241</v>
      </c>
    </row>
    <row r="1033" spans="1:4" x14ac:dyDescent="0.3">
      <c r="A1033">
        <v>1032</v>
      </c>
      <c r="B1033">
        <v>9.0587709900970594</v>
      </c>
      <c r="C1033">
        <f t="shared" si="16"/>
        <v>3.0097792261388641</v>
      </c>
      <c r="D1033">
        <v>2.7682807955550337</v>
      </c>
    </row>
    <row r="1034" spans="1:4" x14ac:dyDescent="0.3">
      <c r="A1034">
        <v>1033</v>
      </c>
      <c r="B1034">
        <v>12.3342228211965</v>
      </c>
      <c r="C1034">
        <f t="shared" si="16"/>
        <v>3.5120112216786126</v>
      </c>
      <c r="D1034">
        <v>2.7695193931588906</v>
      </c>
    </row>
    <row r="1035" spans="1:4" x14ac:dyDescent="0.3">
      <c r="A1035">
        <v>1034</v>
      </c>
      <c r="B1035">
        <v>5.9428220215458598</v>
      </c>
      <c r="C1035">
        <f t="shared" si="16"/>
        <v>2.4377903973774817</v>
      </c>
      <c r="D1035">
        <v>2.7699897030810261</v>
      </c>
    </row>
    <row r="1036" spans="1:4" x14ac:dyDescent="0.3">
      <c r="A1036">
        <v>1035</v>
      </c>
      <c r="B1036">
        <v>6.7421108080438099</v>
      </c>
      <c r="C1036">
        <f t="shared" si="16"/>
        <v>2.5965574917655512</v>
      </c>
      <c r="D1036">
        <v>2.770173891951953</v>
      </c>
    </row>
    <row r="1037" spans="1:4" x14ac:dyDescent="0.3">
      <c r="A1037">
        <v>1036</v>
      </c>
      <c r="B1037">
        <v>12.232595230344099</v>
      </c>
      <c r="C1037">
        <f t="shared" si="16"/>
        <v>3.4975127205407128</v>
      </c>
      <c r="D1037">
        <v>2.7713321668561495</v>
      </c>
    </row>
    <row r="1038" spans="1:4" x14ac:dyDescent="0.3">
      <c r="A1038">
        <v>1037</v>
      </c>
      <c r="B1038">
        <v>18.474927883864702</v>
      </c>
      <c r="C1038">
        <f t="shared" si="16"/>
        <v>4.2982470710587011</v>
      </c>
      <c r="D1038">
        <v>2.7724352563063435</v>
      </c>
    </row>
    <row r="1039" spans="1:4" x14ac:dyDescent="0.3">
      <c r="A1039">
        <v>1038</v>
      </c>
      <c r="B1039">
        <v>66.373294334512096</v>
      </c>
      <c r="C1039">
        <f t="shared" si="16"/>
        <v>8.1469806882373366</v>
      </c>
      <c r="D1039">
        <v>2.7725713759812423</v>
      </c>
    </row>
    <row r="1040" spans="1:4" x14ac:dyDescent="0.3">
      <c r="A1040">
        <v>1039</v>
      </c>
      <c r="B1040">
        <v>26.753105730532599</v>
      </c>
      <c r="C1040">
        <f t="shared" si="16"/>
        <v>5.172340449983218</v>
      </c>
      <c r="D1040">
        <v>2.7727496099627151</v>
      </c>
    </row>
    <row r="1041" spans="1:4" x14ac:dyDescent="0.3">
      <c r="A1041">
        <v>1040</v>
      </c>
      <c r="B1041">
        <v>38.743020477275003</v>
      </c>
      <c r="C1041">
        <f t="shared" si="16"/>
        <v>6.2243891649924175</v>
      </c>
      <c r="D1041">
        <v>2.7729338891107735</v>
      </c>
    </row>
    <row r="1042" spans="1:4" x14ac:dyDescent="0.3">
      <c r="A1042">
        <v>1041</v>
      </c>
      <c r="B1042">
        <v>19.945140173526099</v>
      </c>
      <c r="C1042">
        <f t="shared" si="16"/>
        <v>4.4659982281149757</v>
      </c>
      <c r="D1042">
        <v>2.7756979654171525</v>
      </c>
    </row>
    <row r="1043" spans="1:4" x14ac:dyDescent="0.3">
      <c r="A1043">
        <v>1042</v>
      </c>
      <c r="B1043">
        <v>15.541933256333101</v>
      </c>
      <c r="C1043">
        <f t="shared" si="16"/>
        <v>3.9423258688663854</v>
      </c>
      <c r="D1043">
        <v>2.7855681129482543</v>
      </c>
    </row>
    <row r="1044" spans="1:4" x14ac:dyDescent="0.3">
      <c r="A1044">
        <v>1043</v>
      </c>
      <c r="B1044">
        <v>13.148191310341</v>
      </c>
      <c r="C1044">
        <f t="shared" si="16"/>
        <v>3.6260434788266123</v>
      </c>
      <c r="D1044">
        <v>2.7871140846181093</v>
      </c>
    </row>
    <row r="1045" spans="1:4" x14ac:dyDescent="0.3">
      <c r="A1045">
        <v>1044</v>
      </c>
      <c r="B1045">
        <v>15.431644812609701</v>
      </c>
      <c r="C1045">
        <f t="shared" si="16"/>
        <v>3.9283132274055874</v>
      </c>
      <c r="D1045">
        <v>2.7873614602978263</v>
      </c>
    </row>
    <row r="1046" spans="1:4" x14ac:dyDescent="0.3">
      <c r="A1046">
        <v>1045</v>
      </c>
      <c r="B1046">
        <v>4.3778243730284796</v>
      </c>
      <c r="C1046">
        <f t="shared" si="16"/>
        <v>2.0923251116947577</v>
      </c>
      <c r="D1046">
        <v>2.78780142932411</v>
      </c>
    </row>
    <row r="1047" spans="1:4" x14ac:dyDescent="0.3">
      <c r="A1047">
        <v>1046</v>
      </c>
      <c r="B1047">
        <v>5.2548681302525901</v>
      </c>
      <c r="C1047">
        <f t="shared" si="16"/>
        <v>2.2923499144442565</v>
      </c>
      <c r="D1047">
        <v>2.7911918943125964</v>
      </c>
    </row>
    <row r="1048" spans="1:4" x14ac:dyDescent="0.3">
      <c r="A1048">
        <v>1047</v>
      </c>
      <c r="B1048">
        <v>7.97821819628179</v>
      </c>
      <c r="C1048">
        <f t="shared" si="16"/>
        <v>2.8245739849191045</v>
      </c>
      <c r="D1048">
        <v>2.7921809500689565</v>
      </c>
    </row>
    <row r="1049" spans="1:4" x14ac:dyDescent="0.3">
      <c r="A1049">
        <v>1048</v>
      </c>
      <c r="B1049">
        <v>32.998251597433203</v>
      </c>
      <c r="C1049">
        <f t="shared" si="16"/>
        <v>5.744410465612046</v>
      </c>
      <c r="D1049">
        <v>2.7926279967734673</v>
      </c>
    </row>
    <row r="1050" spans="1:4" x14ac:dyDescent="0.3">
      <c r="A1050">
        <v>1049</v>
      </c>
      <c r="B1050">
        <v>33.524766499073301</v>
      </c>
      <c r="C1050">
        <f t="shared" si="16"/>
        <v>5.7900575557651672</v>
      </c>
      <c r="D1050">
        <v>2.7936402559597524</v>
      </c>
    </row>
    <row r="1051" spans="1:4" x14ac:dyDescent="0.3">
      <c r="A1051">
        <v>1050</v>
      </c>
      <c r="B1051">
        <v>16.671640670853801</v>
      </c>
      <c r="C1051">
        <f t="shared" si="16"/>
        <v>4.0830920478056578</v>
      </c>
      <c r="D1051">
        <v>2.7943032652987991</v>
      </c>
    </row>
    <row r="1052" spans="1:4" x14ac:dyDescent="0.3">
      <c r="A1052">
        <v>1051</v>
      </c>
      <c r="B1052">
        <v>2.86427383663389</v>
      </c>
      <c r="C1052">
        <f t="shared" si="16"/>
        <v>1.6924165671116227</v>
      </c>
      <c r="D1052">
        <v>2.7945656697189083</v>
      </c>
    </row>
    <row r="1053" spans="1:4" x14ac:dyDescent="0.3">
      <c r="A1053">
        <v>1052</v>
      </c>
      <c r="B1053">
        <v>6.4577769809497498</v>
      </c>
      <c r="C1053">
        <f t="shared" si="16"/>
        <v>2.5412156502252521</v>
      </c>
      <c r="D1053">
        <v>2.7952982118528014</v>
      </c>
    </row>
    <row r="1054" spans="1:4" x14ac:dyDescent="0.3">
      <c r="A1054">
        <v>1053</v>
      </c>
      <c r="B1054">
        <v>7.5345253914725401</v>
      </c>
      <c r="C1054">
        <f t="shared" si="16"/>
        <v>2.7449089951166941</v>
      </c>
      <c r="D1054">
        <v>2.7959951764879944</v>
      </c>
    </row>
    <row r="1055" spans="1:4" x14ac:dyDescent="0.3">
      <c r="A1055">
        <v>1054</v>
      </c>
      <c r="B1055">
        <v>26.991166598234798</v>
      </c>
      <c r="C1055">
        <f t="shared" si="16"/>
        <v>5.1953023586923983</v>
      </c>
      <c r="D1055">
        <v>2.7962360386799179</v>
      </c>
    </row>
    <row r="1056" spans="1:4" x14ac:dyDescent="0.3">
      <c r="A1056">
        <v>1055</v>
      </c>
      <c r="B1056">
        <v>35.135624046434998</v>
      </c>
      <c r="C1056">
        <f t="shared" si="16"/>
        <v>5.9275310245021071</v>
      </c>
      <c r="D1056">
        <v>2.7962508899302421</v>
      </c>
    </row>
    <row r="1057" spans="1:4" x14ac:dyDescent="0.3">
      <c r="A1057">
        <v>1056</v>
      </c>
      <c r="B1057">
        <v>26.9789035597253</v>
      </c>
      <c r="C1057">
        <f t="shared" si="16"/>
        <v>5.1941220201036193</v>
      </c>
      <c r="D1057">
        <v>2.7989341055034807</v>
      </c>
    </row>
    <row r="1058" spans="1:4" x14ac:dyDescent="0.3">
      <c r="A1058">
        <v>1057</v>
      </c>
      <c r="B1058">
        <v>25.4727369545638</v>
      </c>
      <c r="C1058">
        <f t="shared" si="16"/>
        <v>5.0470523035296351</v>
      </c>
      <c r="D1058">
        <v>2.800220266958044</v>
      </c>
    </row>
    <row r="1059" spans="1:4" x14ac:dyDescent="0.3">
      <c r="A1059">
        <v>1058</v>
      </c>
      <c r="B1059">
        <v>11.9399572110822</v>
      </c>
      <c r="C1059">
        <f t="shared" si="16"/>
        <v>3.4554243170820862</v>
      </c>
      <c r="D1059">
        <v>2.8012283899520547</v>
      </c>
    </row>
    <row r="1060" spans="1:4" x14ac:dyDescent="0.3">
      <c r="A1060">
        <v>1059</v>
      </c>
      <c r="B1060">
        <v>14.0793779171344</v>
      </c>
      <c r="C1060">
        <f t="shared" si="16"/>
        <v>3.7522497141227689</v>
      </c>
      <c r="D1060">
        <v>2.8014425743490174</v>
      </c>
    </row>
    <row r="1061" spans="1:4" x14ac:dyDescent="0.3">
      <c r="A1061">
        <v>1060</v>
      </c>
      <c r="B1061">
        <v>9.3278791776363903</v>
      </c>
      <c r="C1061">
        <f t="shared" si="16"/>
        <v>3.0541576870941669</v>
      </c>
      <c r="D1061">
        <v>2.8019624534294389</v>
      </c>
    </row>
    <row r="1062" spans="1:4" x14ac:dyDescent="0.3">
      <c r="A1062">
        <v>1061</v>
      </c>
      <c r="B1062">
        <v>4.1801949199021902</v>
      </c>
      <c r="C1062">
        <f t="shared" si="16"/>
        <v>2.0445524986906523</v>
      </c>
      <c r="D1062">
        <v>2.8047873165238948</v>
      </c>
    </row>
    <row r="1063" spans="1:4" x14ac:dyDescent="0.3">
      <c r="A1063">
        <v>1062</v>
      </c>
      <c r="B1063">
        <v>5.7875080146657796</v>
      </c>
      <c r="C1063">
        <f t="shared" si="16"/>
        <v>2.4057240104936768</v>
      </c>
      <c r="D1063">
        <v>2.8051462385901167</v>
      </c>
    </row>
    <row r="1064" spans="1:4" x14ac:dyDescent="0.3">
      <c r="A1064">
        <v>1063</v>
      </c>
      <c r="B1064">
        <v>24.8865774733795</v>
      </c>
      <c r="C1064">
        <f t="shared" si="16"/>
        <v>4.9886448534025254</v>
      </c>
      <c r="D1064">
        <v>2.8067343795841371</v>
      </c>
    </row>
    <row r="1065" spans="1:4" x14ac:dyDescent="0.3">
      <c r="A1065">
        <v>1064</v>
      </c>
      <c r="B1065">
        <v>15.445166810438</v>
      </c>
      <c r="C1065">
        <f t="shared" si="16"/>
        <v>3.9300339452017461</v>
      </c>
      <c r="D1065">
        <v>2.8074125739549327</v>
      </c>
    </row>
    <row r="1066" spans="1:4" x14ac:dyDescent="0.3">
      <c r="A1066">
        <v>1065</v>
      </c>
      <c r="B1066">
        <v>9.4998936692546501</v>
      </c>
      <c r="C1066">
        <f t="shared" si="16"/>
        <v>3.0821897523116011</v>
      </c>
      <c r="D1066">
        <v>2.8091632756833449</v>
      </c>
    </row>
    <row r="1067" spans="1:4" x14ac:dyDescent="0.3">
      <c r="A1067">
        <v>1066</v>
      </c>
      <c r="B1067">
        <v>27.779428574191101</v>
      </c>
      <c r="C1067">
        <f t="shared" si="16"/>
        <v>5.2706193729191924</v>
      </c>
      <c r="D1067">
        <v>2.8095437996659012</v>
      </c>
    </row>
    <row r="1068" spans="1:4" x14ac:dyDescent="0.3">
      <c r="A1068">
        <v>1067</v>
      </c>
      <c r="B1068">
        <v>13.5397975867744</v>
      </c>
      <c r="C1068">
        <f t="shared" si="16"/>
        <v>3.6796463942577962</v>
      </c>
      <c r="D1068">
        <v>2.8108831806604453</v>
      </c>
    </row>
    <row r="1069" spans="1:4" x14ac:dyDescent="0.3">
      <c r="A1069">
        <v>1068</v>
      </c>
      <c r="B1069">
        <v>18.131211315579101</v>
      </c>
      <c r="C1069">
        <f t="shared" si="16"/>
        <v>4.2580760110147287</v>
      </c>
      <c r="D1069">
        <v>2.8109970589466826</v>
      </c>
    </row>
    <row r="1070" spans="1:4" x14ac:dyDescent="0.3">
      <c r="A1070">
        <v>1069</v>
      </c>
      <c r="B1070">
        <v>7.3782714502682101</v>
      </c>
      <c r="C1070">
        <f t="shared" si="16"/>
        <v>2.716297378835427</v>
      </c>
      <c r="D1070">
        <v>2.8115182844498929</v>
      </c>
    </row>
    <row r="1071" spans="1:4" x14ac:dyDescent="0.3">
      <c r="A1071">
        <v>1070</v>
      </c>
      <c r="B1071">
        <v>21.360271404471</v>
      </c>
      <c r="C1071">
        <f t="shared" si="16"/>
        <v>4.6217173652735406</v>
      </c>
      <c r="D1071">
        <v>2.8130254547671214</v>
      </c>
    </row>
    <row r="1072" spans="1:4" x14ac:dyDescent="0.3">
      <c r="A1072">
        <v>1071</v>
      </c>
      <c r="B1072">
        <v>17.359801661415801</v>
      </c>
      <c r="C1072">
        <f t="shared" si="16"/>
        <v>4.1665095297401882</v>
      </c>
      <c r="D1072">
        <v>2.8144685854831883</v>
      </c>
    </row>
    <row r="1073" spans="1:4" x14ac:dyDescent="0.3">
      <c r="A1073">
        <v>1072</v>
      </c>
      <c r="B1073">
        <v>9.1074235699904307</v>
      </c>
      <c r="C1073">
        <f t="shared" si="16"/>
        <v>3.0178508197043854</v>
      </c>
      <c r="D1073">
        <v>2.8147168501845137</v>
      </c>
    </row>
    <row r="1074" spans="1:4" x14ac:dyDescent="0.3">
      <c r="A1074">
        <v>1073</v>
      </c>
      <c r="B1074">
        <v>21.629225790575202</v>
      </c>
      <c r="C1074">
        <f t="shared" si="16"/>
        <v>4.6507231470573691</v>
      </c>
      <c r="D1074">
        <v>2.8162074767769187</v>
      </c>
    </row>
    <row r="1075" spans="1:4" x14ac:dyDescent="0.3">
      <c r="A1075">
        <v>1074</v>
      </c>
      <c r="B1075">
        <v>6.60634175248566</v>
      </c>
      <c r="C1075">
        <f t="shared" si="16"/>
        <v>2.5702804812871416</v>
      </c>
      <c r="D1075">
        <v>2.8205406966845823</v>
      </c>
    </row>
    <row r="1076" spans="1:4" x14ac:dyDescent="0.3">
      <c r="A1076">
        <v>1075</v>
      </c>
      <c r="B1076">
        <v>5.59194473718739</v>
      </c>
      <c r="C1076">
        <f t="shared" si="16"/>
        <v>2.3647293158387894</v>
      </c>
      <c r="D1076">
        <v>2.8205590193388366</v>
      </c>
    </row>
    <row r="1077" spans="1:4" x14ac:dyDescent="0.3">
      <c r="A1077">
        <v>1076</v>
      </c>
      <c r="B1077">
        <v>8.3021098361913008</v>
      </c>
      <c r="C1077">
        <f t="shared" si="16"/>
        <v>2.8813382023274015</v>
      </c>
      <c r="D1077">
        <v>2.8212329059323729</v>
      </c>
    </row>
    <row r="1078" spans="1:4" x14ac:dyDescent="0.3">
      <c r="A1078">
        <v>1077</v>
      </c>
      <c r="B1078">
        <v>5.5428823794313704</v>
      </c>
      <c r="C1078">
        <f t="shared" si="16"/>
        <v>2.3543326824030988</v>
      </c>
      <c r="D1078">
        <v>2.8245739849191045</v>
      </c>
    </row>
    <row r="1079" spans="1:4" x14ac:dyDescent="0.3">
      <c r="A1079">
        <v>1078</v>
      </c>
      <c r="B1079">
        <v>10.1127733569047</v>
      </c>
      <c r="C1079">
        <f t="shared" si="16"/>
        <v>3.1800587033739958</v>
      </c>
      <c r="D1079">
        <v>2.8270193780519475</v>
      </c>
    </row>
    <row r="1080" spans="1:4" x14ac:dyDescent="0.3">
      <c r="A1080">
        <v>1079</v>
      </c>
      <c r="B1080">
        <v>7.6891623533790003</v>
      </c>
      <c r="C1080">
        <f t="shared" si="16"/>
        <v>2.7729338891107735</v>
      </c>
      <c r="D1080">
        <v>2.8271138070170698</v>
      </c>
    </row>
    <row r="1081" spans="1:4" x14ac:dyDescent="0.3">
      <c r="A1081">
        <v>1080</v>
      </c>
      <c r="B1081">
        <v>4.6687400541250899</v>
      </c>
      <c r="C1081">
        <f t="shared" si="16"/>
        <v>2.160726742122911</v>
      </c>
      <c r="D1081">
        <v>2.8271893670713837</v>
      </c>
    </row>
    <row r="1082" spans="1:4" x14ac:dyDescent="0.3">
      <c r="A1082">
        <v>1081</v>
      </c>
      <c r="B1082">
        <v>3.8478690014780002</v>
      </c>
      <c r="C1082">
        <f t="shared" si="16"/>
        <v>1.9615985831657812</v>
      </c>
      <c r="D1082">
        <v>2.8276089408213045</v>
      </c>
    </row>
    <row r="1083" spans="1:4" x14ac:dyDescent="0.3">
      <c r="A1083">
        <v>1082</v>
      </c>
      <c r="B1083">
        <v>6.5298776785785497</v>
      </c>
      <c r="C1083">
        <f t="shared" si="16"/>
        <v>2.5553625336884296</v>
      </c>
      <c r="D1083">
        <v>2.8280267952595639</v>
      </c>
    </row>
    <row r="1084" spans="1:4" x14ac:dyDescent="0.3">
      <c r="A1084">
        <v>1083</v>
      </c>
      <c r="B1084">
        <v>4.4579057575924104</v>
      </c>
      <c r="C1084">
        <f t="shared" si="16"/>
        <v>2.1113753237149502</v>
      </c>
      <c r="D1084">
        <v>2.8291812868845061</v>
      </c>
    </row>
    <row r="1085" spans="1:4" x14ac:dyDescent="0.3">
      <c r="A1085">
        <v>1084</v>
      </c>
      <c r="B1085">
        <v>19.729098621362098</v>
      </c>
      <c r="C1085">
        <f t="shared" si="16"/>
        <v>4.4417449973363059</v>
      </c>
      <c r="D1085">
        <v>2.8297850797844508</v>
      </c>
    </row>
    <row r="1086" spans="1:4" x14ac:dyDescent="0.3">
      <c r="A1086">
        <v>1085</v>
      </c>
      <c r="B1086">
        <v>13.2204492191028</v>
      </c>
      <c r="C1086">
        <f t="shared" si="16"/>
        <v>3.6359935669776426</v>
      </c>
      <c r="D1086">
        <v>2.8309581736271574</v>
      </c>
    </row>
    <row r="1087" spans="1:4" x14ac:dyDescent="0.3">
      <c r="A1087">
        <v>1086</v>
      </c>
      <c r="B1087">
        <v>6.4751807737320402</v>
      </c>
      <c r="C1087">
        <f t="shared" si="16"/>
        <v>2.5446376507730997</v>
      </c>
      <c r="D1087">
        <v>2.8310301396929702</v>
      </c>
    </row>
    <row r="1088" spans="1:4" x14ac:dyDescent="0.3">
      <c r="A1088">
        <v>1087</v>
      </c>
      <c r="B1088">
        <v>21.5801969866883</v>
      </c>
      <c r="C1088">
        <f t="shared" si="16"/>
        <v>4.6454490618979234</v>
      </c>
      <c r="D1088">
        <v>2.8323391583449484</v>
      </c>
    </row>
    <row r="1089" spans="1:4" x14ac:dyDescent="0.3">
      <c r="A1089">
        <v>1088</v>
      </c>
      <c r="B1089">
        <v>10.5276775768143</v>
      </c>
      <c r="C1089">
        <f t="shared" si="16"/>
        <v>3.2446382813519135</v>
      </c>
      <c r="D1089">
        <v>2.835084517278351</v>
      </c>
    </row>
    <row r="1090" spans="1:4" x14ac:dyDescent="0.3">
      <c r="A1090">
        <v>1089</v>
      </c>
      <c r="B1090">
        <v>8.9248645276896195</v>
      </c>
      <c r="C1090">
        <f t="shared" si="16"/>
        <v>2.9874511757833999</v>
      </c>
      <c r="D1090">
        <v>2.8375973660976799</v>
      </c>
    </row>
    <row r="1091" spans="1:4" x14ac:dyDescent="0.3">
      <c r="A1091">
        <v>1090</v>
      </c>
      <c r="B1091">
        <v>7.3373138663295903</v>
      </c>
      <c r="C1091">
        <f t="shared" ref="C1091:C1154" si="17">SQRT(B1091)</f>
        <v>2.7087476564511488</v>
      </c>
      <c r="D1091">
        <v>2.8386910443391584</v>
      </c>
    </row>
    <row r="1092" spans="1:4" x14ac:dyDescent="0.3">
      <c r="A1092">
        <v>1091</v>
      </c>
      <c r="B1092">
        <v>6.1980349254321201</v>
      </c>
      <c r="C1092">
        <f t="shared" si="17"/>
        <v>2.4895852918572845</v>
      </c>
      <c r="D1092">
        <v>2.8397858425223563</v>
      </c>
    </row>
    <row r="1093" spans="1:4" x14ac:dyDescent="0.3">
      <c r="A1093">
        <v>1092</v>
      </c>
      <c r="B1093">
        <v>6.2761060121430896</v>
      </c>
      <c r="C1093">
        <f t="shared" si="17"/>
        <v>2.505215761594815</v>
      </c>
      <c r="D1093">
        <v>2.8419212907397275</v>
      </c>
    </row>
    <row r="1094" spans="1:4" x14ac:dyDescent="0.3">
      <c r="A1094">
        <v>1093</v>
      </c>
      <c r="B1094">
        <v>5.6168360573484701</v>
      </c>
      <c r="C1094">
        <f t="shared" si="17"/>
        <v>2.3699865099507362</v>
      </c>
      <c r="D1094">
        <v>2.8467520524463419</v>
      </c>
    </row>
    <row r="1095" spans="1:4" x14ac:dyDescent="0.3">
      <c r="A1095">
        <v>1094</v>
      </c>
      <c r="B1095">
        <v>9.7910505468382603</v>
      </c>
      <c r="C1095">
        <f t="shared" si="17"/>
        <v>3.1290654430417817</v>
      </c>
      <c r="D1095">
        <v>2.8484936708617292</v>
      </c>
    </row>
    <row r="1096" spans="1:4" x14ac:dyDescent="0.3">
      <c r="A1096">
        <v>1095</v>
      </c>
      <c r="B1096">
        <v>3.9485299662896498</v>
      </c>
      <c r="C1096">
        <f t="shared" si="17"/>
        <v>1.9870908299042724</v>
      </c>
      <c r="D1096">
        <v>2.8497377532748991</v>
      </c>
    </row>
    <row r="1097" spans="1:4" x14ac:dyDescent="0.3">
      <c r="A1097">
        <v>1096</v>
      </c>
      <c r="B1097">
        <v>10.149385207824899</v>
      </c>
      <c r="C1097">
        <f t="shared" si="17"/>
        <v>3.1858099767288222</v>
      </c>
      <c r="D1097">
        <v>2.8504610483788584</v>
      </c>
    </row>
    <row r="1098" spans="1:4" x14ac:dyDescent="0.3">
      <c r="A1098">
        <v>1097</v>
      </c>
      <c r="B1098">
        <v>27.682342803146199</v>
      </c>
      <c r="C1098">
        <f t="shared" si="17"/>
        <v>5.2614012205063965</v>
      </c>
      <c r="D1098">
        <v>2.8546256414970403</v>
      </c>
    </row>
    <row r="1099" spans="1:4" x14ac:dyDescent="0.3">
      <c r="A1099">
        <v>1098</v>
      </c>
      <c r="B1099">
        <v>14.1596662328683</v>
      </c>
      <c r="C1099">
        <f t="shared" si="17"/>
        <v>3.7629331953767529</v>
      </c>
      <c r="D1099">
        <v>2.8561469778504294</v>
      </c>
    </row>
    <row r="1100" spans="1:4" x14ac:dyDescent="0.3">
      <c r="A1100">
        <v>1099</v>
      </c>
      <c r="B1100">
        <v>8.1713725534335797</v>
      </c>
      <c r="C1100">
        <f t="shared" si="17"/>
        <v>2.8585612733390167</v>
      </c>
      <c r="D1100">
        <v>2.8572389173520736</v>
      </c>
    </row>
    <row r="1101" spans="1:4" x14ac:dyDescent="0.3">
      <c r="A1101">
        <v>1100</v>
      </c>
      <c r="B1101">
        <v>6.6116534259091901</v>
      </c>
      <c r="C1101">
        <f t="shared" si="17"/>
        <v>2.5713135604023849</v>
      </c>
      <c r="D1101">
        <v>2.8584633018917578</v>
      </c>
    </row>
    <row r="1102" spans="1:4" x14ac:dyDescent="0.3">
      <c r="A1102">
        <v>1101</v>
      </c>
      <c r="B1102">
        <v>7.5863934711752901</v>
      </c>
      <c r="C1102">
        <f t="shared" si="17"/>
        <v>2.7543408415036965</v>
      </c>
      <c r="D1102">
        <v>2.8585612733390167</v>
      </c>
    </row>
    <row r="1103" spans="1:4" x14ac:dyDescent="0.3">
      <c r="A1103">
        <v>1102</v>
      </c>
      <c r="B1103">
        <v>4.7640710885193096</v>
      </c>
      <c r="C1103">
        <f t="shared" si="17"/>
        <v>2.1826752137043455</v>
      </c>
      <c r="D1103">
        <v>2.8590663609207079</v>
      </c>
    </row>
    <row r="1104" spans="1:4" x14ac:dyDescent="0.3">
      <c r="A1104">
        <v>1103</v>
      </c>
      <c r="B1104">
        <v>44.354106029388397</v>
      </c>
      <c r="C1104">
        <f t="shared" si="17"/>
        <v>6.6598878390997243</v>
      </c>
      <c r="D1104">
        <v>2.8601627582988578</v>
      </c>
    </row>
    <row r="1105" spans="1:4" x14ac:dyDescent="0.3">
      <c r="A1105">
        <v>1104</v>
      </c>
      <c r="B1105">
        <v>44.911233194621303</v>
      </c>
      <c r="C1105">
        <f t="shared" si="17"/>
        <v>6.7015843794300842</v>
      </c>
      <c r="D1105">
        <v>2.860207026411564</v>
      </c>
    </row>
    <row r="1106" spans="1:4" x14ac:dyDescent="0.3">
      <c r="A1106">
        <v>1105</v>
      </c>
      <c r="B1106">
        <v>8.4707185993846892</v>
      </c>
      <c r="C1106">
        <f t="shared" si="17"/>
        <v>2.9104498963879601</v>
      </c>
      <c r="D1106">
        <v>2.8611169033437989</v>
      </c>
    </row>
    <row r="1107" spans="1:4" x14ac:dyDescent="0.3">
      <c r="A1107">
        <v>1106</v>
      </c>
      <c r="B1107">
        <v>15.193988838958999</v>
      </c>
      <c r="C1107">
        <f t="shared" si="17"/>
        <v>3.8979467465524715</v>
      </c>
      <c r="D1107">
        <v>2.8630358313080015</v>
      </c>
    </row>
    <row r="1108" spans="1:4" x14ac:dyDescent="0.3">
      <c r="A1108">
        <v>1107</v>
      </c>
      <c r="B1108">
        <v>11.578002045773101</v>
      </c>
      <c r="C1108">
        <f t="shared" si="17"/>
        <v>3.4026463298105343</v>
      </c>
      <c r="D1108">
        <v>2.863119852437821</v>
      </c>
    </row>
    <row r="1109" spans="1:4" x14ac:dyDescent="0.3">
      <c r="A1109">
        <v>1108</v>
      </c>
      <c r="B1109">
        <v>14.895423905671599</v>
      </c>
      <c r="C1109">
        <f t="shared" si="17"/>
        <v>3.8594590172291761</v>
      </c>
      <c r="D1109">
        <v>2.8636800204285624</v>
      </c>
    </row>
    <row r="1110" spans="1:4" x14ac:dyDescent="0.3">
      <c r="A1110">
        <v>1109</v>
      </c>
      <c r="B1110">
        <v>79.1428138116257</v>
      </c>
      <c r="C1110">
        <f t="shared" si="17"/>
        <v>8.8962246943085752</v>
      </c>
      <c r="D1110">
        <v>2.8643294096674512</v>
      </c>
    </row>
    <row r="1111" spans="1:4" x14ac:dyDescent="0.3">
      <c r="A1111">
        <v>1110</v>
      </c>
      <c r="B1111">
        <v>7.4062885762768502</v>
      </c>
      <c r="C1111">
        <f t="shared" si="17"/>
        <v>2.7214497195937408</v>
      </c>
      <c r="D1111">
        <v>2.8644562121882244</v>
      </c>
    </row>
    <row r="1112" spans="1:4" x14ac:dyDescent="0.3">
      <c r="A1112">
        <v>1111</v>
      </c>
      <c r="B1112">
        <v>45.884465471795302</v>
      </c>
      <c r="C1112">
        <f t="shared" si="17"/>
        <v>6.7738073099103806</v>
      </c>
      <c r="D1112">
        <v>2.8662315730248418</v>
      </c>
    </row>
    <row r="1113" spans="1:4" x14ac:dyDescent="0.3">
      <c r="A1113">
        <v>1112</v>
      </c>
      <c r="B1113">
        <v>33.653734650631499</v>
      </c>
      <c r="C1113">
        <f t="shared" si="17"/>
        <v>5.8011839007767625</v>
      </c>
      <c r="D1113">
        <v>2.8662897225568735</v>
      </c>
    </row>
    <row r="1114" spans="1:4" x14ac:dyDescent="0.3">
      <c r="A1114">
        <v>1113</v>
      </c>
      <c r="B1114">
        <v>46.365001532456397</v>
      </c>
      <c r="C1114">
        <f t="shared" si="17"/>
        <v>6.8091850857834961</v>
      </c>
      <c r="D1114">
        <v>2.8663041090725194</v>
      </c>
    </row>
    <row r="1115" spans="1:4" x14ac:dyDescent="0.3">
      <c r="A1115">
        <v>1114</v>
      </c>
      <c r="B1115">
        <v>22.6185664589194</v>
      </c>
      <c r="C1115">
        <f t="shared" si="17"/>
        <v>4.7558980707033029</v>
      </c>
      <c r="D1115">
        <v>2.8678745355462638</v>
      </c>
    </row>
    <row r="1116" spans="1:4" x14ac:dyDescent="0.3">
      <c r="A1116">
        <v>1115</v>
      </c>
      <c r="B1116">
        <v>27.711562428023601</v>
      </c>
      <c r="C1116">
        <f t="shared" si="17"/>
        <v>5.2641772793118964</v>
      </c>
      <c r="D1116">
        <v>2.8695014780448971</v>
      </c>
    </row>
    <row r="1117" spans="1:4" x14ac:dyDescent="0.3">
      <c r="A1117">
        <v>1116</v>
      </c>
      <c r="B1117">
        <v>15.775575479615499</v>
      </c>
      <c r="C1117">
        <f t="shared" si="17"/>
        <v>3.9718478671287878</v>
      </c>
      <c r="D1117">
        <v>2.8698879401940141</v>
      </c>
    </row>
    <row r="1118" spans="1:4" x14ac:dyDescent="0.3">
      <c r="A1118">
        <v>1117</v>
      </c>
      <c r="B1118">
        <v>7.9920385638812199</v>
      </c>
      <c r="C1118">
        <f t="shared" si="17"/>
        <v>2.8270193780519475</v>
      </c>
      <c r="D1118">
        <v>2.8711963969697929</v>
      </c>
    </row>
    <row r="1119" spans="1:4" x14ac:dyDescent="0.3">
      <c r="A1119">
        <v>1118</v>
      </c>
      <c r="B1119">
        <v>8.3641790003116494</v>
      </c>
      <c r="C1119">
        <f t="shared" si="17"/>
        <v>2.8920890374107864</v>
      </c>
      <c r="D1119">
        <v>2.8720661616150349</v>
      </c>
    </row>
    <row r="1120" spans="1:4" x14ac:dyDescent="0.3">
      <c r="A1120">
        <v>1119</v>
      </c>
      <c r="B1120">
        <v>4.0052910766165004</v>
      </c>
      <c r="C1120">
        <f t="shared" si="17"/>
        <v>2.0013223320136366</v>
      </c>
      <c r="D1120">
        <v>2.8745230540457682</v>
      </c>
    </row>
    <row r="1121" spans="1:4" x14ac:dyDescent="0.3">
      <c r="A1121">
        <v>1120</v>
      </c>
      <c r="B1121">
        <v>4.0499556302107704</v>
      </c>
      <c r="C1121">
        <f t="shared" si="17"/>
        <v>2.0124501559568553</v>
      </c>
      <c r="D1121">
        <v>2.8752215637731955</v>
      </c>
    </row>
    <row r="1122" spans="1:4" x14ac:dyDescent="0.3">
      <c r="A1122">
        <v>1121</v>
      </c>
      <c r="B1122">
        <v>5.7663373152155399</v>
      </c>
      <c r="C1122">
        <f t="shared" si="17"/>
        <v>2.4013199110521573</v>
      </c>
      <c r="D1122">
        <v>2.8757170429166079</v>
      </c>
    </row>
    <row r="1123" spans="1:4" x14ac:dyDescent="0.3">
      <c r="A1123">
        <v>1122</v>
      </c>
      <c r="B1123">
        <v>12.6061978010167</v>
      </c>
      <c r="C1123">
        <f t="shared" si="17"/>
        <v>3.5505207788459288</v>
      </c>
      <c r="D1123">
        <v>2.8770076256772472</v>
      </c>
    </row>
    <row r="1124" spans="1:4" x14ac:dyDescent="0.3">
      <c r="A1124">
        <v>1123</v>
      </c>
      <c r="B1124">
        <v>2.2380939027689601</v>
      </c>
      <c r="C1124">
        <f t="shared" si="17"/>
        <v>1.4960260367951355</v>
      </c>
      <c r="D1124">
        <v>2.878267575031618</v>
      </c>
    </row>
    <row r="1125" spans="1:4" x14ac:dyDescent="0.3">
      <c r="A1125">
        <v>1124</v>
      </c>
      <c r="B1125">
        <v>2.00576517698005</v>
      </c>
      <c r="C1125">
        <f t="shared" si="17"/>
        <v>1.4162503934615693</v>
      </c>
      <c r="D1125">
        <v>2.8786918488281703</v>
      </c>
    </row>
    <row r="1126" spans="1:4" x14ac:dyDescent="0.3">
      <c r="A1126">
        <v>1125</v>
      </c>
      <c r="B1126">
        <v>2.3503849831300601</v>
      </c>
      <c r="C1126">
        <f t="shared" si="17"/>
        <v>1.5330965341850005</v>
      </c>
      <c r="D1126">
        <v>2.8795205947994713</v>
      </c>
    </row>
    <row r="1127" spans="1:4" x14ac:dyDescent="0.3">
      <c r="A1127">
        <v>1126</v>
      </c>
      <c r="B1127">
        <v>43.6645544964123</v>
      </c>
      <c r="C1127">
        <f t="shared" si="17"/>
        <v>6.607916047924058</v>
      </c>
      <c r="D1127">
        <v>2.8800216101731477</v>
      </c>
    </row>
    <row r="1128" spans="1:4" x14ac:dyDescent="0.3">
      <c r="A1128">
        <v>1127</v>
      </c>
      <c r="B1128">
        <v>32.723030716375703</v>
      </c>
      <c r="C1128">
        <f t="shared" si="17"/>
        <v>5.7204047685785051</v>
      </c>
      <c r="D1128">
        <v>2.8806606007036892</v>
      </c>
    </row>
    <row r="1129" spans="1:4" x14ac:dyDescent="0.3">
      <c r="A1129">
        <v>1128</v>
      </c>
      <c r="B1129">
        <v>36.8816699401847</v>
      </c>
      <c r="C1129">
        <f t="shared" si="17"/>
        <v>6.0730280700968855</v>
      </c>
      <c r="D1129">
        <v>2.8813382023274015</v>
      </c>
    </row>
    <row r="1130" spans="1:4" x14ac:dyDescent="0.3">
      <c r="A1130">
        <v>1129</v>
      </c>
      <c r="B1130">
        <v>10.1134217173834</v>
      </c>
      <c r="C1130">
        <f t="shared" si="17"/>
        <v>3.180160643329736</v>
      </c>
      <c r="D1130">
        <v>2.8814749551638066</v>
      </c>
    </row>
    <row r="1131" spans="1:4" x14ac:dyDescent="0.3">
      <c r="A1131">
        <v>1130</v>
      </c>
      <c r="B1131">
        <v>13.998467468814701</v>
      </c>
      <c r="C1131">
        <f t="shared" si="17"/>
        <v>3.7414525880752119</v>
      </c>
      <c r="D1131">
        <v>2.883037419665345</v>
      </c>
    </row>
    <row r="1132" spans="1:4" x14ac:dyDescent="0.3">
      <c r="A1132">
        <v>1131</v>
      </c>
      <c r="B1132">
        <v>8.3414430148681902</v>
      </c>
      <c r="C1132">
        <f t="shared" si="17"/>
        <v>2.8881556424244503</v>
      </c>
      <c r="D1132">
        <v>2.883151135026456</v>
      </c>
    </row>
    <row r="1133" spans="1:4" x14ac:dyDescent="0.3">
      <c r="A1133">
        <v>1132</v>
      </c>
      <c r="B1133">
        <v>3.0303463031240998</v>
      </c>
      <c r="C1133">
        <f t="shared" si="17"/>
        <v>1.7407889886841827</v>
      </c>
      <c r="D1133">
        <v>2.8834397824702789</v>
      </c>
    </row>
    <row r="1134" spans="1:4" x14ac:dyDescent="0.3">
      <c r="A1134">
        <v>1133</v>
      </c>
      <c r="B1134">
        <v>1.43126128999402</v>
      </c>
      <c r="C1134">
        <f t="shared" si="17"/>
        <v>1.1963533299130404</v>
      </c>
      <c r="D1134">
        <v>2.8837777220846044</v>
      </c>
    </row>
    <row r="1135" spans="1:4" x14ac:dyDescent="0.3">
      <c r="A1135">
        <v>1134</v>
      </c>
      <c r="B1135">
        <v>5.5106583714202699</v>
      </c>
      <c r="C1135">
        <f t="shared" si="17"/>
        <v>2.3474791524996061</v>
      </c>
      <c r="D1135">
        <v>2.8840431897084362</v>
      </c>
    </row>
    <row r="1136" spans="1:4" x14ac:dyDescent="0.3">
      <c r="A1136">
        <v>1135</v>
      </c>
      <c r="B1136">
        <v>25.662712015655799</v>
      </c>
      <c r="C1136">
        <f t="shared" si="17"/>
        <v>5.0658377407548105</v>
      </c>
      <c r="D1136">
        <v>2.8857654755197815</v>
      </c>
    </row>
    <row r="1137" spans="1:4" x14ac:dyDescent="0.3">
      <c r="A1137">
        <v>1136</v>
      </c>
      <c r="B1137">
        <v>17.237070994141401</v>
      </c>
      <c r="C1137">
        <f t="shared" si="17"/>
        <v>4.1517551703034465</v>
      </c>
      <c r="D1137">
        <v>2.8858824072423723</v>
      </c>
    </row>
    <row r="1138" spans="1:4" x14ac:dyDescent="0.3">
      <c r="A1138">
        <v>1137</v>
      </c>
      <c r="B1138">
        <v>21.937901281807498</v>
      </c>
      <c r="C1138">
        <f t="shared" si="17"/>
        <v>4.6837913362795636</v>
      </c>
      <c r="D1138">
        <v>2.8860898690725811</v>
      </c>
    </row>
    <row r="1139" spans="1:4" x14ac:dyDescent="0.3">
      <c r="A1139">
        <v>1138</v>
      </c>
      <c r="B1139">
        <v>8.1575755590841403</v>
      </c>
      <c r="C1139">
        <f t="shared" si="17"/>
        <v>2.8561469778504294</v>
      </c>
      <c r="D1139">
        <v>2.8880066464141581</v>
      </c>
    </row>
    <row r="1140" spans="1:4" x14ac:dyDescent="0.3">
      <c r="A1140">
        <v>1139</v>
      </c>
      <c r="B1140">
        <v>3.2892308522543301</v>
      </c>
      <c r="C1140">
        <f t="shared" si="17"/>
        <v>1.8136236798890586</v>
      </c>
      <c r="D1140">
        <v>2.8881556424244503</v>
      </c>
    </row>
    <row r="1141" spans="1:4" x14ac:dyDescent="0.3">
      <c r="A1141">
        <v>1140</v>
      </c>
      <c r="B1141">
        <v>5.2406546101756302</v>
      </c>
      <c r="C1141">
        <f t="shared" si="17"/>
        <v>2.2892476078781061</v>
      </c>
      <c r="D1141">
        <v>2.8911875211328373</v>
      </c>
    </row>
    <row r="1142" spans="1:4" x14ac:dyDescent="0.3">
      <c r="A1142">
        <v>1141</v>
      </c>
      <c r="B1142">
        <v>10.3952775720911</v>
      </c>
      <c r="C1142">
        <f t="shared" si="17"/>
        <v>3.2241708348180156</v>
      </c>
      <c r="D1142">
        <v>2.8920890374107864</v>
      </c>
    </row>
    <row r="1143" spans="1:4" x14ac:dyDescent="0.3">
      <c r="A1143">
        <v>1142</v>
      </c>
      <c r="B1143">
        <v>3.9114010371033299</v>
      </c>
      <c r="C1143">
        <f t="shared" si="17"/>
        <v>1.9777262290578366</v>
      </c>
      <c r="D1143">
        <v>2.8946664997098508</v>
      </c>
    </row>
    <row r="1144" spans="1:4" x14ac:dyDescent="0.3">
      <c r="A1144">
        <v>1143</v>
      </c>
      <c r="B1144">
        <v>7.1867761380740101</v>
      </c>
      <c r="C1144">
        <f t="shared" si="17"/>
        <v>2.6808163193464059</v>
      </c>
      <c r="D1144">
        <v>2.8994476548409374</v>
      </c>
    </row>
    <row r="1145" spans="1:4" x14ac:dyDescent="0.3">
      <c r="A1145">
        <v>1144</v>
      </c>
      <c r="B1145">
        <v>21.042559916064299</v>
      </c>
      <c r="C1145">
        <f t="shared" si="17"/>
        <v>4.5872170120961462</v>
      </c>
      <c r="D1145">
        <v>2.8998157741946398</v>
      </c>
    </row>
    <row r="1146" spans="1:4" x14ac:dyDescent="0.3">
      <c r="A1146">
        <v>1145</v>
      </c>
      <c r="B1146">
        <v>16.592005877827301</v>
      </c>
      <c r="C1146">
        <f t="shared" si="17"/>
        <v>4.0733285992941077</v>
      </c>
      <c r="D1146">
        <v>2.8999030038826041</v>
      </c>
    </row>
    <row r="1147" spans="1:4" x14ac:dyDescent="0.3">
      <c r="A1147">
        <v>1146</v>
      </c>
      <c r="B1147">
        <v>21.5773758043672</v>
      </c>
      <c r="C1147">
        <f t="shared" si="17"/>
        <v>4.6451454018541982</v>
      </c>
      <c r="D1147">
        <v>2.9020658216664157</v>
      </c>
    </row>
    <row r="1148" spans="1:4" x14ac:dyDescent="0.3">
      <c r="A1148">
        <v>1147</v>
      </c>
      <c r="B1148">
        <v>3.1689855506992499</v>
      </c>
      <c r="C1148">
        <f t="shared" si="17"/>
        <v>1.7801644729348043</v>
      </c>
      <c r="D1148">
        <v>2.9022940501546892</v>
      </c>
    </row>
    <row r="1149" spans="1:4" x14ac:dyDescent="0.3">
      <c r="A1149">
        <v>1148</v>
      </c>
      <c r="B1149">
        <v>1.1412158402577499</v>
      </c>
      <c r="C1149">
        <f t="shared" si="17"/>
        <v>1.0682770428394266</v>
      </c>
      <c r="D1149">
        <v>2.9025953803526061</v>
      </c>
    </row>
    <row r="1150" spans="1:4" x14ac:dyDescent="0.3">
      <c r="A1150">
        <v>1149</v>
      </c>
      <c r="B1150">
        <v>1.8347160432151699</v>
      </c>
      <c r="C1150">
        <f t="shared" si="17"/>
        <v>1.3545169039975729</v>
      </c>
      <c r="D1150">
        <v>2.9033274144326815</v>
      </c>
    </row>
    <row r="1151" spans="1:4" x14ac:dyDescent="0.3">
      <c r="A1151">
        <v>1150</v>
      </c>
      <c r="B1151">
        <v>9.2922094177665198</v>
      </c>
      <c r="C1151">
        <f t="shared" si="17"/>
        <v>3.0483125525061436</v>
      </c>
      <c r="D1151">
        <v>2.9040294391944927</v>
      </c>
    </row>
    <row r="1152" spans="1:4" x14ac:dyDescent="0.3">
      <c r="A1152">
        <v>1151</v>
      </c>
      <c r="B1152">
        <v>12.6662482368837</v>
      </c>
      <c r="C1152">
        <f t="shared" si="17"/>
        <v>3.5589672992152792</v>
      </c>
      <c r="D1152">
        <v>2.9054081451502731</v>
      </c>
    </row>
    <row r="1153" spans="1:4" x14ac:dyDescent="0.3">
      <c r="A1153">
        <v>1152</v>
      </c>
      <c r="B1153">
        <v>6.8104728580660199</v>
      </c>
      <c r="C1153">
        <f t="shared" si="17"/>
        <v>2.6096882683696188</v>
      </c>
      <c r="D1153">
        <v>2.9059321650512731</v>
      </c>
    </row>
    <row r="1154" spans="1:4" x14ac:dyDescent="0.3">
      <c r="A1154">
        <v>1153</v>
      </c>
      <c r="B1154">
        <v>25.068508164443401</v>
      </c>
      <c r="C1154">
        <f t="shared" si="17"/>
        <v>5.0068461294954334</v>
      </c>
      <c r="D1154">
        <v>2.9066063823098354</v>
      </c>
    </row>
    <row r="1155" spans="1:4" x14ac:dyDescent="0.3">
      <c r="A1155">
        <v>1154</v>
      </c>
      <c r="B1155">
        <v>18.583349668663601</v>
      </c>
      <c r="C1155">
        <f t="shared" ref="C1155:C1218" si="18">SQRT(B1155)</f>
        <v>4.310840946806505</v>
      </c>
      <c r="D1155">
        <v>2.9071024658513225</v>
      </c>
    </row>
    <row r="1156" spans="1:4" x14ac:dyDescent="0.3">
      <c r="A1156">
        <v>1155</v>
      </c>
      <c r="B1156">
        <v>17.1784413648762</v>
      </c>
      <c r="C1156">
        <f t="shared" si="18"/>
        <v>4.1446883314522216</v>
      </c>
      <c r="D1156">
        <v>2.9075161449689113</v>
      </c>
    </row>
    <row r="1157" spans="1:4" x14ac:dyDescent="0.3">
      <c r="A1157">
        <v>1156</v>
      </c>
      <c r="B1157">
        <v>6.2496670010354904</v>
      </c>
      <c r="C1157">
        <f t="shared" si="18"/>
        <v>2.4999333993199682</v>
      </c>
      <c r="D1157">
        <v>2.907759152289068</v>
      </c>
    </row>
    <row r="1158" spans="1:4" x14ac:dyDescent="0.3">
      <c r="A1158">
        <v>1157</v>
      </c>
      <c r="B1158">
        <v>5.49296593217377</v>
      </c>
      <c r="C1158">
        <f t="shared" si="18"/>
        <v>2.3437077318159298</v>
      </c>
      <c r="D1158">
        <v>2.9081215703547505</v>
      </c>
    </row>
    <row r="1159" spans="1:4" x14ac:dyDescent="0.3">
      <c r="A1159">
        <v>1158</v>
      </c>
      <c r="B1159">
        <v>5.2935865785699399</v>
      </c>
      <c r="C1159">
        <f t="shared" si="18"/>
        <v>2.3007795588821498</v>
      </c>
      <c r="D1159">
        <v>2.9084644374498478</v>
      </c>
    </row>
    <row r="1160" spans="1:4" x14ac:dyDescent="0.3">
      <c r="A1160">
        <v>1159</v>
      </c>
      <c r="B1160">
        <v>43.466467736321398</v>
      </c>
      <c r="C1160">
        <f t="shared" si="18"/>
        <v>6.5929104147046775</v>
      </c>
      <c r="D1160">
        <v>2.9097168855798259</v>
      </c>
    </row>
    <row r="1161" spans="1:4" x14ac:dyDescent="0.3">
      <c r="A1161">
        <v>1160</v>
      </c>
      <c r="B1161">
        <v>13.4508969467659</v>
      </c>
      <c r="C1161">
        <f t="shared" si="18"/>
        <v>3.6675464477993867</v>
      </c>
      <c r="D1161">
        <v>2.9104498963879601</v>
      </c>
    </row>
    <row r="1162" spans="1:4" x14ac:dyDescent="0.3">
      <c r="A1162">
        <v>1161</v>
      </c>
      <c r="B1162">
        <v>14.113222963338901</v>
      </c>
      <c r="C1162">
        <f t="shared" si="18"/>
        <v>3.7567569742184417</v>
      </c>
      <c r="D1162">
        <v>2.9106250570522167</v>
      </c>
    </row>
    <row r="1163" spans="1:4" x14ac:dyDescent="0.3">
      <c r="A1163">
        <v>1162</v>
      </c>
      <c r="B1163">
        <v>5.6845544814631097</v>
      </c>
      <c r="C1163">
        <f t="shared" si="18"/>
        <v>2.3842303750818856</v>
      </c>
      <c r="D1163">
        <v>2.9112987862934201</v>
      </c>
    </row>
    <row r="1164" spans="1:4" x14ac:dyDescent="0.3">
      <c r="A1164">
        <v>1163</v>
      </c>
      <c r="B1164">
        <v>2.3879191040100101</v>
      </c>
      <c r="C1164">
        <f t="shared" si="18"/>
        <v>1.5452893269579033</v>
      </c>
      <c r="D1164">
        <v>2.9137537886615625</v>
      </c>
    </row>
    <row r="1165" spans="1:4" x14ac:dyDescent="0.3">
      <c r="A1165">
        <v>1164</v>
      </c>
      <c r="B1165">
        <v>5.8538225690315704</v>
      </c>
      <c r="C1165">
        <f t="shared" si="18"/>
        <v>2.4194674143355539</v>
      </c>
      <c r="D1165">
        <v>2.914526005340901</v>
      </c>
    </row>
    <row r="1166" spans="1:4" x14ac:dyDescent="0.3">
      <c r="A1166">
        <v>1165</v>
      </c>
      <c r="B1166">
        <v>21.734510876602201</v>
      </c>
      <c r="C1166">
        <f t="shared" si="18"/>
        <v>4.6620286224563445</v>
      </c>
      <c r="D1166">
        <v>2.9170341938800801</v>
      </c>
    </row>
    <row r="1167" spans="1:4" x14ac:dyDescent="0.3">
      <c r="A1167">
        <v>1166</v>
      </c>
      <c r="B1167">
        <v>18.658506851537599</v>
      </c>
      <c r="C1167">
        <f t="shared" si="18"/>
        <v>4.3195493806110843</v>
      </c>
      <c r="D1167">
        <v>2.9208833585992577</v>
      </c>
    </row>
    <row r="1168" spans="1:4" x14ac:dyDescent="0.3">
      <c r="A1168">
        <v>1167</v>
      </c>
      <c r="B1168">
        <v>31.965183348305398</v>
      </c>
      <c r="C1168">
        <f t="shared" si="18"/>
        <v>5.6537760256580203</v>
      </c>
      <c r="D1168">
        <v>2.9209334156514539</v>
      </c>
    </row>
    <row r="1169" spans="1:4" x14ac:dyDescent="0.3">
      <c r="A1169">
        <v>1168</v>
      </c>
      <c r="B1169">
        <v>3.0076736172421601</v>
      </c>
      <c r="C1169">
        <f t="shared" si="18"/>
        <v>1.7342645753293124</v>
      </c>
      <c r="D1169">
        <v>2.9212220092206755</v>
      </c>
    </row>
    <row r="1170" spans="1:4" x14ac:dyDescent="0.3">
      <c r="A1170">
        <v>1169</v>
      </c>
      <c r="B1170">
        <v>3.7489508732639001</v>
      </c>
      <c r="C1170">
        <f t="shared" si="18"/>
        <v>1.9362207707965278</v>
      </c>
      <c r="D1170">
        <v>2.9213488610874414</v>
      </c>
    </row>
    <row r="1171" spans="1:4" x14ac:dyDescent="0.3">
      <c r="A1171">
        <v>1170</v>
      </c>
      <c r="B1171">
        <v>53.215989101364798</v>
      </c>
      <c r="C1171">
        <f t="shared" si="18"/>
        <v>7.2949289990626225</v>
      </c>
      <c r="D1171">
        <v>2.9235825486246338</v>
      </c>
    </row>
    <row r="1172" spans="1:4" x14ac:dyDescent="0.3">
      <c r="A1172">
        <v>1171</v>
      </c>
      <c r="B1172">
        <v>5.1720842890218401</v>
      </c>
      <c r="C1172">
        <f t="shared" si="18"/>
        <v>2.2742216886270872</v>
      </c>
      <c r="D1172">
        <v>2.9236642615587587</v>
      </c>
    </row>
    <row r="1173" spans="1:4" x14ac:dyDescent="0.3">
      <c r="A1173">
        <v>1172</v>
      </c>
      <c r="B1173">
        <v>2.8817612746282601</v>
      </c>
      <c r="C1173">
        <f t="shared" si="18"/>
        <v>1.6975751160488481</v>
      </c>
      <c r="D1173">
        <v>2.9243520178617657</v>
      </c>
    </row>
    <row r="1174" spans="1:4" x14ac:dyDescent="0.3">
      <c r="A1174">
        <v>1173</v>
      </c>
      <c r="B1174">
        <v>21.930894831025199</v>
      </c>
      <c r="C1174">
        <f t="shared" si="18"/>
        <v>4.6830433300392595</v>
      </c>
      <c r="D1174">
        <v>2.9244637370567084</v>
      </c>
    </row>
    <row r="1175" spans="1:4" x14ac:dyDescent="0.3">
      <c r="A1175">
        <v>1174</v>
      </c>
      <c r="B1175">
        <v>14.448255781683899</v>
      </c>
      <c r="C1175">
        <f t="shared" si="18"/>
        <v>3.8010861318423053</v>
      </c>
      <c r="D1175">
        <v>2.9262849116360492</v>
      </c>
    </row>
    <row r="1176" spans="1:4" x14ac:dyDescent="0.3">
      <c r="A1176">
        <v>1175</v>
      </c>
      <c r="B1176">
        <v>26.909669837338701</v>
      </c>
      <c r="C1176">
        <f t="shared" si="18"/>
        <v>5.1874531166400626</v>
      </c>
      <c r="D1176">
        <v>2.9274023911521234</v>
      </c>
    </row>
    <row r="1177" spans="1:4" x14ac:dyDescent="0.3">
      <c r="A1177">
        <v>1176</v>
      </c>
      <c r="B1177">
        <v>15.760258715329901</v>
      </c>
      <c r="C1177">
        <f t="shared" si="18"/>
        <v>3.9699192328471749</v>
      </c>
      <c r="D1177">
        <v>2.9274826173879873</v>
      </c>
    </row>
    <row r="1178" spans="1:4" x14ac:dyDescent="0.3">
      <c r="A1178">
        <v>1177</v>
      </c>
      <c r="B1178">
        <v>6.5657723474902401</v>
      </c>
      <c r="C1178">
        <f t="shared" si="18"/>
        <v>2.5623763087201379</v>
      </c>
      <c r="D1178">
        <v>2.9283059370316962</v>
      </c>
    </row>
    <row r="1179" spans="1:4" x14ac:dyDescent="0.3">
      <c r="A1179">
        <v>1178</v>
      </c>
      <c r="B1179">
        <v>2.0790453718895399</v>
      </c>
      <c r="C1179">
        <f t="shared" si="18"/>
        <v>1.4418895144530111</v>
      </c>
      <c r="D1179">
        <v>2.9289564168493545</v>
      </c>
    </row>
    <row r="1180" spans="1:4" x14ac:dyDescent="0.3">
      <c r="A1180">
        <v>1179</v>
      </c>
      <c r="B1180">
        <v>4.0594261835405696</v>
      </c>
      <c r="C1180">
        <f t="shared" si="18"/>
        <v>2.0148017727658893</v>
      </c>
      <c r="D1180">
        <v>2.9289886417060189</v>
      </c>
    </row>
    <row r="1181" spans="1:4" x14ac:dyDescent="0.3">
      <c r="A1181">
        <v>1180</v>
      </c>
      <c r="B1181">
        <v>3.3696350832745199</v>
      </c>
      <c r="C1181">
        <f t="shared" si="18"/>
        <v>1.8356565809743717</v>
      </c>
      <c r="D1181">
        <v>2.9325574471288007</v>
      </c>
    </row>
    <row r="1182" spans="1:4" x14ac:dyDescent="0.3">
      <c r="A1182">
        <v>1181</v>
      </c>
      <c r="B1182">
        <v>15.0411253696467</v>
      </c>
      <c r="C1182">
        <f t="shared" si="18"/>
        <v>3.8782889744894846</v>
      </c>
      <c r="D1182">
        <v>2.9355621767162061</v>
      </c>
    </row>
    <row r="1183" spans="1:4" x14ac:dyDescent="0.3">
      <c r="A1183">
        <v>1182</v>
      </c>
      <c r="B1183">
        <v>3.5548898567451102</v>
      </c>
      <c r="C1183">
        <f t="shared" si="18"/>
        <v>1.885441554847328</v>
      </c>
      <c r="D1183">
        <v>2.9396305723647709</v>
      </c>
    </row>
    <row r="1184" spans="1:4" x14ac:dyDescent="0.3">
      <c r="A1184">
        <v>1183</v>
      </c>
      <c r="B1184">
        <v>9.8878892214938006</v>
      </c>
      <c r="C1184">
        <f t="shared" si="18"/>
        <v>3.144501426537091</v>
      </c>
      <c r="D1184">
        <v>2.9405171906781367</v>
      </c>
    </row>
    <row r="1185" spans="1:4" x14ac:dyDescent="0.3">
      <c r="A1185">
        <v>1184</v>
      </c>
      <c r="B1185">
        <v>25.538270128771099</v>
      </c>
      <c r="C1185">
        <f t="shared" si="18"/>
        <v>5.0535403559060557</v>
      </c>
      <c r="D1185">
        <v>2.9433938324844484</v>
      </c>
    </row>
    <row r="1186" spans="1:4" x14ac:dyDescent="0.3">
      <c r="A1186">
        <v>1185</v>
      </c>
      <c r="B1186">
        <v>2.0423813083588298</v>
      </c>
      <c r="C1186">
        <f t="shared" si="18"/>
        <v>1.4291190672434644</v>
      </c>
      <c r="D1186">
        <v>2.9445977229653799</v>
      </c>
    </row>
    <row r="1187" spans="1:4" x14ac:dyDescent="0.3">
      <c r="A1187">
        <v>1186</v>
      </c>
      <c r="B1187">
        <v>28.030030389696499</v>
      </c>
      <c r="C1187">
        <f t="shared" si="18"/>
        <v>5.2943394667981485</v>
      </c>
      <c r="D1187">
        <v>2.9469602877345804</v>
      </c>
    </row>
    <row r="1188" spans="1:4" x14ac:dyDescent="0.3">
      <c r="A1188">
        <v>1187</v>
      </c>
      <c r="B1188">
        <v>21.303476165192901</v>
      </c>
      <c r="C1188">
        <f t="shared" si="18"/>
        <v>4.6155688885762389</v>
      </c>
      <c r="D1188">
        <v>2.9474581045522172</v>
      </c>
    </row>
    <row r="1189" spans="1:4" x14ac:dyDescent="0.3">
      <c r="A1189">
        <v>1188</v>
      </c>
      <c r="B1189">
        <v>14.546483932201699</v>
      </c>
      <c r="C1189">
        <f t="shared" si="18"/>
        <v>3.8139853083358486</v>
      </c>
      <c r="D1189">
        <v>2.9485799134208235</v>
      </c>
    </row>
    <row r="1190" spans="1:4" x14ac:dyDescent="0.3">
      <c r="A1190">
        <v>1189</v>
      </c>
      <c r="B1190">
        <v>6.2622936591570797</v>
      </c>
      <c r="C1190">
        <f t="shared" si="18"/>
        <v>2.5024575239466262</v>
      </c>
      <c r="D1190">
        <v>2.9501307841201854</v>
      </c>
    </row>
    <row r="1191" spans="1:4" x14ac:dyDescent="0.3">
      <c r="A1191">
        <v>1190</v>
      </c>
      <c r="B1191">
        <v>21.995124251209301</v>
      </c>
      <c r="C1191">
        <f t="shared" si="18"/>
        <v>4.6898959744550091</v>
      </c>
      <c r="D1191">
        <v>2.9522741358334037</v>
      </c>
    </row>
    <row r="1192" spans="1:4" x14ac:dyDescent="0.3">
      <c r="A1192">
        <v>1191</v>
      </c>
      <c r="B1192">
        <v>7.8189359840123602</v>
      </c>
      <c r="C1192">
        <f t="shared" si="18"/>
        <v>2.7962360386799179</v>
      </c>
      <c r="D1192">
        <v>2.955196351032904</v>
      </c>
    </row>
    <row r="1193" spans="1:4" x14ac:dyDescent="0.3">
      <c r="A1193">
        <v>1192</v>
      </c>
      <c r="B1193">
        <v>2.4815382864281599</v>
      </c>
      <c r="C1193">
        <f t="shared" si="18"/>
        <v>1.5752899055183969</v>
      </c>
      <c r="D1193">
        <v>2.9591225577259266</v>
      </c>
    </row>
    <row r="1194" spans="1:4" x14ac:dyDescent="0.3">
      <c r="A1194">
        <v>1193</v>
      </c>
      <c r="B1194">
        <v>2.37918307355657</v>
      </c>
      <c r="C1194">
        <f t="shared" si="18"/>
        <v>1.5424600719488883</v>
      </c>
      <c r="D1194">
        <v>2.9597145692009441</v>
      </c>
    </row>
    <row r="1195" spans="1:4" x14ac:dyDescent="0.3">
      <c r="A1195">
        <v>1194</v>
      </c>
      <c r="B1195">
        <v>2.6914405447510799</v>
      </c>
      <c r="C1195">
        <f t="shared" si="18"/>
        <v>1.640561045725236</v>
      </c>
      <c r="D1195">
        <v>2.9616991511688084</v>
      </c>
    </row>
    <row r="1196" spans="1:4" x14ac:dyDescent="0.3">
      <c r="A1196">
        <v>1195</v>
      </c>
      <c r="B1196">
        <v>10.6997471415078</v>
      </c>
      <c r="C1196">
        <f t="shared" si="18"/>
        <v>3.2710467959825644</v>
      </c>
      <c r="D1196">
        <v>2.9617479696307232</v>
      </c>
    </row>
    <row r="1197" spans="1:4" x14ac:dyDescent="0.3">
      <c r="A1197">
        <v>1196</v>
      </c>
      <c r="B1197">
        <v>9.1929432688756396</v>
      </c>
      <c r="C1197">
        <f t="shared" si="18"/>
        <v>3.0319866867906331</v>
      </c>
      <c r="D1197">
        <v>2.9624231311937157</v>
      </c>
    </row>
    <row r="1198" spans="1:4" x14ac:dyDescent="0.3">
      <c r="A1198">
        <v>1197</v>
      </c>
      <c r="B1198">
        <v>8.3405823897323508</v>
      </c>
      <c r="C1198">
        <f t="shared" si="18"/>
        <v>2.8880066464141581</v>
      </c>
      <c r="D1198">
        <v>2.9630172186435435</v>
      </c>
    </row>
    <row r="1199" spans="1:4" x14ac:dyDescent="0.3">
      <c r="A1199">
        <v>1198</v>
      </c>
      <c r="B1199">
        <v>15.0964552347638</v>
      </c>
      <c r="C1199">
        <f t="shared" si="18"/>
        <v>3.8854157093886106</v>
      </c>
      <c r="D1199">
        <v>2.96567066449404</v>
      </c>
    </row>
    <row r="1200" spans="1:4" x14ac:dyDescent="0.3">
      <c r="A1200">
        <v>1199</v>
      </c>
      <c r="B1200">
        <v>4.6142195361041303</v>
      </c>
      <c r="C1200">
        <f t="shared" si="18"/>
        <v>2.1480734475580974</v>
      </c>
      <c r="D1200">
        <v>2.965731778647946</v>
      </c>
    </row>
    <row r="1201" spans="1:4" x14ac:dyDescent="0.3">
      <c r="A1201">
        <v>1200</v>
      </c>
      <c r="B1201">
        <v>29.213957291770299</v>
      </c>
      <c r="C1201">
        <f t="shared" si="18"/>
        <v>5.4049937365153626</v>
      </c>
      <c r="D1201">
        <v>2.9658525176468702</v>
      </c>
    </row>
    <row r="1202" spans="1:4" x14ac:dyDescent="0.3">
      <c r="A1202">
        <v>1201</v>
      </c>
      <c r="B1202">
        <v>2.38417312804222</v>
      </c>
      <c r="C1202">
        <f t="shared" si="18"/>
        <v>1.5440767882596449</v>
      </c>
      <c r="D1202">
        <v>2.9670717450061619</v>
      </c>
    </row>
    <row r="1203" spans="1:4" x14ac:dyDescent="0.3">
      <c r="A1203">
        <v>1202</v>
      </c>
      <c r="B1203">
        <v>42.447078494566</v>
      </c>
      <c r="C1203">
        <f t="shared" si="18"/>
        <v>6.515142246687021</v>
      </c>
      <c r="D1203">
        <v>2.9682523354911994</v>
      </c>
    </row>
    <row r="1204" spans="1:4" x14ac:dyDescent="0.3">
      <c r="A1204">
        <v>1203</v>
      </c>
      <c r="B1204">
        <v>9.5552510449502908</v>
      </c>
      <c r="C1204">
        <f t="shared" si="18"/>
        <v>3.0911569104382735</v>
      </c>
      <c r="D1204">
        <v>2.9689135108250779</v>
      </c>
    </row>
    <row r="1205" spans="1:4" x14ac:dyDescent="0.3">
      <c r="A1205">
        <v>1204</v>
      </c>
      <c r="B1205">
        <v>1.1779478785852799</v>
      </c>
      <c r="C1205">
        <f t="shared" si="18"/>
        <v>1.0853330726487975</v>
      </c>
      <c r="D1205">
        <v>2.9689942897296824</v>
      </c>
    </row>
    <row r="1206" spans="1:4" x14ac:dyDescent="0.3">
      <c r="A1206">
        <v>1205</v>
      </c>
      <c r="B1206">
        <v>5.3350498536292603</v>
      </c>
      <c r="C1206">
        <f t="shared" si="18"/>
        <v>2.3097726844062514</v>
      </c>
      <c r="D1206">
        <v>2.9707972936336469</v>
      </c>
    </row>
    <row r="1207" spans="1:4" x14ac:dyDescent="0.3">
      <c r="A1207">
        <v>1206</v>
      </c>
      <c r="B1207">
        <v>9.8624346410582504</v>
      </c>
      <c r="C1207">
        <f t="shared" si="18"/>
        <v>3.1404513435266357</v>
      </c>
      <c r="D1207">
        <v>2.9718139780897541</v>
      </c>
    </row>
    <row r="1208" spans="1:4" x14ac:dyDescent="0.3">
      <c r="A1208">
        <v>1207</v>
      </c>
      <c r="B1208">
        <v>8.5315595945420792</v>
      </c>
      <c r="C1208">
        <f t="shared" si="18"/>
        <v>2.9208833585992577</v>
      </c>
      <c r="D1208">
        <v>2.9724293975675118</v>
      </c>
    </row>
    <row r="1209" spans="1:4" x14ac:dyDescent="0.3">
      <c r="A1209">
        <v>1208</v>
      </c>
      <c r="B1209">
        <v>6.7107627010315696</v>
      </c>
      <c r="C1209">
        <f t="shared" si="18"/>
        <v>2.5905139839482763</v>
      </c>
      <c r="D1209">
        <v>2.9735904094058179</v>
      </c>
    </row>
    <row r="1210" spans="1:4" x14ac:dyDescent="0.3">
      <c r="A1210">
        <v>1209</v>
      </c>
      <c r="B1210">
        <v>15.595805483660699</v>
      </c>
      <c r="C1210">
        <f t="shared" si="18"/>
        <v>3.9491525019503486</v>
      </c>
      <c r="D1210">
        <v>2.9745306884216931</v>
      </c>
    </row>
    <row r="1211" spans="1:4" x14ac:dyDescent="0.3">
      <c r="A1211">
        <v>1210</v>
      </c>
      <c r="B1211">
        <v>9.2043811563146498</v>
      </c>
      <c r="C1211">
        <f t="shared" si="18"/>
        <v>3.0338723038906319</v>
      </c>
      <c r="D1211">
        <v>2.9748390525191142</v>
      </c>
    </row>
    <row r="1212" spans="1:4" x14ac:dyDescent="0.3">
      <c r="A1212">
        <v>1211</v>
      </c>
      <c r="B1212">
        <v>10.157442931005299</v>
      </c>
      <c r="C1212">
        <f t="shared" si="18"/>
        <v>3.1870743529144874</v>
      </c>
      <c r="D1212">
        <v>2.9779456855847504</v>
      </c>
    </row>
    <row r="1213" spans="1:4" x14ac:dyDescent="0.3">
      <c r="A1213">
        <v>1212</v>
      </c>
      <c r="B1213">
        <v>7.0009436184742802</v>
      </c>
      <c r="C1213">
        <f t="shared" si="18"/>
        <v>2.6459296321849304</v>
      </c>
      <c r="D1213">
        <v>2.9802312585701785</v>
      </c>
    </row>
    <row r="1214" spans="1:4" x14ac:dyDescent="0.3">
      <c r="A1214">
        <v>1213</v>
      </c>
      <c r="B1214">
        <v>2.4662056798198702</v>
      </c>
      <c r="C1214">
        <f t="shared" si="18"/>
        <v>1.5704157665471492</v>
      </c>
      <c r="D1214">
        <v>2.9804801686908955</v>
      </c>
    </row>
    <row r="1215" spans="1:4" x14ac:dyDescent="0.3">
      <c r="A1215">
        <v>1214</v>
      </c>
      <c r="B1215">
        <v>2.05202910757788</v>
      </c>
      <c r="C1215">
        <f t="shared" si="18"/>
        <v>1.4324905261738663</v>
      </c>
      <c r="D1215">
        <v>2.9810677565108512</v>
      </c>
    </row>
    <row r="1216" spans="1:4" x14ac:dyDescent="0.3">
      <c r="A1216">
        <v>1215</v>
      </c>
      <c r="B1216">
        <v>2.1833615042602399</v>
      </c>
      <c r="C1216">
        <f t="shared" si="18"/>
        <v>1.4776202165171672</v>
      </c>
      <c r="D1216">
        <v>2.9832428777651274</v>
      </c>
    </row>
    <row r="1217" spans="1:4" x14ac:dyDescent="0.3">
      <c r="A1217">
        <v>1216</v>
      </c>
      <c r="B1217">
        <v>28.413510847107698</v>
      </c>
      <c r="C1217">
        <f t="shared" si="18"/>
        <v>5.3304325197030398</v>
      </c>
      <c r="D1217">
        <v>2.9867216989778727</v>
      </c>
    </row>
    <row r="1218" spans="1:4" x14ac:dyDescent="0.3">
      <c r="A1218">
        <v>1217</v>
      </c>
      <c r="B1218">
        <v>7.7593897118740998</v>
      </c>
      <c r="C1218">
        <f t="shared" si="18"/>
        <v>2.7855681129482543</v>
      </c>
      <c r="D1218">
        <v>2.9872885797223074</v>
      </c>
    </row>
    <row r="1219" spans="1:4" x14ac:dyDescent="0.3">
      <c r="A1219">
        <v>1218</v>
      </c>
      <c r="B1219">
        <v>21.810882668755401</v>
      </c>
      <c r="C1219">
        <f t="shared" ref="C1219:C1282" si="19">SQRT(B1219)</f>
        <v>4.67021227234431</v>
      </c>
      <c r="D1219">
        <v>2.9874511757833999</v>
      </c>
    </row>
    <row r="1220" spans="1:4" x14ac:dyDescent="0.3">
      <c r="A1220">
        <v>1219</v>
      </c>
      <c r="B1220">
        <v>14.4032399083945</v>
      </c>
      <c r="C1220">
        <f t="shared" si="19"/>
        <v>3.7951600636066063</v>
      </c>
      <c r="D1220">
        <v>2.9876815394797971</v>
      </c>
    </row>
    <row r="1221" spans="1:4" x14ac:dyDescent="0.3">
      <c r="A1221">
        <v>1220</v>
      </c>
      <c r="B1221">
        <v>14.355118171663801</v>
      </c>
      <c r="C1221">
        <f t="shared" si="19"/>
        <v>3.7888148769323369</v>
      </c>
      <c r="D1221">
        <v>2.9900450953603577</v>
      </c>
    </row>
    <row r="1222" spans="1:4" x14ac:dyDescent="0.3">
      <c r="A1222">
        <v>1221</v>
      </c>
      <c r="B1222">
        <v>12.6574909652287</v>
      </c>
      <c r="C1222">
        <f t="shared" si="19"/>
        <v>3.5577367757084981</v>
      </c>
      <c r="D1222">
        <v>2.9904202162704392</v>
      </c>
    </row>
    <row r="1223" spans="1:4" x14ac:dyDescent="0.3">
      <c r="A1223">
        <v>1222</v>
      </c>
      <c r="B1223">
        <v>21.980172487835699</v>
      </c>
      <c r="C1223">
        <f t="shared" si="19"/>
        <v>4.6883016634849444</v>
      </c>
      <c r="D1223">
        <v>2.991169432568618</v>
      </c>
    </row>
    <row r="1224" spans="1:4" x14ac:dyDescent="0.3">
      <c r="A1224">
        <v>1223</v>
      </c>
      <c r="B1224">
        <v>18.018973309591601</v>
      </c>
      <c r="C1224">
        <f t="shared" si="19"/>
        <v>4.2448761241750743</v>
      </c>
      <c r="D1224">
        <v>2.9912297207946268</v>
      </c>
    </row>
    <row r="1225" spans="1:4" x14ac:dyDescent="0.3">
      <c r="A1225">
        <v>1224</v>
      </c>
      <c r="B1225">
        <v>14.329106620027799</v>
      </c>
      <c r="C1225">
        <f t="shared" si="19"/>
        <v>3.7853806440076538</v>
      </c>
      <c r="D1225">
        <v>2.991665668245767</v>
      </c>
    </row>
    <row r="1226" spans="1:4" x14ac:dyDescent="0.3">
      <c r="A1226">
        <v>1225</v>
      </c>
      <c r="B1226">
        <v>2.1774049629224299</v>
      </c>
      <c r="C1226">
        <f t="shared" si="19"/>
        <v>1.4756032539007327</v>
      </c>
      <c r="D1226">
        <v>2.9942339092340782</v>
      </c>
    </row>
    <row r="1227" spans="1:4" x14ac:dyDescent="0.3">
      <c r="A1227">
        <v>1226</v>
      </c>
      <c r="B1227">
        <v>1.25439741294687</v>
      </c>
      <c r="C1227">
        <f t="shared" si="19"/>
        <v>1.1199988450649714</v>
      </c>
      <c r="D1227">
        <v>3.0002414657057788</v>
      </c>
    </row>
    <row r="1228" spans="1:4" x14ac:dyDescent="0.3">
      <c r="A1228">
        <v>1227</v>
      </c>
      <c r="B1228">
        <v>2.0778272899846502</v>
      </c>
      <c r="C1228">
        <f t="shared" si="19"/>
        <v>1.4414670617064582</v>
      </c>
      <c r="D1228">
        <v>3.0006944459867722</v>
      </c>
    </row>
    <row r="1229" spans="1:4" x14ac:dyDescent="0.3">
      <c r="A1229">
        <v>1228</v>
      </c>
      <c r="B1229">
        <v>5.8663739459753996</v>
      </c>
      <c r="C1229">
        <f t="shared" si="19"/>
        <v>2.4220598559852728</v>
      </c>
      <c r="D1229">
        <v>3.0028724945678498</v>
      </c>
    </row>
    <row r="1230" spans="1:4" x14ac:dyDescent="0.3">
      <c r="A1230">
        <v>1229</v>
      </c>
      <c r="B1230">
        <v>8.5478127143159206</v>
      </c>
      <c r="C1230">
        <f t="shared" si="19"/>
        <v>2.9236642615587587</v>
      </c>
      <c r="D1230">
        <v>3.0058484907462484</v>
      </c>
    </row>
    <row r="1231" spans="1:4" x14ac:dyDescent="0.3">
      <c r="A1231">
        <v>1230</v>
      </c>
      <c r="B1231">
        <v>6.1378653227776896</v>
      </c>
      <c r="C1231">
        <f t="shared" si="19"/>
        <v>2.4774715584195288</v>
      </c>
      <c r="D1231">
        <v>3.0065405659346776</v>
      </c>
    </row>
    <row r="1232" spans="1:4" x14ac:dyDescent="0.3">
      <c r="A1232">
        <v>1231</v>
      </c>
      <c r="B1232">
        <v>11.359034696815799</v>
      </c>
      <c r="C1232">
        <f t="shared" si="19"/>
        <v>3.3703167057141381</v>
      </c>
      <c r="D1232">
        <v>3.0070909674991992</v>
      </c>
    </row>
    <row r="1233" spans="1:4" x14ac:dyDescent="0.3">
      <c r="A1233">
        <v>1232</v>
      </c>
      <c r="B1233">
        <v>20.042863432092801</v>
      </c>
      <c r="C1233">
        <f t="shared" si="19"/>
        <v>4.4769256674745899</v>
      </c>
      <c r="D1233">
        <v>3.0086168400313489</v>
      </c>
    </row>
    <row r="1234" spans="1:4" x14ac:dyDescent="0.3">
      <c r="A1234">
        <v>1233</v>
      </c>
      <c r="B1234">
        <v>9.1791152347821701</v>
      </c>
      <c r="C1234">
        <f t="shared" si="19"/>
        <v>3.0297054699726456</v>
      </c>
      <c r="D1234">
        <v>3.009673091756158</v>
      </c>
    </row>
    <row r="1235" spans="1:4" x14ac:dyDescent="0.3">
      <c r="A1235">
        <v>1234</v>
      </c>
      <c r="B1235">
        <v>28.974555709002999</v>
      </c>
      <c r="C1235">
        <f t="shared" si="19"/>
        <v>5.3828018456007651</v>
      </c>
      <c r="D1235">
        <v>3.0097792261388641</v>
      </c>
    </row>
    <row r="1236" spans="1:4" x14ac:dyDescent="0.3">
      <c r="A1236">
        <v>1235</v>
      </c>
      <c r="B1236">
        <v>29.721721715710501</v>
      </c>
      <c r="C1236">
        <f t="shared" si="19"/>
        <v>5.451763174947212</v>
      </c>
      <c r="D1236">
        <v>3.0105274441596728</v>
      </c>
    </row>
    <row r="1237" spans="1:4" x14ac:dyDescent="0.3">
      <c r="A1237">
        <v>1236</v>
      </c>
      <c r="B1237">
        <v>24.851397614045801</v>
      </c>
      <c r="C1237">
        <f t="shared" si="19"/>
        <v>4.9851176128598809</v>
      </c>
      <c r="D1237">
        <v>3.0115782066629468</v>
      </c>
    </row>
    <row r="1238" spans="1:4" x14ac:dyDescent="0.3">
      <c r="A1238">
        <v>1237</v>
      </c>
      <c r="B1238">
        <v>6.3172160596875502</v>
      </c>
      <c r="C1238">
        <f t="shared" si="19"/>
        <v>2.5134072610079627</v>
      </c>
      <c r="D1238">
        <v>3.0127249308283672</v>
      </c>
    </row>
    <row r="1239" spans="1:4" x14ac:dyDescent="0.3">
      <c r="A1239">
        <v>1238</v>
      </c>
      <c r="B1239">
        <v>14.9052702002149</v>
      </c>
      <c r="C1239">
        <f t="shared" si="19"/>
        <v>3.8607344120277038</v>
      </c>
      <c r="D1239">
        <v>3.0138224669107831</v>
      </c>
    </row>
    <row r="1240" spans="1:4" x14ac:dyDescent="0.3">
      <c r="A1240">
        <v>1239</v>
      </c>
      <c r="B1240">
        <v>40.512724347610401</v>
      </c>
      <c r="C1240">
        <f t="shared" si="19"/>
        <v>6.3649606713325735</v>
      </c>
      <c r="D1240">
        <v>3.0159578245139835</v>
      </c>
    </row>
    <row r="1241" spans="1:4" x14ac:dyDescent="0.3">
      <c r="A1241">
        <v>1240</v>
      </c>
      <c r="B1241">
        <v>31.629858227474202</v>
      </c>
      <c r="C1241">
        <f t="shared" si="19"/>
        <v>5.6240428721227049</v>
      </c>
      <c r="D1241">
        <v>3.0178508197043854</v>
      </c>
    </row>
    <row r="1242" spans="1:4" x14ac:dyDescent="0.3">
      <c r="A1242">
        <v>1241</v>
      </c>
      <c r="B1242">
        <v>50.120662995494797</v>
      </c>
      <c r="C1242">
        <f t="shared" si="19"/>
        <v>7.0795948327213472</v>
      </c>
      <c r="D1242">
        <v>3.0180591345482299</v>
      </c>
    </row>
    <row r="1243" spans="1:4" x14ac:dyDescent="0.3">
      <c r="A1243">
        <v>1242</v>
      </c>
      <c r="B1243">
        <v>26.5343312127663</v>
      </c>
      <c r="C1243">
        <f t="shared" si="19"/>
        <v>5.1511485333628562</v>
      </c>
      <c r="D1243">
        <v>3.0181191435795722</v>
      </c>
    </row>
    <row r="1244" spans="1:4" x14ac:dyDescent="0.3">
      <c r="A1244">
        <v>1243</v>
      </c>
      <c r="B1244">
        <v>10.825680251427499</v>
      </c>
      <c r="C1244">
        <f t="shared" si="19"/>
        <v>3.2902401510265933</v>
      </c>
      <c r="D1244">
        <v>3.0181738578708535</v>
      </c>
    </row>
    <row r="1245" spans="1:4" x14ac:dyDescent="0.3">
      <c r="A1245">
        <v>1244</v>
      </c>
      <c r="B1245">
        <v>4.7987617346777203</v>
      </c>
      <c r="C1245">
        <f t="shared" si="19"/>
        <v>2.1906076176891469</v>
      </c>
      <c r="D1245">
        <v>3.0187210020045727</v>
      </c>
    </row>
    <row r="1246" spans="1:4" x14ac:dyDescent="0.3">
      <c r="A1246">
        <v>1245</v>
      </c>
      <c r="B1246">
        <v>13.527880911254501</v>
      </c>
      <c r="C1246">
        <f t="shared" si="19"/>
        <v>3.6780267686973813</v>
      </c>
      <c r="D1246">
        <v>3.0219589471656509</v>
      </c>
    </row>
    <row r="1247" spans="1:4" x14ac:dyDescent="0.3">
      <c r="A1247">
        <v>1246</v>
      </c>
      <c r="B1247">
        <v>14.6089033557256</v>
      </c>
      <c r="C1247">
        <f t="shared" si="19"/>
        <v>3.8221595146887317</v>
      </c>
      <c r="D1247">
        <v>3.0228034122997181</v>
      </c>
    </row>
    <row r="1248" spans="1:4" x14ac:dyDescent="0.3">
      <c r="A1248">
        <v>1247</v>
      </c>
      <c r="B1248">
        <v>14.0466862029543</v>
      </c>
      <c r="C1248">
        <f t="shared" si="19"/>
        <v>3.7478909006205479</v>
      </c>
      <c r="D1248">
        <v>3.023712390440807</v>
      </c>
    </row>
    <row r="1249" spans="1:4" x14ac:dyDescent="0.3">
      <c r="A1249">
        <v>1248</v>
      </c>
      <c r="B1249">
        <v>7.67284295517491</v>
      </c>
      <c r="C1249">
        <f t="shared" si="19"/>
        <v>2.7699897030810261</v>
      </c>
      <c r="D1249">
        <v>3.0297054699726456</v>
      </c>
    </row>
    <row r="1250" spans="1:4" x14ac:dyDescent="0.3">
      <c r="A1250">
        <v>1249</v>
      </c>
      <c r="B1250">
        <v>28.393553993344302</v>
      </c>
      <c r="C1250">
        <f t="shared" si="19"/>
        <v>5.3285602176708391</v>
      </c>
      <c r="D1250">
        <v>3.0303718766946277</v>
      </c>
    </row>
    <row r="1251" spans="1:4" x14ac:dyDescent="0.3">
      <c r="A1251">
        <v>1250</v>
      </c>
      <c r="B1251">
        <v>8.1708124482619304</v>
      </c>
      <c r="C1251">
        <f t="shared" si="19"/>
        <v>2.8584633018917578</v>
      </c>
      <c r="D1251">
        <v>3.0303864813664148</v>
      </c>
    </row>
    <row r="1252" spans="1:4" x14ac:dyDescent="0.3">
      <c r="A1252">
        <v>1251</v>
      </c>
      <c r="B1252">
        <v>2.4359781741574</v>
      </c>
      <c r="C1252">
        <f t="shared" si="19"/>
        <v>1.56076204917899</v>
      </c>
      <c r="D1252">
        <v>3.0319866867906331</v>
      </c>
    </row>
    <row r="1253" spans="1:4" x14ac:dyDescent="0.3">
      <c r="A1253">
        <v>1252</v>
      </c>
      <c r="B1253">
        <v>4.4531832299731198</v>
      </c>
      <c r="C1253">
        <f t="shared" si="19"/>
        <v>2.1102566739553557</v>
      </c>
      <c r="D1253">
        <v>3.0320298179344722</v>
      </c>
    </row>
    <row r="1254" spans="1:4" x14ac:dyDescent="0.3">
      <c r="A1254">
        <v>1253</v>
      </c>
      <c r="B1254">
        <v>4.1465787153613798</v>
      </c>
      <c r="C1254">
        <f t="shared" si="19"/>
        <v>2.036314984318826</v>
      </c>
      <c r="D1254">
        <v>3.0320456895340135</v>
      </c>
    </row>
    <row r="1255" spans="1:4" x14ac:dyDescent="0.3">
      <c r="A1255">
        <v>1254</v>
      </c>
      <c r="B1255">
        <v>4.2242481319863199</v>
      </c>
      <c r="C1255">
        <f t="shared" si="19"/>
        <v>2.0552975774778504</v>
      </c>
      <c r="D1255">
        <v>3.0338723038906319</v>
      </c>
    </row>
    <row r="1256" spans="1:4" x14ac:dyDescent="0.3">
      <c r="A1256">
        <v>1255</v>
      </c>
      <c r="B1256">
        <v>4.6604718994646097</v>
      </c>
      <c r="C1256">
        <f t="shared" si="19"/>
        <v>2.1588126133281254</v>
      </c>
      <c r="D1256">
        <v>3.0342634328628373</v>
      </c>
    </row>
    <row r="1257" spans="1:4" x14ac:dyDescent="0.3">
      <c r="A1257">
        <v>1256</v>
      </c>
      <c r="B1257">
        <v>10.665286135985401</v>
      </c>
      <c r="C1257">
        <f t="shared" si="19"/>
        <v>3.2657749671380301</v>
      </c>
      <c r="D1257">
        <v>3.0342657595396978</v>
      </c>
    </row>
    <row r="1258" spans="1:4" x14ac:dyDescent="0.3">
      <c r="A1258">
        <v>1257</v>
      </c>
      <c r="B1258">
        <v>42.319008034263298</v>
      </c>
      <c r="C1258">
        <f t="shared" si="19"/>
        <v>6.505306144545643</v>
      </c>
      <c r="D1258">
        <v>3.0343885079964021</v>
      </c>
    </row>
    <row r="1259" spans="1:4" x14ac:dyDescent="0.3">
      <c r="A1259">
        <v>1258</v>
      </c>
      <c r="B1259">
        <v>35.169971572134799</v>
      </c>
      <c r="C1259">
        <f t="shared" si="19"/>
        <v>5.930427604493187</v>
      </c>
      <c r="D1259">
        <v>3.0346103999837739</v>
      </c>
    </row>
    <row r="1260" spans="1:4" x14ac:dyDescent="0.3">
      <c r="A1260">
        <v>1259</v>
      </c>
      <c r="B1260">
        <v>92.570302450169805</v>
      </c>
      <c r="C1260">
        <f t="shared" si="19"/>
        <v>9.6213461870036561</v>
      </c>
      <c r="D1260">
        <v>3.0368775466875744</v>
      </c>
    </row>
    <row r="1261" spans="1:4" x14ac:dyDescent="0.3">
      <c r="A1261">
        <v>1260</v>
      </c>
      <c r="B1261">
        <v>39.941466707336801</v>
      </c>
      <c r="C1261">
        <f t="shared" si="19"/>
        <v>6.3199261631238066</v>
      </c>
      <c r="D1261">
        <v>3.0377895105975465</v>
      </c>
    </row>
    <row r="1262" spans="1:4" x14ac:dyDescent="0.3">
      <c r="A1262">
        <v>1261</v>
      </c>
      <c r="B1262">
        <v>3.7191707274633599</v>
      </c>
      <c r="C1262">
        <f t="shared" si="19"/>
        <v>1.9285151613257698</v>
      </c>
      <c r="D1262">
        <v>3.0390888674378163</v>
      </c>
    </row>
    <row r="1263" spans="1:4" x14ac:dyDescent="0.3">
      <c r="A1263">
        <v>1262</v>
      </c>
      <c r="B1263">
        <v>18.3631258147702</v>
      </c>
      <c r="C1263">
        <f t="shared" si="19"/>
        <v>4.2852217929496019</v>
      </c>
      <c r="D1263">
        <v>3.0392957134945524</v>
      </c>
    </row>
    <row r="1264" spans="1:4" x14ac:dyDescent="0.3">
      <c r="A1264">
        <v>1263</v>
      </c>
      <c r="B1264">
        <v>5.5919611964182501</v>
      </c>
      <c r="C1264">
        <f t="shared" si="19"/>
        <v>2.3647327959873712</v>
      </c>
      <c r="D1264">
        <v>3.0396245549451137</v>
      </c>
    </row>
    <row r="1265" spans="1:4" x14ac:dyDescent="0.3">
      <c r="A1265">
        <v>1264</v>
      </c>
      <c r="B1265">
        <v>17.502648357348399</v>
      </c>
      <c r="C1265">
        <f t="shared" si="19"/>
        <v>4.1836166599424951</v>
      </c>
      <c r="D1265">
        <v>3.0409853889802925</v>
      </c>
    </row>
    <row r="1266" spans="1:4" x14ac:dyDescent="0.3">
      <c r="A1266">
        <v>1265</v>
      </c>
      <c r="B1266">
        <v>18.069290513824502</v>
      </c>
      <c r="C1266">
        <f t="shared" si="19"/>
        <v>4.2507988089092743</v>
      </c>
      <c r="D1266">
        <v>3.0432854311491799</v>
      </c>
    </row>
    <row r="1267" spans="1:4" x14ac:dyDescent="0.3">
      <c r="A1267">
        <v>1266</v>
      </c>
      <c r="B1267">
        <v>18.329283462249901</v>
      </c>
      <c r="C1267">
        <f t="shared" si="19"/>
        <v>4.2812712437137055</v>
      </c>
      <c r="D1267">
        <v>3.0454248131803157</v>
      </c>
    </row>
    <row r="1268" spans="1:4" x14ac:dyDescent="0.3">
      <c r="A1268">
        <v>1267</v>
      </c>
      <c r="B1268">
        <v>6.4817602645454304</v>
      </c>
      <c r="C1268">
        <f t="shared" si="19"/>
        <v>2.5459301374046834</v>
      </c>
      <c r="D1268">
        <v>3.0470011773321617</v>
      </c>
    </row>
    <row r="1269" spans="1:4" x14ac:dyDescent="0.3">
      <c r="A1269">
        <v>1268</v>
      </c>
      <c r="B1269">
        <v>3.2894596515067001</v>
      </c>
      <c r="C1269">
        <f t="shared" si="19"/>
        <v>1.8136867567214301</v>
      </c>
      <c r="D1269">
        <v>3.0476742029644721</v>
      </c>
    </row>
    <row r="1270" spans="1:4" x14ac:dyDescent="0.3">
      <c r="A1270">
        <v>1269</v>
      </c>
      <c r="B1270">
        <v>7.7044991952209196</v>
      </c>
      <c r="C1270">
        <f t="shared" si="19"/>
        <v>2.7756979654171525</v>
      </c>
      <c r="D1270">
        <v>3.0482344464534878</v>
      </c>
    </row>
    <row r="1271" spans="1:4" x14ac:dyDescent="0.3">
      <c r="A1271">
        <v>1270</v>
      </c>
      <c r="B1271">
        <v>15.0006556724514</v>
      </c>
      <c r="C1271">
        <f t="shared" si="19"/>
        <v>3.8730679922319204</v>
      </c>
      <c r="D1271">
        <v>3.0483125525061436</v>
      </c>
    </row>
    <row r="1272" spans="1:4" x14ac:dyDescent="0.3">
      <c r="A1272">
        <v>1271</v>
      </c>
      <c r="B1272">
        <v>12.1918406496822</v>
      </c>
      <c r="C1272">
        <f t="shared" si="19"/>
        <v>3.4916816363583609</v>
      </c>
      <c r="D1272">
        <v>3.0484273204719394</v>
      </c>
    </row>
    <row r="1273" spans="1:4" x14ac:dyDescent="0.3">
      <c r="A1273">
        <v>1272</v>
      </c>
      <c r="B1273">
        <v>40.693796552456398</v>
      </c>
      <c r="C1273">
        <f t="shared" si="19"/>
        <v>6.3791689546880948</v>
      </c>
      <c r="D1273">
        <v>3.0498564866366022</v>
      </c>
    </row>
    <row r="1274" spans="1:4" x14ac:dyDescent="0.3">
      <c r="A1274">
        <v>1273</v>
      </c>
      <c r="B1274">
        <v>36.914352679543498</v>
      </c>
      <c r="C1274">
        <f t="shared" si="19"/>
        <v>6.0757182850707867</v>
      </c>
      <c r="D1274">
        <v>3.0514453559135464</v>
      </c>
    </row>
    <row r="1275" spans="1:4" x14ac:dyDescent="0.3">
      <c r="A1275">
        <v>1274</v>
      </c>
      <c r="B1275">
        <v>23.583020310197998</v>
      </c>
      <c r="C1275">
        <f t="shared" si="19"/>
        <v>4.8562351992256305</v>
      </c>
      <c r="D1275">
        <v>3.0541576870941669</v>
      </c>
    </row>
    <row r="1276" spans="1:4" x14ac:dyDescent="0.3">
      <c r="A1276">
        <v>1275</v>
      </c>
      <c r="B1276">
        <v>30.5561277461453</v>
      </c>
      <c r="C1276">
        <f t="shared" si="19"/>
        <v>5.5277597402695875</v>
      </c>
      <c r="D1276">
        <v>3.0541835967041422</v>
      </c>
    </row>
    <row r="1277" spans="1:4" x14ac:dyDescent="0.3">
      <c r="A1277">
        <v>1276</v>
      </c>
      <c r="B1277">
        <v>6.2386390902452398</v>
      </c>
      <c r="C1277">
        <f t="shared" si="19"/>
        <v>2.497726784547349</v>
      </c>
      <c r="D1277">
        <v>3.054454249479337</v>
      </c>
    </row>
    <row r="1278" spans="1:4" x14ac:dyDescent="0.3">
      <c r="A1278">
        <v>1277</v>
      </c>
      <c r="B1278">
        <v>9.8096598299366509</v>
      </c>
      <c r="C1278">
        <f t="shared" si="19"/>
        <v>3.1320376482310444</v>
      </c>
      <c r="D1278">
        <v>3.0557460132422114</v>
      </c>
    </row>
    <row r="1279" spans="1:4" x14ac:dyDescent="0.3">
      <c r="A1279">
        <v>1278</v>
      </c>
      <c r="B1279">
        <v>11.512840673357401</v>
      </c>
      <c r="C1279">
        <f t="shared" si="19"/>
        <v>3.3930577173631162</v>
      </c>
      <c r="D1279">
        <v>3.0649597719221324</v>
      </c>
    </row>
    <row r="1280" spans="1:4" x14ac:dyDescent="0.3">
      <c r="A1280">
        <v>1279</v>
      </c>
      <c r="B1280">
        <v>6.6436475416015304</v>
      </c>
      <c r="C1280">
        <f t="shared" si="19"/>
        <v>2.5775274085063637</v>
      </c>
      <c r="D1280">
        <v>3.0672862016221294</v>
      </c>
    </row>
    <row r="1281" spans="1:4" x14ac:dyDescent="0.3">
      <c r="A1281">
        <v>1280</v>
      </c>
      <c r="B1281">
        <v>5.9330996461558101</v>
      </c>
      <c r="C1281">
        <f t="shared" si="19"/>
        <v>2.4357954852893151</v>
      </c>
      <c r="D1281">
        <v>3.0693646031470729</v>
      </c>
    </row>
    <row r="1282" spans="1:4" x14ac:dyDescent="0.3">
      <c r="A1282">
        <v>1281</v>
      </c>
      <c r="B1282">
        <v>22.077523466698398</v>
      </c>
      <c r="C1282">
        <f t="shared" si="19"/>
        <v>4.6986725217553094</v>
      </c>
      <c r="D1282">
        <v>3.0708479829495845</v>
      </c>
    </row>
    <row r="1283" spans="1:4" x14ac:dyDescent="0.3">
      <c r="A1283">
        <v>1282</v>
      </c>
      <c r="B1283">
        <v>62.125043382184799</v>
      </c>
      <c r="C1283">
        <f t="shared" ref="C1283:C1346" si="20">SQRT(B1283)</f>
        <v>7.8819441372154371</v>
      </c>
      <c r="D1283">
        <v>3.0713817081201955</v>
      </c>
    </row>
    <row r="1284" spans="1:4" x14ac:dyDescent="0.3">
      <c r="A1284">
        <v>1283</v>
      </c>
      <c r="B1284">
        <v>122.749782386025</v>
      </c>
      <c r="C1284">
        <f t="shared" si="20"/>
        <v>11.079250082294605</v>
      </c>
      <c r="D1284">
        <v>3.0723788745415108</v>
      </c>
    </row>
    <row r="1285" spans="1:4" x14ac:dyDescent="0.3">
      <c r="A1285">
        <v>1284</v>
      </c>
      <c r="B1285">
        <v>43.374874287205103</v>
      </c>
      <c r="C1285">
        <f t="shared" si="20"/>
        <v>6.5859603921679568</v>
      </c>
      <c r="D1285">
        <v>3.072672098999921</v>
      </c>
    </row>
    <row r="1286" spans="1:4" x14ac:dyDescent="0.3">
      <c r="A1286">
        <v>1285</v>
      </c>
      <c r="B1286">
        <v>16.030900329952601</v>
      </c>
      <c r="C1286">
        <f t="shared" si="20"/>
        <v>4.0038606781396133</v>
      </c>
      <c r="D1286">
        <v>3.0743285776282989</v>
      </c>
    </row>
    <row r="1287" spans="1:4" x14ac:dyDescent="0.3">
      <c r="A1287">
        <v>1286</v>
      </c>
      <c r="B1287">
        <v>47.908206467382897</v>
      </c>
      <c r="C1287">
        <f t="shared" si="20"/>
        <v>6.9215754324707675</v>
      </c>
      <c r="D1287">
        <v>3.0770421461456583</v>
      </c>
    </row>
    <row r="1288" spans="1:4" x14ac:dyDescent="0.3">
      <c r="A1288">
        <v>1287</v>
      </c>
      <c r="B1288">
        <v>13.287836991916199</v>
      </c>
      <c r="C1288">
        <f t="shared" si="20"/>
        <v>3.6452485500876617</v>
      </c>
      <c r="D1288">
        <v>3.0780500408244196</v>
      </c>
    </row>
    <row r="1289" spans="1:4" x14ac:dyDescent="0.3">
      <c r="A1289">
        <v>1288</v>
      </c>
      <c r="B1289">
        <v>13.114799466151901</v>
      </c>
      <c r="C1289">
        <f t="shared" si="20"/>
        <v>3.6214361054907349</v>
      </c>
      <c r="D1289">
        <v>3.0821897523116011</v>
      </c>
    </row>
    <row r="1290" spans="1:4" x14ac:dyDescent="0.3">
      <c r="A1290">
        <v>1289</v>
      </c>
      <c r="B1290">
        <v>5.37924190759278</v>
      </c>
      <c r="C1290">
        <f t="shared" si="20"/>
        <v>2.3193192767691082</v>
      </c>
      <c r="D1290">
        <v>3.0825890452792195</v>
      </c>
    </row>
    <row r="1291" spans="1:4" x14ac:dyDescent="0.3">
      <c r="A1291">
        <v>1290</v>
      </c>
      <c r="B1291">
        <v>18.398266725594901</v>
      </c>
      <c r="C1291">
        <f t="shared" si="20"/>
        <v>4.2893200773076963</v>
      </c>
      <c r="D1291">
        <v>3.0826349242608004</v>
      </c>
    </row>
    <row r="1292" spans="1:4" x14ac:dyDescent="0.3">
      <c r="A1292">
        <v>1291</v>
      </c>
      <c r="B1292">
        <v>19.450227210984199</v>
      </c>
      <c r="C1292">
        <f t="shared" si="20"/>
        <v>4.4102411737890481</v>
      </c>
      <c r="D1292">
        <v>3.0827833558613489</v>
      </c>
    </row>
    <row r="1293" spans="1:4" x14ac:dyDescent="0.3">
      <c r="A1293">
        <v>1292</v>
      </c>
      <c r="B1293">
        <v>5.0332196387485899</v>
      </c>
      <c r="C1293">
        <f t="shared" si="20"/>
        <v>2.2434838173583045</v>
      </c>
      <c r="D1293">
        <v>3.0838387762896877</v>
      </c>
    </row>
    <row r="1294" spans="1:4" x14ac:dyDescent="0.3">
      <c r="A1294">
        <v>1293</v>
      </c>
      <c r="B1294">
        <v>7.3449442885838296</v>
      </c>
      <c r="C1294">
        <f t="shared" si="20"/>
        <v>2.7101557683247339</v>
      </c>
      <c r="D1294">
        <v>3.0869003264347019</v>
      </c>
    </row>
    <row r="1295" spans="1:4" x14ac:dyDescent="0.3">
      <c r="A1295">
        <v>1294</v>
      </c>
      <c r="B1295">
        <v>22.306492710692599</v>
      </c>
      <c r="C1295">
        <f t="shared" si="20"/>
        <v>4.7229749851859895</v>
      </c>
      <c r="D1295">
        <v>3.0877810483209087</v>
      </c>
    </row>
    <row r="1296" spans="1:4" x14ac:dyDescent="0.3">
      <c r="A1296">
        <v>1295</v>
      </c>
      <c r="B1296">
        <v>56.439663816728697</v>
      </c>
      <c r="C1296">
        <f t="shared" si="20"/>
        <v>7.5126336139018983</v>
      </c>
      <c r="D1296">
        <v>3.0884979332294931</v>
      </c>
    </row>
    <row r="1297" spans="1:4" x14ac:dyDescent="0.3">
      <c r="A1297">
        <v>1296</v>
      </c>
      <c r="B1297">
        <v>23.6430637949694</v>
      </c>
      <c r="C1297">
        <f t="shared" si="20"/>
        <v>4.8624133714616864</v>
      </c>
      <c r="D1297">
        <v>3.0911569104382735</v>
      </c>
    </row>
    <row r="1298" spans="1:4" x14ac:dyDescent="0.3">
      <c r="A1298">
        <v>1297</v>
      </c>
      <c r="B1298">
        <v>2.3084863524212902</v>
      </c>
      <c r="C1298">
        <f t="shared" si="20"/>
        <v>1.519370380263249</v>
      </c>
      <c r="D1298">
        <v>3.0912383902394298</v>
      </c>
    </row>
    <row r="1299" spans="1:4" x14ac:dyDescent="0.3">
      <c r="A1299">
        <v>1298</v>
      </c>
      <c r="B1299">
        <v>4.9456112844416298</v>
      </c>
      <c r="C1299">
        <f t="shared" si="20"/>
        <v>2.2238730369428983</v>
      </c>
      <c r="D1299">
        <v>3.0929273739408805</v>
      </c>
    </row>
    <row r="1300" spans="1:4" x14ac:dyDescent="0.3">
      <c r="A1300">
        <v>1299</v>
      </c>
      <c r="B1300">
        <v>8.5524881493596894</v>
      </c>
      <c r="C1300">
        <f t="shared" si="20"/>
        <v>2.9244637370567084</v>
      </c>
      <c r="D1300">
        <v>3.0960465581340553</v>
      </c>
    </row>
    <row r="1301" spans="1:4" x14ac:dyDescent="0.3">
      <c r="A1301">
        <v>1300</v>
      </c>
      <c r="B1301">
        <v>4.0619684972985004</v>
      </c>
      <c r="C1301">
        <f t="shared" si="20"/>
        <v>2.0154325831688094</v>
      </c>
      <c r="D1301">
        <v>3.0962221352494481</v>
      </c>
    </row>
    <row r="1302" spans="1:4" x14ac:dyDescent="0.3">
      <c r="A1302">
        <v>1301</v>
      </c>
      <c r="B1302">
        <v>3.58943822827933</v>
      </c>
      <c r="C1302">
        <f t="shared" si="20"/>
        <v>1.8945812804626065</v>
      </c>
      <c r="D1302">
        <v>3.0967017003576194</v>
      </c>
    </row>
    <row r="1303" spans="1:4" x14ac:dyDescent="0.3">
      <c r="A1303">
        <v>1302</v>
      </c>
      <c r="B1303">
        <v>4.0879074412674798</v>
      </c>
      <c r="C1303">
        <f t="shared" si="20"/>
        <v>2.02185742357553</v>
      </c>
      <c r="D1303">
        <v>3.098101117405399</v>
      </c>
    </row>
    <row r="1304" spans="1:4" x14ac:dyDescent="0.3">
      <c r="A1304">
        <v>1303</v>
      </c>
      <c r="B1304">
        <v>24.493910338612299</v>
      </c>
      <c r="C1304">
        <f t="shared" si="20"/>
        <v>4.9491322813814849</v>
      </c>
      <c r="D1304">
        <v>3.1000893880718876</v>
      </c>
    </row>
    <row r="1305" spans="1:4" x14ac:dyDescent="0.3">
      <c r="A1305">
        <v>1304</v>
      </c>
      <c r="B1305">
        <v>26.2277100225552</v>
      </c>
      <c r="C1305">
        <f t="shared" si="20"/>
        <v>5.1212996419419943</v>
      </c>
      <c r="D1305">
        <v>3.1038228138744262</v>
      </c>
    </row>
    <row r="1306" spans="1:4" x14ac:dyDescent="0.3">
      <c r="A1306">
        <v>1305</v>
      </c>
      <c r="B1306">
        <v>19.4214648835611</v>
      </c>
      <c r="C1306">
        <f t="shared" si="20"/>
        <v>4.4069791108605338</v>
      </c>
      <c r="D1306">
        <v>3.1054220820785283</v>
      </c>
    </row>
    <row r="1307" spans="1:4" x14ac:dyDescent="0.3">
      <c r="A1307">
        <v>1306</v>
      </c>
      <c r="B1307">
        <v>5.87865936667772</v>
      </c>
      <c r="C1307">
        <f t="shared" si="20"/>
        <v>2.4245946809060106</v>
      </c>
      <c r="D1307">
        <v>3.1088370046619715</v>
      </c>
    </row>
    <row r="1308" spans="1:4" x14ac:dyDescent="0.3">
      <c r="A1308">
        <v>1307</v>
      </c>
      <c r="B1308">
        <v>1.21962009853201</v>
      </c>
      <c r="C1308">
        <f t="shared" si="20"/>
        <v>1.1043641150146133</v>
      </c>
      <c r="D1308">
        <v>3.1109259497209574</v>
      </c>
    </row>
    <row r="1309" spans="1:4" x14ac:dyDescent="0.3">
      <c r="A1309">
        <v>1308</v>
      </c>
      <c r="B1309">
        <v>3.96819187168854</v>
      </c>
      <c r="C1309">
        <f t="shared" si="20"/>
        <v>1.9920320960487912</v>
      </c>
      <c r="D1309">
        <v>3.1110424723314498</v>
      </c>
    </row>
    <row r="1310" spans="1:4" x14ac:dyDescent="0.3">
      <c r="A1310">
        <v>1309</v>
      </c>
      <c r="B1310">
        <v>12.104262360007301</v>
      </c>
      <c r="C1310">
        <f t="shared" si="20"/>
        <v>3.4791180434137758</v>
      </c>
      <c r="D1310">
        <v>3.1117815790149104</v>
      </c>
    </row>
    <row r="1311" spans="1:4" x14ac:dyDescent="0.3">
      <c r="A1311">
        <v>1310</v>
      </c>
      <c r="B1311">
        <v>19.670767440173801</v>
      </c>
      <c r="C1311">
        <f t="shared" si="20"/>
        <v>4.435173890635383</v>
      </c>
      <c r="D1311">
        <v>3.1139570782587707</v>
      </c>
    </row>
    <row r="1312" spans="1:4" x14ac:dyDescent="0.3">
      <c r="A1312">
        <v>1311</v>
      </c>
      <c r="B1312">
        <v>14.7908145534619</v>
      </c>
      <c r="C1312">
        <f t="shared" si="20"/>
        <v>3.8458828054767737</v>
      </c>
      <c r="D1312">
        <v>3.1141688161281431</v>
      </c>
    </row>
    <row r="1313" spans="1:4" x14ac:dyDescent="0.3">
      <c r="A1313">
        <v>1312</v>
      </c>
      <c r="B1313">
        <v>13.672805485708301</v>
      </c>
      <c r="C1313">
        <f t="shared" si="20"/>
        <v>3.697675686929331</v>
      </c>
      <c r="D1313">
        <v>3.1145926951195158</v>
      </c>
    </row>
    <row r="1314" spans="1:4" x14ac:dyDescent="0.3">
      <c r="A1314">
        <v>1313</v>
      </c>
      <c r="B1314">
        <v>13.634869944025899</v>
      </c>
      <c r="C1314">
        <f t="shared" si="20"/>
        <v>3.6925424769426689</v>
      </c>
      <c r="D1314">
        <v>3.1156243956094354</v>
      </c>
    </row>
    <row r="1315" spans="1:4" x14ac:dyDescent="0.3">
      <c r="A1315">
        <v>1314</v>
      </c>
      <c r="B1315">
        <v>3.8195645605681001</v>
      </c>
      <c r="C1315">
        <f t="shared" si="20"/>
        <v>1.9543706302971553</v>
      </c>
      <c r="D1315">
        <v>3.1195108978234538</v>
      </c>
    </row>
    <row r="1316" spans="1:4" x14ac:dyDescent="0.3">
      <c r="A1316">
        <v>1315</v>
      </c>
      <c r="B1316">
        <v>10.053984260444199</v>
      </c>
      <c r="C1316">
        <f t="shared" si="20"/>
        <v>3.1708018324146652</v>
      </c>
      <c r="D1316">
        <v>3.1195289906332735</v>
      </c>
    </row>
    <row r="1317" spans="1:4" x14ac:dyDescent="0.3">
      <c r="A1317">
        <v>1316</v>
      </c>
      <c r="B1317">
        <v>9.0765115088347894</v>
      </c>
      <c r="C1317">
        <f t="shared" si="20"/>
        <v>3.0127249308283672</v>
      </c>
      <c r="D1317">
        <v>3.1202089791941372</v>
      </c>
    </row>
    <row r="1318" spans="1:4" x14ac:dyDescent="0.3">
      <c r="A1318">
        <v>1317</v>
      </c>
      <c r="B1318">
        <v>8.64664134867364</v>
      </c>
      <c r="C1318">
        <f t="shared" si="20"/>
        <v>2.9405171906781367</v>
      </c>
      <c r="D1318">
        <v>3.1230274547890819</v>
      </c>
    </row>
    <row r="1319" spans="1:4" x14ac:dyDescent="0.3">
      <c r="A1319">
        <v>1318</v>
      </c>
      <c r="B1319">
        <v>7.1638093561267997</v>
      </c>
      <c r="C1319">
        <f t="shared" si="20"/>
        <v>2.6765293490127844</v>
      </c>
      <c r="D1319">
        <v>3.123700321015094</v>
      </c>
    </row>
    <row r="1320" spans="1:4" x14ac:dyDescent="0.3">
      <c r="A1320">
        <v>1319</v>
      </c>
      <c r="B1320">
        <v>0.53164413627882301</v>
      </c>
      <c r="C1320">
        <f t="shared" si="20"/>
        <v>0.72913931198284943</v>
      </c>
      <c r="D1320">
        <v>3.1240097503416391</v>
      </c>
    </row>
    <row r="1321" spans="1:4" x14ac:dyDescent="0.3">
      <c r="A1321">
        <v>1320</v>
      </c>
      <c r="B1321">
        <v>2.7321342458971798</v>
      </c>
      <c r="C1321">
        <f t="shared" si="20"/>
        <v>1.6529168901965943</v>
      </c>
      <c r="D1321">
        <v>3.1251876977953867</v>
      </c>
    </row>
    <row r="1322" spans="1:4" x14ac:dyDescent="0.3">
      <c r="A1322">
        <v>1321</v>
      </c>
      <c r="B1322">
        <v>2.25539827275324</v>
      </c>
      <c r="C1322">
        <f t="shared" si="20"/>
        <v>1.5017983462346867</v>
      </c>
      <c r="D1322">
        <v>3.1269995815985907</v>
      </c>
    </row>
    <row r="1323" spans="1:4" x14ac:dyDescent="0.3">
      <c r="A1323">
        <v>1322</v>
      </c>
      <c r="B1323">
        <v>6.2178247118165597</v>
      </c>
      <c r="C1323">
        <f t="shared" si="20"/>
        <v>2.493556638983073</v>
      </c>
      <c r="D1323">
        <v>3.1290654430417817</v>
      </c>
    </row>
    <row r="1324" spans="1:4" x14ac:dyDescent="0.3">
      <c r="A1324">
        <v>1323</v>
      </c>
      <c r="B1324">
        <v>3.0854755141453598</v>
      </c>
      <c r="C1324">
        <f t="shared" si="20"/>
        <v>1.756552166645033</v>
      </c>
      <c r="D1324">
        <v>3.130524874815821</v>
      </c>
    </row>
    <row r="1325" spans="1:4" x14ac:dyDescent="0.3">
      <c r="A1325">
        <v>1324</v>
      </c>
      <c r="B1325">
        <v>3.99582583163654</v>
      </c>
      <c r="C1325">
        <f t="shared" si="20"/>
        <v>1.9989561855219689</v>
      </c>
      <c r="D1325">
        <v>3.1311460123634078</v>
      </c>
    </row>
    <row r="1326" spans="1:4" x14ac:dyDescent="0.3">
      <c r="A1326">
        <v>1325</v>
      </c>
      <c r="B1326">
        <v>2.34256273603709</v>
      </c>
      <c r="C1326">
        <f t="shared" si="20"/>
        <v>1.5305432813341444</v>
      </c>
      <c r="D1326">
        <v>3.1318823458262957</v>
      </c>
    </row>
    <row r="1327" spans="1:4" x14ac:dyDescent="0.3">
      <c r="A1327">
        <v>1326</v>
      </c>
      <c r="B1327">
        <v>2.7628711155182302</v>
      </c>
      <c r="C1327">
        <f t="shared" si="20"/>
        <v>1.662188652204746</v>
      </c>
      <c r="D1327">
        <v>3.1320376482310444</v>
      </c>
    </row>
    <row r="1328" spans="1:4" x14ac:dyDescent="0.3">
      <c r="A1328">
        <v>1327</v>
      </c>
      <c r="B1328">
        <v>9.5865915108086508</v>
      </c>
      <c r="C1328">
        <f t="shared" si="20"/>
        <v>3.0962221352494481</v>
      </c>
      <c r="D1328">
        <v>3.132082989281443</v>
      </c>
    </row>
    <row r="1329" spans="1:4" x14ac:dyDescent="0.3">
      <c r="A1329">
        <v>1328</v>
      </c>
      <c r="B1329">
        <v>21.762424740437002</v>
      </c>
      <c r="C1329">
        <f t="shared" si="20"/>
        <v>4.6650214083578438</v>
      </c>
      <c r="D1329">
        <v>3.1325063116152632</v>
      </c>
    </row>
    <row r="1330" spans="1:4" x14ac:dyDescent="0.3">
      <c r="A1330">
        <v>1329</v>
      </c>
      <c r="B1330">
        <v>22.367924014961901</v>
      </c>
      <c r="C1330">
        <f t="shared" si="20"/>
        <v>4.7294739681027851</v>
      </c>
      <c r="D1330">
        <v>3.1328591656549598</v>
      </c>
    </row>
    <row r="1331" spans="1:4" x14ac:dyDescent="0.3">
      <c r="A1331">
        <v>1330</v>
      </c>
      <c r="B1331">
        <v>23.351400206347598</v>
      </c>
      <c r="C1331">
        <f t="shared" si="20"/>
        <v>4.8323286525595091</v>
      </c>
      <c r="D1331">
        <v>3.1339879912746027</v>
      </c>
    </row>
    <row r="1332" spans="1:4" x14ac:dyDescent="0.3">
      <c r="A1332">
        <v>1331</v>
      </c>
      <c r="B1332">
        <v>53.003799170259697</v>
      </c>
      <c r="C1332">
        <f t="shared" si="20"/>
        <v>7.2803708126893989</v>
      </c>
      <c r="D1332">
        <v>3.1355733753629815</v>
      </c>
    </row>
    <row r="1333" spans="1:4" x14ac:dyDescent="0.3">
      <c r="A1333">
        <v>1332</v>
      </c>
      <c r="B1333">
        <v>60.076375498280001</v>
      </c>
      <c r="C1333">
        <f t="shared" si="20"/>
        <v>7.7508951417420171</v>
      </c>
      <c r="D1333">
        <v>3.1404513435266357</v>
      </c>
    </row>
    <row r="1334" spans="1:4" x14ac:dyDescent="0.3">
      <c r="A1334">
        <v>1333</v>
      </c>
      <c r="B1334">
        <v>26.541496099201499</v>
      </c>
      <c r="C1334">
        <f t="shared" si="20"/>
        <v>5.1518439513635794</v>
      </c>
      <c r="D1334">
        <v>3.1428533002935866</v>
      </c>
    </row>
    <row r="1335" spans="1:4" x14ac:dyDescent="0.3">
      <c r="A1335">
        <v>1334</v>
      </c>
      <c r="B1335">
        <v>14.304321633599899</v>
      </c>
      <c r="C1335">
        <f t="shared" si="20"/>
        <v>3.78210544982552</v>
      </c>
      <c r="D1335">
        <v>3.144501426537091</v>
      </c>
    </row>
    <row r="1336" spans="1:4" x14ac:dyDescent="0.3">
      <c r="A1336">
        <v>1335</v>
      </c>
      <c r="B1336">
        <v>33.337425528935299</v>
      </c>
      <c r="C1336">
        <f t="shared" si="20"/>
        <v>5.7738570755548926</v>
      </c>
      <c r="D1336">
        <v>3.1468591092433598</v>
      </c>
    </row>
    <row r="1337" spans="1:4" x14ac:dyDescent="0.3">
      <c r="A1337">
        <v>1336</v>
      </c>
      <c r="B1337">
        <v>3.1285848260155702</v>
      </c>
      <c r="C1337">
        <f t="shared" si="20"/>
        <v>1.7687806042626004</v>
      </c>
      <c r="D1337">
        <v>3.1520428572411001</v>
      </c>
    </row>
    <row r="1338" spans="1:4" x14ac:dyDescent="0.3">
      <c r="A1338">
        <v>1337</v>
      </c>
      <c r="B1338">
        <v>13.597615114612299</v>
      </c>
      <c r="C1338">
        <f t="shared" si="20"/>
        <v>3.6874944223160933</v>
      </c>
      <c r="D1338">
        <v>3.1553711765568768</v>
      </c>
    </row>
    <row r="1339" spans="1:4" x14ac:dyDescent="0.3">
      <c r="A1339">
        <v>1338</v>
      </c>
      <c r="B1339">
        <v>13.890155639856699</v>
      </c>
      <c r="C1339">
        <f t="shared" si="20"/>
        <v>3.7269499111011273</v>
      </c>
      <c r="D1339">
        <v>3.1556817143052625</v>
      </c>
    </row>
    <row r="1340" spans="1:4" x14ac:dyDescent="0.3">
      <c r="A1340">
        <v>1339</v>
      </c>
      <c r="B1340">
        <v>7.6802819790515997</v>
      </c>
      <c r="C1340">
        <f t="shared" si="20"/>
        <v>2.7713321668561495</v>
      </c>
      <c r="D1340">
        <v>3.1589650219627297</v>
      </c>
    </row>
    <row r="1341" spans="1:4" x14ac:dyDescent="0.3">
      <c r="A1341">
        <v>1340</v>
      </c>
      <c r="B1341">
        <v>2.97825954910545</v>
      </c>
      <c r="C1341">
        <f t="shared" si="20"/>
        <v>1.7257634684699552</v>
      </c>
      <c r="D1341">
        <v>3.1603365127928278</v>
      </c>
    </row>
    <row r="1342" spans="1:4" x14ac:dyDescent="0.3">
      <c r="A1342">
        <v>1341</v>
      </c>
      <c r="B1342">
        <v>6.9175613365709703</v>
      </c>
      <c r="C1342">
        <f t="shared" si="20"/>
        <v>2.6301257263809594</v>
      </c>
      <c r="D1342">
        <v>3.1604344499258659</v>
      </c>
    </row>
    <row r="1343" spans="1:4" x14ac:dyDescent="0.3">
      <c r="A1343">
        <v>1342</v>
      </c>
      <c r="B1343">
        <v>45.138532478175797</v>
      </c>
      <c r="C1343">
        <f t="shared" si="20"/>
        <v>6.7185215991448448</v>
      </c>
      <c r="D1343">
        <v>3.1621867756368061</v>
      </c>
    </row>
    <row r="1344" spans="1:4" x14ac:dyDescent="0.3">
      <c r="A1344">
        <v>1343</v>
      </c>
      <c r="B1344">
        <v>56.162410442528198</v>
      </c>
      <c r="C1344">
        <f t="shared" si="20"/>
        <v>7.4941584212323802</v>
      </c>
      <c r="D1344">
        <v>3.1631539263541857</v>
      </c>
    </row>
    <row r="1345" spans="1:4" x14ac:dyDescent="0.3">
      <c r="A1345">
        <v>1344</v>
      </c>
      <c r="B1345">
        <v>59.282344822276698</v>
      </c>
      <c r="C1345">
        <f t="shared" si="20"/>
        <v>7.6995028944910917</v>
      </c>
      <c r="D1345">
        <v>3.1644767381435748</v>
      </c>
    </row>
    <row r="1346" spans="1:4" x14ac:dyDescent="0.3">
      <c r="A1346">
        <v>1345</v>
      </c>
      <c r="B1346">
        <v>27.757680275832701</v>
      </c>
      <c r="C1346">
        <f t="shared" si="20"/>
        <v>5.2685558055156543</v>
      </c>
      <c r="D1346">
        <v>3.1646778004827598</v>
      </c>
    </row>
    <row r="1347" spans="1:4" x14ac:dyDescent="0.3">
      <c r="A1347">
        <v>1346</v>
      </c>
      <c r="B1347">
        <v>7.1541273603622404</v>
      </c>
      <c r="C1347">
        <f t="shared" ref="C1347:C1410" si="21">SQRT(B1347)</f>
        <v>2.6747200527087394</v>
      </c>
      <c r="D1347">
        <v>3.1660276678715555</v>
      </c>
    </row>
    <row r="1348" spans="1:4" x14ac:dyDescent="0.3">
      <c r="A1348">
        <v>1347</v>
      </c>
      <c r="B1348">
        <v>23.3307534880663</v>
      </c>
      <c r="C1348">
        <f t="shared" si="21"/>
        <v>4.8301918686597016</v>
      </c>
      <c r="D1348">
        <v>3.1666275362519034</v>
      </c>
    </row>
    <row r="1349" spans="1:4" x14ac:dyDescent="0.3">
      <c r="A1349">
        <v>1348</v>
      </c>
      <c r="B1349">
        <v>6.9003669698692098</v>
      </c>
      <c r="C1349">
        <f t="shared" si="21"/>
        <v>2.6268549579048344</v>
      </c>
      <c r="D1349">
        <v>3.1667991243761739</v>
      </c>
    </row>
    <row r="1350" spans="1:4" x14ac:dyDescent="0.3">
      <c r="A1350">
        <v>1349</v>
      </c>
      <c r="B1350">
        <v>2.7713147499955699</v>
      </c>
      <c r="C1350">
        <f t="shared" si="21"/>
        <v>1.6647266292084024</v>
      </c>
      <c r="D1350">
        <v>3.1679923429796513</v>
      </c>
    </row>
    <row r="1351" spans="1:4" x14ac:dyDescent="0.3">
      <c r="A1351">
        <v>1350</v>
      </c>
      <c r="B1351">
        <v>1.4114450078532901</v>
      </c>
      <c r="C1351">
        <f t="shared" si="21"/>
        <v>1.1880425109621668</v>
      </c>
      <c r="D1351">
        <v>3.1708018324146652</v>
      </c>
    </row>
    <row r="1352" spans="1:4" x14ac:dyDescent="0.3">
      <c r="A1352">
        <v>1351</v>
      </c>
      <c r="B1352">
        <v>11.261970327624001</v>
      </c>
      <c r="C1352">
        <f t="shared" si="21"/>
        <v>3.3558859229157361</v>
      </c>
      <c r="D1352">
        <v>3.1746536276591502</v>
      </c>
    </row>
    <row r="1353" spans="1:4" x14ac:dyDescent="0.3">
      <c r="A1353">
        <v>1352</v>
      </c>
      <c r="B1353">
        <v>10.9591671758891</v>
      </c>
      <c r="C1353">
        <f t="shared" si="21"/>
        <v>3.3104632871985</v>
      </c>
      <c r="D1353">
        <v>3.1800587033739958</v>
      </c>
    </row>
    <row r="1354" spans="1:4" x14ac:dyDescent="0.3">
      <c r="A1354">
        <v>1353</v>
      </c>
      <c r="B1354">
        <v>3.79268682753569</v>
      </c>
      <c r="C1354">
        <f t="shared" si="21"/>
        <v>1.9474821764359462</v>
      </c>
      <c r="D1354">
        <v>3.180160643329736</v>
      </c>
    </row>
    <row r="1355" spans="1:4" x14ac:dyDescent="0.3">
      <c r="A1355">
        <v>1354</v>
      </c>
      <c r="B1355">
        <v>5.7790924251052704</v>
      </c>
      <c r="C1355">
        <f t="shared" si="21"/>
        <v>2.4039742979294245</v>
      </c>
      <c r="D1355">
        <v>3.1806664847297021</v>
      </c>
    </row>
    <row r="1356" spans="1:4" x14ac:dyDescent="0.3">
      <c r="A1356">
        <v>1355</v>
      </c>
      <c r="B1356">
        <v>8.4756606230735407</v>
      </c>
      <c r="C1356">
        <f t="shared" si="21"/>
        <v>2.9112987862934201</v>
      </c>
      <c r="D1356">
        <v>3.1826827166227392</v>
      </c>
    </row>
    <row r="1357" spans="1:4" x14ac:dyDescent="0.3">
      <c r="A1357">
        <v>1356</v>
      </c>
      <c r="B1357">
        <v>5.9994358005837096</v>
      </c>
      <c r="C1357">
        <f t="shared" si="21"/>
        <v>2.4493745733520851</v>
      </c>
      <c r="D1357">
        <v>3.185438693775537</v>
      </c>
    </row>
    <row r="1358" spans="1:4" x14ac:dyDescent="0.3">
      <c r="A1358">
        <v>1357</v>
      </c>
      <c r="B1358">
        <v>36.839289238567098</v>
      </c>
      <c r="C1358">
        <f t="shared" si="21"/>
        <v>6.0695378109512665</v>
      </c>
      <c r="D1358">
        <v>3.1858099767288222</v>
      </c>
    </row>
    <row r="1359" spans="1:4" x14ac:dyDescent="0.3">
      <c r="A1359">
        <v>1358</v>
      </c>
      <c r="B1359">
        <v>29.6199208873171</v>
      </c>
      <c r="C1359">
        <f t="shared" si="21"/>
        <v>5.4424186615251404</v>
      </c>
      <c r="D1359">
        <v>3.1860956412699073</v>
      </c>
    </row>
    <row r="1360" spans="1:4" x14ac:dyDescent="0.3">
      <c r="A1360">
        <v>1359</v>
      </c>
      <c r="B1360">
        <v>11.757261495431299</v>
      </c>
      <c r="C1360">
        <f t="shared" si="21"/>
        <v>3.4288863345744343</v>
      </c>
      <c r="D1360">
        <v>3.1870743529144874</v>
      </c>
    </row>
    <row r="1361" spans="1:4" x14ac:dyDescent="0.3">
      <c r="A1361">
        <v>1360</v>
      </c>
      <c r="B1361">
        <v>5.7627190781311004</v>
      </c>
      <c r="C1361">
        <f t="shared" si="21"/>
        <v>2.4005664077736113</v>
      </c>
      <c r="D1361">
        <v>3.1870746064696069</v>
      </c>
    </row>
    <row r="1362" spans="1:4" x14ac:dyDescent="0.3">
      <c r="A1362">
        <v>1361</v>
      </c>
      <c r="B1362">
        <v>4.6878741272497697</v>
      </c>
      <c r="C1362">
        <f t="shared" si="21"/>
        <v>2.1651499087245138</v>
      </c>
      <c r="D1362">
        <v>3.1920759563448988</v>
      </c>
    </row>
    <row r="1363" spans="1:4" x14ac:dyDescent="0.3">
      <c r="A1363">
        <v>1362</v>
      </c>
      <c r="B1363">
        <v>8.5473349186225107</v>
      </c>
      <c r="C1363">
        <f t="shared" si="21"/>
        <v>2.9235825486246338</v>
      </c>
      <c r="D1363">
        <v>3.1938499793869468</v>
      </c>
    </row>
    <row r="1364" spans="1:4" x14ac:dyDescent="0.3">
      <c r="A1364">
        <v>1363</v>
      </c>
      <c r="B1364">
        <v>18.576915730862702</v>
      </c>
      <c r="C1364">
        <f t="shared" si="21"/>
        <v>4.310094631311788</v>
      </c>
      <c r="D1364">
        <v>3.1949898441147351</v>
      </c>
    </row>
    <row r="1365" spans="1:4" x14ac:dyDescent="0.3">
      <c r="A1365">
        <v>1364</v>
      </c>
      <c r="B1365">
        <v>4.1354429278065199</v>
      </c>
      <c r="C1365">
        <f t="shared" si="21"/>
        <v>2.0335788472066971</v>
      </c>
      <c r="D1365">
        <v>3.1974800631339986</v>
      </c>
    </row>
    <row r="1366" spans="1:4" x14ac:dyDescent="0.3">
      <c r="A1366">
        <v>1365</v>
      </c>
      <c r="B1366">
        <v>27.1149874525656</v>
      </c>
      <c r="C1366">
        <f t="shared" si="21"/>
        <v>5.2072053399655367</v>
      </c>
      <c r="D1366">
        <v>3.1996636338817868</v>
      </c>
    </row>
    <row r="1367" spans="1:4" x14ac:dyDescent="0.3">
      <c r="A1367">
        <v>1366</v>
      </c>
      <c r="B1367">
        <v>8.2156167736351602</v>
      </c>
      <c r="C1367">
        <f t="shared" si="21"/>
        <v>2.8662897225568735</v>
      </c>
      <c r="D1367">
        <v>3.2044292178515819</v>
      </c>
    </row>
    <row r="1368" spans="1:4" x14ac:dyDescent="0.3">
      <c r="A1368">
        <v>1367</v>
      </c>
      <c r="B1368">
        <v>3.8126967243276502</v>
      </c>
      <c r="C1368">
        <f t="shared" si="21"/>
        <v>1.9526127942650715</v>
      </c>
      <c r="D1368">
        <v>3.2052317257652372</v>
      </c>
    </row>
    <row r="1369" spans="1:4" x14ac:dyDescent="0.3">
      <c r="A1369">
        <v>1368</v>
      </c>
      <c r="B1369">
        <v>6.5464189201789296</v>
      </c>
      <c r="C1369">
        <f t="shared" si="21"/>
        <v>2.5585970609259538</v>
      </c>
      <c r="D1369">
        <v>3.2102938414196758</v>
      </c>
    </row>
    <row r="1370" spans="1:4" x14ac:dyDescent="0.3">
      <c r="A1370">
        <v>1369</v>
      </c>
      <c r="B1370">
        <v>40.337451791453802</v>
      </c>
      <c r="C1370">
        <f t="shared" si="21"/>
        <v>6.3511771972960887</v>
      </c>
      <c r="D1370">
        <v>3.2117434141936836</v>
      </c>
    </row>
    <row r="1371" spans="1:4" x14ac:dyDescent="0.3">
      <c r="A1371">
        <v>1370</v>
      </c>
      <c r="B1371">
        <v>39.132655455945901</v>
      </c>
      <c r="C1371">
        <f t="shared" si="21"/>
        <v>6.255609918780574</v>
      </c>
      <c r="D1371">
        <v>3.2166309478051409</v>
      </c>
    </row>
    <row r="1372" spans="1:4" x14ac:dyDescent="0.3">
      <c r="A1372">
        <v>1371</v>
      </c>
      <c r="B1372">
        <v>65.689285444042795</v>
      </c>
      <c r="C1372">
        <f t="shared" si="21"/>
        <v>8.1048926855352494</v>
      </c>
      <c r="D1372">
        <v>3.2178842689624032</v>
      </c>
    </row>
    <row r="1373" spans="1:4" x14ac:dyDescent="0.3">
      <c r="A1373">
        <v>1372</v>
      </c>
      <c r="B1373">
        <v>30.753504841330798</v>
      </c>
      <c r="C1373">
        <f t="shared" si="21"/>
        <v>5.5455842651005494</v>
      </c>
      <c r="D1373">
        <v>3.2193612137474568</v>
      </c>
    </row>
    <row r="1374" spans="1:4" x14ac:dyDescent="0.3">
      <c r="A1374">
        <v>1373</v>
      </c>
      <c r="B1374">
        <v>31.5637712642752</v>
      </c>
      <c r="C1374">
        <f t="shared" si="21"/>
        <v>5.6181644034573424</v>
      </c>
      <c r="D1374">
        <v>3.2209626665903164</v>
      </c>
    </row>
    <row r="1375" spans="1:4" x14ac:dyDescent="0.3">
      <c r="A1375">
        <v>1374</v>
      </c>
      <c r="B1375">
        <v>24.892354709021699</v>
      </c>
      <c r="C1375">
        <f t="shared" si="21"/>
        <v>4.9892238583793471</v>
      </c>
      <c r="D1375">
        <v>3.2223354147998933</v>
      </c>
    </row>
    <row r="1376" spans="1:4" x14ac:dyDescent="0.3">
      <c r="A1376">
        <v>1375</v>
      </c>
      <c r="B1376">
        <v>39.843133422592899</v>
      </c>
      <c r="C1376">
        <f t="shared" si="21"/>
        <v>6.3121417460789724</v>
      </c>
      <c r="D1376">
        <v>3.222976141339926</v>
      </c>
    </row>
    <row r="1377" spans="1:4" x14ac:dyDescent="0.3">
      <c r="A1377">
        <v>1376</v>
      </c>
      <c r="B1377">
        <v>19.921250215372801</v>
      </c>
      <c r="C1377">
        <f t="shared" si="21"/>
        <v>4.4633227774129001</v>
      </c>
      <c r="D1377">
        <v>3.2241708348180156</v>
      </c>
    </row>
    <row r="1378" spans="1:4" x14ac:dyDescent="0.3">
      <c r="A1378">
        <v>1377</v>
      </c>
      <c r="B1378">
        <v>60.140536588620698</v>
      </c>
      <c r="C1378">
        <f t="shared" si="21"/>
        <v>7.7550329843670358</v>
      </c>
      <c r="D1378">
        <v>3.2258619160647437</v>
      </c>
    </row>
    <row r="1379" spans="1:4" x14ac:dyDescent="0.3">
      <c r="A1379">
        <v>1378</v>
      </c>
      <c r="B1379">
        <v>0.18741744963537299</v>
      </c>
      <c r="C1379">
        <f t="shared" si="21"/>
        <v>0.43291737044772527</v>
      </c>
      <c r="D1379">
        <v>3.227032850630545</v>
      </c>
    </row>
    <row r="1380" spans="1:4" x14ac:dyDescent="0.3">
      <c r="A1380">
        <v>1379</v>
      </c>
      <c r="B1380">
        <v>6.2745474251423801</v>
      </c>
      <c r="C1380">
        <f t="shared" si="21"/>
        <v>2.5049046738633347</v>
      </c>
      <c r="D1380">
        <v>3.2293128784702794</v>
      </c>
    </row>
    <row r="1381" spans="1:4" x14ac:dyDescent="0.3">
      <c r="A1381">
        <v>1380</v>
      </c>
      <c r="B1381">
        <v>0.55006762630672201</v>
      </c>
      <c r="C1381">
        <f t="shared" si="21"/>
        <v>0.74166544095482967</v>
      </c>
      <c r="D1381">
        <v>3.2295440865076452</v>
      </c>
    </row>
    <row r="1382" spans="1:4" x14ac:dyDescent="0.3">
      <c r="A1382">
        <v>1381</v>
      </c>
      <c r="B1382">
        <v>17.983592422046399</v>
      </c>
      <c r="C1382">
        <f t="shared" si="21"/>
        <v>4.2407065946663183</v>
      </c>
      <c r="D1382">
        <v>3.2302822741392276</v>
      </c>
    </row>
    <row r="1383" spans="1:4" x14ac:dyDescent="0.3">
      <c r="A1383">
        <v>1382</v>
      </c>
      <c r="B1383">
        <v>46.601538635698397</v>
      </c>
      <c r="C1383">
        <f t="shared" si="21"/>
        <v>6.8265319625486551</v>
      </c>
      <c r="D1383">
        <v>3.2304378518408461</v>
      </c>
    </row>
    <row r="1384" spans="1:4" x14ac:dyDescent="0.3">
      <c r="A1384">
        <v>1383</v>
      </c>
      <c r="B1384">
        <v>42.160019821833302</v>
      </c>
      <c r="C1384">
        <f t="shared" si="21"/>
        <v>6.493074758681999</v>
      </c>
      <c r="D1384">
        <v>3.2315673160116285</v>
      </c>
    </row>
    <row r="1385" spans="1:4" x14ac:dyDescent="0.3">
      <c r="A1385">
        <v>1384</v>
      </c>
      <c r="B1385">
        <v>16.681443562400499</v>
      </c>
      <c r="C1385">
        <f t="shared" si="21"/>
        <v>4.0842922963960966</v>
      </c>
      <c r="D1385">
        <v>3.2339308792184163</v>
      </c>
    </row>
    <row r="1386" spans="1:4" x14ac:dyDescent="0.3">
      <c r="A1386">
        <v>1385</v>
      </c>
      <c r="B1386">
        <v>12.3710486054798</v>
      </c>
      <c r="C1386">
        <f t="shared" si="21"/>
        <v>3.5172501482663696</v>
      </c>
      <c r="D1386">
        <v>3.2363138268603371</v>
      </c>
    </row>
    <row r="1387" spans="1:4" x14ac:dyDescent="0.3">
      <c r="A1387">
        <v>1386</v>
      </c>
      <c r="B1387">
        <v>15.225085253267901</v>
      </c>
      <c r="C1387">
        <f t="shared" si="21"/>
        <v>3.9019335275306655</v>
      </c>
      <c r="D1387">
        <v>3.2371311159390501</v>
      </c>
    </row>
    <row r="1388" spans="1:4" x14ac:dyDescent="0.3">
      <c r="A1388">
        <v>1387</v>
      </c>
      <c r="B1388">
        <v>26.265407405620099</v>
      </c>
      <c r="C1388">
        <f t="shared" si="21"/>
        <v>5.1249787712360426</v>
      </c>
      <c r="D1388">
        <v>3.2383494259942824</v>
      </c>
    </row>
    <row r="1389" spans="1:4" x14ac:dyDescent="0.3">
      <c r="A1389">
        <v>1388</v>
      </c>
      <c r="B1389">
        <v>16.704843393268</v>
      </c>
      <c r="C1389">
        <f t="shared" si="21"/>
        <v>4.0871559051824775</v>
      </c>
      <c r="D1389">
        <v>3.2419140841347263</v>
      </c>
    </row>
    <row r="1390" spans="1:4" x14ac:dyDescent="0.3">
      <c r="A1390">
        <v>1389</v>
      </c>
      <c r="B1390">
        <v>8.5696847597231702</v>
      </c>
      <c r="C1390">
        <f t="shared" si="21"/>
        <v>2.9274023911521234</v>
      </c>
      <c r="D1390">
        <v>3.2420834112161581</v>
      </c>
    </row>
    <row r="1391" spans="1:4" x14ac:dyDescent="0.3">
      <c r="A1391">
        <v>1390</v>
      </c>
      <c r="B1391">
        <v>12.881651719101599</v>
      </c>
      <c r="C1391">
        <f t="shared" si="21"/>
        <v>3.5891017983754097</v>
      </c>
      <c r="D1391">
        <v>3.2439148722828257</v>
      </c>
    </row>
    <row r="1392" spans="1:4" x14ac:dyDescent="0.3">
      <c r="A1392">
        <v>1391</v>
      </c>
      <c r="B1392">
        <v>11.2588425034295</v>
      </c>
      <c r="C1392">
        <f t="shared" si="21"/>
        <v>3.3554198699163567</v>
      </c>
      <c r="D1392">
        <v>3.2446382813519135</v>
      </c>
    </row>
    <row r="1393" spans="1:4" x14ac:dyDescent="0.3">
      <c r="A1393">
        <v>1392</v>
      </c>
      <c r="B1393">
        <v>8.1210052624402707</v>
      </c>
      <c r="C1393">
        <f t="shared" si="21"/>
        <v>2.8497377532748991</v>
      </c>
      <c r="D1393">
        <v>3.2451131976826941</v>
      </c>
    </row>
    <row r="1394" spans="1:4" x14ac:dyDescent="0.3">
      <c r="A1394">
        <v>1393</v>
      </c>
      <c r="B1394">
        <v>52.218499183911497</v>
      </c>
      <c r="C1394">
        <f t="shared" si="21"/>
        <v>7.2262368618743391</v>
      </c>
      <c r="D1394">
        <v>3.2475020455526278</v>
      </c>
    </row>
    <row r="1395" spans="1:4" x14ac:dyDescent="0.3">
      <c r="A1395">
        <v>1394</v>
      </c>
      <c r="B1395">
        <v>23.353572347206999</v>
      </c>
      <c r="C1395">
        <f t="shared" si="21"/>
        <v>4.832553398277871</v>
      </c>
      <c r="D1395">
        <v>3.2477833926552737</v>
      </c>
    </row>
    <row r="1396" spans="1:4" x14ac:dyDescent="0.3">
      <c r="A1396">
        <v>1395</v>
      </c>
      <c r="B1396">
        <v>12.954899389787901</v>
      </c>
      <c r="C1396">
        <f t="shared" si="21"/>
        <v>3.5992915121990188</v>
      </c>
      <c r="D1396">
        <v>3.2490463819569122</v>
      </c>
    </row>
    <row r="1397" spans="1:4" x14ac:dyDescent="0.3">
      <c r="A1397">
        <v>1396</v>
      </c>
      <c r="B1397">
        <v>48.531873048847203</v>
      </c>
      <c r="C1397">
        <f t="shared" si="21"/>
        <v>6.9664821142989526</v>
      </c>
      <c r="D1397">
        <v>3.2507767516616859</v>
      </c>
    </row>
    <row r="1398" spans="1:4" x14ac:dyDescent="0.3">
      <c r="A1398">
        <v>1397</v>
      </c>
      <c r="B1398">
        <v>44.082645673931701</v>
      </c>
      <c r="C1398">
        <f t="shared" si="21"/>
        <v>6.6394763102169208</v>
      </c>
      <c r="D1398">
        <v>3.2529711782429769</v>
      </c>
    </row>
    <row r="1399" spans="1:4" x14ac:dyDescent="0.3">
      <c r="A1399">
        <v>1398</v>
      </c>
      <c r="B1399">
        <v>25.036972975026199</v>
      </c>
      <c r="C1399">
        <f t="shared" si="21"/>
        <v>5.003695931511646</v>
      </c>
      <c r="D1399">
        <v>3.2533308597387385</v>
      </c>
    </row>
    <row r="1400" spans="1:4" x14ac:dyDescent="0.3">
      <c r="A1400">
        <v>1399</v>
      </c>
      <c r="B1400">
        <v>13.9495009620373</v>
      </c>
      <c r="C1400">
        <f t="shared" si="21"/>
        <v>3.73490307264289</v>
      </c>
      <c r="D1400">
        <v>3.2561059472084595</v>
      </c>
    </row>
    <row r="1401" spans="1:4" x14ac:dyDescent="0.3">
      <c r="A1401">
        <v>1400</v>
      </c>
      <c r="B1401">
        <v>13.2414088614915</v>
      </c>
      <c r="C1401">
        <f t="shared" si="21"/>
        <v>3.6388746696597698</v>
      </c>
      <c r="D1401">
        <v>3.2571675128885524</v>
      </c>
    </row>
    <row r="1402" spans="1:4" x14ac:dyDescent="0.3">
      <c r="A1402">
        <v>1401</v>
      </c>
      <c r="B1402">
        <v>13.0645311439387</v>
      </c>
      <c r="C1402">
        <f t="shared" si="21"/>
        <v>3.6144890571059554</v>
      </c>
      <c r="D1402">
        <v>3.2582047924961994</v>
      </c>
    </row>
    <row r="1403" spans="1:4" x14ac:dyDescent="0.3">
      <c r="A1403">
        <v>1402</v>
      </c>
      <c r="B1403">
        <v>8.8422399229102595</v>
      </c>
      <c r="C1403">
        <f t="shared" si="21"/>
        <v>2.9735904094058179</v>
      </c>
      <c r="D1403">
        <v>3.258468801846536</v>
      </c>
    </row>
    <row r="1404" spans="1:4" x14ac:dyDescent="0.3">
      <c r="A1404">
        <v>1403</v>
      </c>
      <c r="B1404">
        <v>21.027097345354498</v>
      </c>
      <c r="C1404">
        <f t="shared" si="21"/>
        <v>4.5855313045877786</v>
      </c>
      <c r="D1404">
        <v>3.2625985944988236</v>
      </c>
    </row>
    <row r="1405" spans="1:4" x14ac:dyDescent="0.3">
      <c r="A1405">
        <v>1404</v>
      </c>
      <c r="B1405">
        <v>19.630266523528402</v>
      </c>
      <c r="C1405">
        <f t="shared" si="21"/>
        <v>4.4306056610274407</v>
      </c>
      <c r="D1405">
        <v>3.2632206611918693</v>
      </c>
    </row>
    <row r="1406" spans="1:4" x14ac:dyDescent="0.3">
      <c r="A1406">
        <v>1405</v>
      </c>
      <c r="B1406">
        <v>50.125081207166602</v>
      </c>
      <c r="C1406">
        <f t="shared" si="21"/>
        <v>7.0799068643003071</v>
      </c>
      <c r="D1406">
        <v>3.2657749671380301</v>
      </c>
    </row>
    <row r="1407" spans="1:4" x14ac:dyDescent="0.3">
      <c r="A1407">
        <v>1406</v>
      </c>
      <c r="B1407">
        <v>30.349179434629701</v>
      </c>
      <c r="C1407">
        <f t="shared" si="21"/>
        <v>5.5090089339762098</v>
      </c>
      <c r="D1407">
        <v>3.26595760267994</v>
      </c>
    </row>
    <row r="1408" spans="1:4" x14ac:dyDescent="0.3">
      <c r="A1408">
        <v>1407</v>
      </c>
      <c r="B1408">
        <v>45.02716324096</v>
      </c>
      <c r="C1408">
        <f t="shared" si="21"/>
        <v>6.710228255503683</v>
      </c>
      <c r="D1408">
        <v>3.2670061823741321</v>
      </c>
    </row>
    <row r="1409" spans="1:4" x14ac:dyDescent="0.3">
      <c r="A1409">
        <v>1408</v>
      </c>
      <c r="B1409">
        <v>7.88156536040026</v>
      </c>
      <c r="C1409">
        <f t="shared" si="21"/>
        <v>2.8074125739549327</v>
      </c>
      <c r="D1409">
        <v>3.2671178400845142</v>
      </c>
    </row>
    <row r="1410" spans="1:4" x14ac:dyDescent="0.3">
      <c r="A1410">
        <v>1409</v>
      </c>
      <c r="B1410">
        <v>10.602225939446299</v>
      </c>
      <c r="C1410">
        <f t="shared" si="21"/>
        <v>3.2561059472084595</v>
      </c>
      <c r="D1410">
        <v>3.2676369968355115</v>
      </c>
    </row>
    <row r="1411" spans="1:4" x14ac:dyDescent="0.3">
      <c r="A1411">
        <v>1410</v>
      </c>
      <c r="B1411">
        <v>16.855869195443699</v>
      </c>
      <c r="C1411">
        <f t="shared" ref="C1411:C1474" si="22">SQRT(B1411)</f>
        <v>4.1055899935872429</v>
      </c>
      <c r="D1411">
        <v>3.2702623642222348</v>
      </c>
    </row>
    <row r="1412" spans="1:4" x14ac:dyDescent="0.3">
      <c r="A1412">
        <v>1411</v>
      </c>
      <c r="B1412">
        <v>11.251195012056399</v>
      </c>
      <c r="C1412">
        <f t="shared" si="22"/>
        <v>3.3542801033987009</v>
      </c>
      <c r="D1412">
        <v>3.2710467959825644</v>
      </c>
    </row>
    <row r="1413" spans="1:4" x14ac:dyDescent="0.3">
      <c r="A1413">
        <v>1412</v>
      </c>
      <c r="B1413">
        <v>3.766640694775</v>
      </c>
      <c r="C1413">
        <f t="shared" si="22"/>
        <v>1.9407835259953645</v>
      </c>
      <c r="D1413">
        <v>3.2752211901752224</v>
      </c>
    </row>
    <row r="1414" spans="1:4" x14ac:dyDescent="0.3">
      <c r="A1414">
        <v>1413</v>
      </c>
      <c r="B1414">
        <v>2.0469222041937898</v>
      </c>
      <c r="C1414">
        <f t="shared" si="22"/>
        <v>1.4307068896855812</v>
      </c>
      <c r="D1414">
        <v>3.2767537860615801</v>
      </c>
    </row>
    <row r="1415" spans="1:4" x14ac:dyDescent="0.3">
      <c r="A1415">
        <v>1414</v>
      </c>
      <c r="B1415">
        <v>8.7719510356117105</v>
      </c>
      <c r="C1415">
        <f t="shared" si="22"/>
        <v>2.9617479696307232</v>
      </c>
      <c r="D1415">
        <v>3.2772551666197276</v>
      </c>
    </row>
    <row r="1416" spans="1:4" x14ac:dyDescent="0.3">
      <c r="A1416">
        <v>1415</v>
      </c>
      <c r="B1416">
        <v>39.7603707544664</v>
      </c>
      <c r="C1416">
        <f t="shared" si="22"/>
        <v>6.3055825071492322</v>
      </c>
      <c r="D1416">
        <v>3.2791097714406265</v>
      </c>
    </row>
    <row r="1417" spans="1:4" x14ac:dyDescent="0.3">
      <c r="A1417">
        <v>1416</v>
      </c>
      <c r="B1417">
        <v>19.9785748269917</v>
      </c>
      <c r="C1417">
        <f t="shared" si="22"/>
        <v>4.4697399059667555</v>
      </c>
      <c r="D1417">
        <v>3.2816573722483278</v>
      </c>
    </row>
    <row r="1418" spans="1:4" x14ac:dyDescent="0.3">
      <c r="A1418">
        <v>1417</v>
      </c>
      <c r="B1418">
        <v>2.8582201584517799</v>
      </c>
      <c r="C1418">
        <f t="shared" si="22"/>
        <v>1.6906271494483283</v>
      </c>
      <c r="D1418">
        <v>3.2839871470565472</v>
      </c>
    </row>
    <row r="1419" spans="1:4" x14ac:dyDescent="0.3">
      <c r="A1419">
        <v>1418</v>
      </c>
      <c r="B1419">
        <v>1.5066630638787799</v>
      </c>
      <c r="C1419">
        <f t="shared" si="22"/>
        <v>1.2274620417262523</v>
      </c>
      <c r="D1419">
        <v>3.2842794122515064</v>
      </c>
    </row>
    <row r="1420" spans="1:4" x14ac:dyDescent="0.3">
      <c r="A1420">
        <v>1419</v>
      </c>
      <c r="B1420">
        <v>3.6165322799082902</v>
      </c>
      <c r="C1420">
        <f t="shared" si="22"/>
        <v>1.9017182440909302</v>
      </c>
      <c r="D1420">
        <v>3.2866363632707376</v>
      </c>
    </row>
    <row r="1421" spans="1:4" x14ac:dyDescent="0.3">
      <c r="A1421">
        <v>1420</v>
      </c>
      <c r="B1421">
        <v>16.5305745692743</v>
      </c>
      <c r="C1421">
        <f t="shared" si="22"/>
        <v>4.0657809298183176</v>
      </c>
      <c r="D1421">
        <v>3.2880803786549686</v>
      </c>
    </row>
    <row r="1422" spans="1:4" x14ac:dyDescent="0.3">
      <c r="A1422">
        <v>1421</v>
      </c>
      <c r="B1422">
        <v>25.025790900515101</v>
      </c>
      <c r="C1422">
        <f t="shared" si="22"/>
        <v>5.002578425223847</v>
      </c>
      <c r="D1422">
        <v>3.2902401510265933</v>
      </c>
    </row>
    <row r="1423" spans="1:4" x14ac:dyDescent="0.3">
      <c r="A1423">
        <v>1422</v>
      </c>
      <c r="B1423">
        <v>11.4609627152815</v>
      </c>
      <c r="C1423">
        <f t="shared" si="22"/>
        <v>3.385404365106405</v>
      </c>
      <c r="D1423">
        <v>3.2907380195115046</v>
      </c>
    </row>
    <row r="1424" spans="1:4" x14ac:dyDescent="0.3">
      <c r="A1424">
        <v>1423</v>
      </c>
      <c r="B1424">
        <v>31.088376782711599</v>
      </c>
      <c r="C1424">
        <f t="shared" si="22"/>
        <v>5.575695183805478</v>
      </c>
      <c r="D1424">
        <v>3.2925868001837095</v>
      </c>
    </row>
    <row r="1425" spans="1:4" x14ac:dyDescent="0.3">
      <c r="A1425">
        <v>1424</v>
      </c>
      <c r="B1425">
        <v>62.491784000673697</v>
      </c>
      <c r="C1425">
        <f t="shared" si="22"/>
        <v>7.9051745079203464</v>
      </c>
      <c r="D1425">
        <v>3.2949947602070022</v>
      </c>
    </row>
    <row r="1426" spans="1:4" x14ac:dyDescent="0.3">
      <c r="A1426">
        <v>1425</v>
      </c>
      <c r="B1426">
        <v>18.396464084658898</v>
      </c>
      <c r="C1426">
        <f t="shared" si="22"/>
        <v>4.2891099408454076</v>
      </c>
      <c r="D1426">
        <v>3.2969982500245885</v>
      </c>
    </row>
    <row r="1427" spans="1:4" x14ac:dyDescent="0.3">
      <c r="A1427">
        <v>1426</v>
      </c>
      <c r="B1427">
        <v>0.609338308870224</v>
      </c>
      <c r="C1427">
        <f t="shared" si="22"/>
        <v>0.78060124831454381</v>
      </c>
      <c r="D1427">
        <v>3.2981869313125052</v>
      </c>
    </row>
    <row r="1428" spans="1:4" x14ac:dyDescent="0.3">
      <c r="A1428">
        <v>1427</v>
      </c>
      <c r="B1428">
        <v>0.69783229989337903</v>
      </c>
      <c r="C1428">
        <f t="shared" si="22"/>
        <v>0.83536357347766788</v>
      </c>
      <c r="D1428">
        <v>3.3021020537419949</v>
      </c>
    </row>
    <row r="1429" spans="1:4" x14ac:dyDescent="0.3">
      <c r="A1429">
        <v>1428</v>
      </c>
      <c r="B1429">
        <v>3.3209864572040799</v>
      </c>
      <c r="C1429">
        <f t="shared" si="22"/>
        <v>1.8223573900868293</v>
      </c>
      <c r="D1429">
        <v>3.3028974901927097</v>
      </c>
    </row>
    <row r="1430" spans="1:4" x14ac:dyDescent="0.3">
      <c r="A1430">
        <v>1429</v>
      </c>
      <c r="B1430">
        <v>25.611089633007001</v>
      </c>
      <c r="C1430">
        <f t="shared" si="22"/>
        <v>5.0607400281981487</v>
      </c>
      <c r="D1430">
        <v>3.304501231817262</v>
      </c>
    </row>
    <row r="1431" spans="1:4" x14ac:dyDescent="0.3">
      <c r="A1431">
        <v>1430</v>
      </c>
      <c r="B1431">
        <v>19.190106101987801</v>
      </c>
      <c r="C1431">
        <f t="shared" si="22"/>
        <v>4.3806513330768295</v>
      </c>
      <c r="D1431">
        <v>3.3061703317081683</v>
      </c>
    </row>
    <row r="1432" spans="1:4" x14ac:dyDescent="0.3">
      <c r="A1432">
        <v>1431</v>
      </c>
      <c r="B1432">
        <v>27.888545801637498</v>
      </c>
      <c r="C1432">
        <f t="shared" si="22"/>
        <v>5.2809606892721233</v>
      </c>
      <c r="D1432">
        <v>3.3067355770066493</v>
      </c>
    </row>
    <row r="1433" spans="1:4" x14ac:dyDescent="0.3">
      <c r="A1433">
        <v>1432</v>
      </c>
      <c r="B1433">
        <v>12.6381351692132</v>
      </c>
      <c r="C1433">
        <f t="shared" si="22"/>
        <v>3.5550154949329262</v>
      </c>
      <c r="D1433">
        <v>3.3089787793837995</v>
      </c>
    </row>
    <row r="1434" spans="1:4" x14ac:dyDescent="0.3">
      <c r="A1434">
        <v>1433</v>
      </c>
      <c r="B1434">
        <v>14.1873205327626</v>
      </c>
      <c r="C1434">
        <f t="shared" si="22"/>
        <v>3.7666059699366752</v>
      </c>
      <c r="D1434">
        <v>3.309336117206652</v>
      </c>
    </row>
    <row r="1435" spans="1:4" x14ac:dyDescent="0.3">
      <c r="A1435">
        <v>1434</v>
      </c>
      <c r="B1435">
        <v>10.273510415852</v>
      </c>
      <c r="C1435">
        <f t="shared" si="22"/>
        <v>3.2052317257652372</v>
      </c>
      <c r="D1435">
        <v>3.3104632871985</v>
      </c>
    </row>
    <row r="1436" spans="1:4" x14ac:dyDescent="0.3">
      <c r="A1436">
        <v>1435</v>
      </c>
      <c r="B1436">
        <v>11.7787589978524</v>
      </c>
      <c r="C1436">
        <f t="shared" si="22"/>
        <v>3.4320196674629355</v>
      </c>
      <c r="D1436">
        <v>3.3141958598458241</v>
      </c>
    </row>
    <row r="1437" spans="1:4" x14ac:dyDescent="0.3">
      <c r="A1437">
        <v>1436</v>
      </c>
      <c r="B1437">
        <v>14.5115242167258</v>
      </c>
      <c r="C1437">
        <f t="shared" si="22"/>
        <v>3.8093994561775482</v>
      </c>
      <c r="D1437">
        <v>3.3154283913402804</v>
      </c>
    </row>
    <row r="1438" spans="1:4" x14ac:dyDescent="0.3">
      <c r="A1438">
        <v>1437</v>
      </c>
      <c r="B1438">
        <v>11.558705076217199</v>
      </c>
      <c r="C1438">
        <f t="shared" si="22"/>
        <v>3.3998095646987641</v>
      </c>
      <c r="D1438">
        <v>3.3169159264698131</v>
      </c>
    </row>
    <row r="1439" spans="1:4" x14ac:dyDescent="0.3">
      <c r="A1439">
        <v>1438</v>
      </c>
      <c r="B1439">
        <v>1.04694079480785</v>
      </c>
      <c r="C1439">
        <f t="shared" si="22"/>
        <v>1.0232012484393527</v>
      </c>
      <c r="D1439">
        <v>3.3187524144889897</v>
      </c>
    </row>
    <row r="1440" spans="1:4" x14ac:dyDescent="0.3">
      <c r="A1440">
        <v>1439</v>
      </c>
      <c r="B1440">
        <v>0.52234329216958397</v>
      </c>
      <c r="C1440">
        <f t="shared" si="22"/>
        <v>0.72273320953833575</v>
      </c>
      <c r="D1440">
        <v>3.3215027008229123</v>
      </c>
    </row>
    <row r="1441" spans="1:4" x14ac:dyDescent="0.3">
      <c r="A1441">
        <v>1440</v>
      </c>
      <c r="B1441">
        <v>0.63599152184576402</v>
      </c>
      <c r="C1441">
        <f t="shared" si="22"/>
        <v>0.79749076599404212</v>
      </c>
      <c r="D1441">
        <v>3.3223758868430888</v>
      </c>
    </row>
    <row r="1442" spans="1:4" x14ac:dyDescent="0.3">
      <c r="A1442">
        <v>1441</v>
      </c>
      <c r="B1442">
        <v>3.4436606012695599</v>
      </c>
      <c r="C1442">
        <f t="shared" si="22"/>
        <v>1.8557102686760021</v>
      </c>
      <c r="D1442">
        <v>3.3227626700202348</v>
      </c>
    </row>
    <row r="1443" spans="1:4" x14ac:dyDescent="0.3">
      <c r="A1443">
        <v>1442</v>
      </c>
      <c r="B1443">
        <v>10.811472576495801</v>
      </c>
      <c r="C1443">
        <f t="shared" si="22"/>
        <v>3.2880803786549686</v>
      </c>
      <c r="D1443">
        <v>3.3229142664176878</v>
      </c>
    </row>
    <row r="1444" spans="1:4" x14ac:dyDescent="0.3">
      <c r="A1444">
        <v>1443</v>
      </c>
      <c r="B1444">
        <v>3.4723330476891099</v>
      </c>
      <c r="C1444">
        <f t="shared" si="22"/>
        <v>1.8634197186058512</v>
      </c>
      <c r="D1444">
        <v>3.322931056903724</v>
      </c>
    </row>
    <row r="1445" spans="1:4" x14ac:dyDescent="0.3">
      <c r="A1445">
        <v>1444</v>
      </c>
      <c r="B1445">
        <v>31.389901121295601</v>
      </c>
      <c r="C1445">
        <f t="shared" si="22"/>
        <v>5.6026691068896444</v>
      </c>
      <c r="D1445">
        <v>3.323928287322246</v>
      </c>
    </row>
    <row r="1446" spans="1:4" x14ac:dyDescent="0.3">
      <c r="A1446">
        <v>1445</v>
      </c>
      <c r="B1446">
        <v>32.146951621528203</v>
      </c>
      <c r="C1446">
        <f t="shared" si="22"/>
        <v>5.6698281827166683</v>
      </c>
      <c r="D1446">
        <v>3.3252804966520193</v>
      </c>
    </row>
    <row r="1447" spans="1:4" x14ac:dyDescent="0.3">
      <c r="A1447">
        <v>1446</v>
      </c>
      <c r="B1447">
        <v>48.056773291593402</v>
      </c>
      <c r="C1447">
        <f t="shared" si="22"/>
        <v>6.9322992788535469</v>
      </c>
      <c r="D1447">
        <v>3.3259592593887257</v>
      </c>
    </row>
    <row r="1448" spans="1:4" x14ac:dyDescent="0.3">
      <c r="A1448">
        <v>1447</v>
      </c>
      <c r="B1448">
        <v>8.5090884882656095</v>
      </c>
      <c r="C1448">
        <f t="shared" si="22"/>
        <v>2.9170341938800801</v>
      </c>
      <c r="D1448">
        <v>3.3260767022677635</v>
      </c>
    </row>
    <row r="1449" spans="1:4" x14ac:dyDescent="0.3">
      <c r="A1449">
        <v>1448</v>
      </c>
      <c r="B1449">
        <v>15.6671289759938</v>
      </c>
      <c r="C1449">
        <f t="shared" si="22"/>
        <v>3.9581724287850069</v>
      </c>
      <c r="D1449">
        <v>3.3279111471304037</v>
      </c>
    </row>
    <row r="1450" spans="1:4" x14ac:dyDescent="0.3">
      <c r="A1450">
        <v>1449</v>
      </c>
      <c r="B1450">
        <v>4.35184702689725</v>
      </c>
      <c r="C1450">
        <f t="shared" si="22"/>
        <v>2.0861081052757671</v>
      </c>
      <c r="D1450">
        <v>3.3290831565632599</v>
      </c>
    </row>
    <row r="1451" spans="1:4" x14ac:dyDescent="0.3">
      <c r="A1451">
        <v>1450</v>
      </c>
      <c r="B1451">
        <v>12.6717726636473</v>
      </c>
      <c r="C1451">
        <f t="shared" si="22"/>
        <v>3.5597433423840124</v>
      </c>
      <c r="D1451">
        <v>3.3293835551783908</v>
      </c>
    </row>
    <row r="1452" spans="1:4" x14ac:dyDescent="0.3">
      <c r="A1452">
        <v>1451</v>
      </c>
      <c r="B1452">
        <v>5.9866160375851001</v>
      </c>
      <c r="C1452">
        <f t="shared" si="22"/>
        <v>2.446756227658387</v>
      </c>
      <c r="D1452">
        <v>3.3312314293413028</v>
      </c>
    </row>
    <row r="1453" spans="1:4" x14ac:dyDescent="0.3">
      <c r="A1453">
        <v>1452</v>
      </c>
      <c r="B1453">
        <v>9.0425960868152693</v>
      </c>
      <c r="C1453">
        <f t="shared" si="22"/>
        <v>3.0070909674991992</v>
      </c>
      <c r="D1453">
        <v>3.3312652207303159</v>
      </c>
    </row>
    <row r="1454" spans="1:4" x14ac:dyDescent="0.3">
      <c r="A1454">
        <v>1453</v>
      </c>
      <c r="B1454">
        <v>11.894612185964</v>
      </c>
      <c r="C1454">
        <f t="shared" si="22"/>
        <v>3.4488566490887962</v>
      </c>
      <c r="D1454">
        <v>3.3315612751549533</v>
      </c>
    </row>
    <row r="1455" spans="1:4" x14ac:dyDescent="0.3">
      <c r="A1455">
        <v>1454</v>
      </c>
      <c r="B1455">
        <v>12.711244460904799</v>
      </c>
      <c r="C1455">
        <f t="shared" si="22"/>
        <v>3.5652832230981031</v>
      </c>
      <c r="D1455">
        <v>3.3355246546494599</v>
      </c>
    </row>
    <row r="1456" spans="1:4" x14ac:dyDescent="0.3">
      <c r="A1456">
        <v>1455</v>
      </c>
      <c r="B1456">
        <v>17.994217624816901</v>
      </c>
      <c r="C1456">
        <f t="shared" si="22"/>
        <v>4.2419591729314066</v>
      </c>
      <c r="D1456">
        <v>3.3443678682741527</v>
      </c>
    </row>
    <row r="1457" spans="1:4" x14ac:dyDescent="0.3">
      <c r="A1457">
        <v>1456</v>
      </c>
      <c r="B1457">
        <v>1.1788679553943799</v>
      </c>
      <c r="C1457">
        <f t="shared" si="22"/>
        <v>1.0857568583225159</v>
      </c>
      <c r="D1457">
        <v>3.344733084216168</v>
      </c>
    </row>
    <row r="1458" spans="1:4" x14ac:dyDescent="0.3">
      <c r="A1458">
        <v>1457</v>
      </c>
      <c r="B1458">
        <v>0.39409205377470402</v>
      </c>
      <c r="C1458">
        <f t="shared" si="22"/>
        <v>0.62776751570522027</v>
      </c>
      <c r="D1458">
        <v>3.3450620780653386</v>
      </c>
    </row>
    <row r="1459" spans="1:4" x14ac:dyDescent="0.3">
      <c r="A1459">
        <v>1458</v>
      </c>
      <c r="B1459">
        <v>0.92086817100346396</v>
      </c>
      <c r="C1459">
        <f t="shared" si="22"/>
        <v>0.9596187633656732</v>
      </c>
      <c r="D1459">
        <v>3.3453477758064407</v>
      </c>
    </row>
    <row r="1460" spans="1:4" x14ac:dyDescent="0.3">
      <c r="A1460">
        <v>1459</v>
      </c>
      <c r="B1460">
        <v>28.052582107145501</v>
      </c>
      <c r="C1460">
        <f t="shared" si="22"/>
        <v>5.2964688337745836</v>
      </c>
      <c r="D1460">
        <v>3.3464396944080583</v>
      </c>
    </row>
    <row r="1461" spans="1:4" x14ac:dyDescent="0.3">
      <c r="A1461">
        <v>1460</v>
      </c>
      <c r="B1461">
        <v>20.177251434021901</v>
      </c>
      <c r="C1461">
        <f t="shared" si="22"/>
        <v>4.491909553188032</v>
      </c>
      <c r="D1461">
        <v>3.3471305977244148</v>
      </c>
    </row>
    <row r="1462" spans="1:4" x14ac:dyDescent="0.3">
      <c r="A1462">
        <v>1461</v>
      </c>
      <c r="B1462">
        <v>32.181756399020301</v>
      </c>
      <c r="C1462">
        <f t="shared" si="22"/>
        <v>5.6728966497742848</v>
      </c>
      <c r="D1462">
        <v>3.3474281209060037</v>
      </c>
    </row>
    <row r="1463" spans="1:4" x14ac:dyDescent="0.3">
      <c r="A1463">
        <v>1462</v>
      </c>
      <c r="B1463">
        <v>25.199335883532498</v>
      </c>
      <c r="C1463">
        <f t="shared" si="22"/>
        <v>5.019894011185146</v>
      </c>
      <c r="D1463">
        <v>3.3482138367443168</v>
      </c>
    </row>
    <row r="1464" spans="1:4" x14ac:dyDescent="0.3">
      <c r="A1464">
        <v>1463</v>
      </c>
      <c r="B1464">
        <v>25.245593899596798</v>
      </c>
      <c r="C1464">
        <f t="shared" si="22"/>
        <v>5.0244993680561647</v>
      </c>
      <c r="D1464">
        <v>3.3529227986178567</v>
      </c>
    </row>
    <row r="1465" spans="1:4" x14ac:dyDescent="0.3">
      <c r="A1465">
        <v>1464</v>
      </c>
      <c r="B1465">
        <v>23.113694948879999</v>
      </c>
      <c r="C1465">
        <f t="shared" si="22"/>
        <v>4.8076704284798888</v>
      </c>
      <c r="D1465">
        <v>3.3531417606965261</v>
      </c>
    </row>
    <row r="1466" spans="1:4" x14ac:dyDescent="0.3">
      <c r="A1466">
        <v>1465</v>
      </c>
      <c r="B1466">
        <v>11.7312280220664</v>
      </c>
      <c r="C1466">
        <f t="shared" si="22"/>
        <v>3.4250880312871375</v>
      </c>
      <c r="D1466">
        <v>3.3542801033987009</v>
      </c>
    </row>
    <row r="1467" spans="1:4" x14ac:dyDescent="0.3">
      <c r="A1467">
        <v>1466</v>
      </c>
      <c r="B1467">
        <v>9.7533004833663703</v>
      </c>
      <c r="C1467">
        <f t="shared" si="22"/>
        <v>3.1230274547890819</v>
      </c>
      <c r="D1467">
        <v>3.3542840317506957</v>
      </c>
    </row>
    <row r="1468" spans="1:4" x14ac:dyDescent="0.3">
      <c r="A1468">
        <v>1467</v>
      </c>
      <c r="B1468">
        <v>3.5834309674653002</v>
      </c>
      <c r="C1468">
        <f t="shared" si="22"/>
        <v>1.8929952370424232</v>
      </c>
      <c r="D1468">
        <v>3.3554053882220849</v>
      </c>
    </row>
    <row r="1469" spans="1:4" x14ac:dyDescent="0.3">
      <c r="A1469">
        <v>1468</v>
      </c>
      <c r="B1469">
        <v>10.609140207016599</v>
      </c>
      <c r="C1469">
        <f t="shared" si="22"/>
        <v>3.2571675128885524</v>
      </c>
      <c r="D1469">
        <v>3.3554198699163567</v>
      </c>
    </row>
    <row r="1470" spans="1:4" x14ac:dyDescent="0.3">
      <c r="A1470">
        <v>1469</v>
      </c>
      <c r="B1470">
        <v>24.855269049742802</v>
      </c>
      <c r="C1470">
        <f t="shared" si="22"/>
        <v>4.9855058970723123</v>
      </c>
      <c r="D1470">
        <v>3.3554417870935711</v>
      </c>
    </row>
    <row r="1471" spans="1:4" x14ac:dyDescent="0.3">
      <c r="A1471">
        <v>1470</v>
      </c>
      <c r="B1471">
        <v>10.617618932607201</v>
      </c>
      <c r="C1471">
        <f t="shared" si="22"/>
        <v>3.258468801846536</v>
      </c>
      <c r="D1471">
        <v>3.3558859229157361</v>
      </c>
    </row>
    <row r="1472" spans="1:4" x14ac:dyDescent="0.3">
      <c r="A1472">
        <v>1471</v>
      </c>
      <c r="B1472">
        <v>35.857319430214297</v>
      </c>
      <c r="C1472">
        <f t="shared" si="22"/>
        <v>5.9880981480111277</v>
      </c>
      <c r="D1472">
        <v>3.3587428363434433</v>
      </c>
    </row>
    <row r="1473" spans="1:4" x14ac:dyDescent="0.3">
      <c r="A1473">
        <v>1472</v>
      </c>
      <c r="B1473">
        <v>11.362862765303699</v>
      </c>
      <c r="C1473">
        <f t="shared" si="22"/>
        <v>3.3708845671876246</v>
      </c>
      <c r="D1473">
        <v>3.3602275986423749</v>
      </c>
    </row>
    <row r="1474" spans="1:4" x14ac:dyDescent="0.3">
      <c r="A1474">
        <v>1473</v>
      </c>
      <c r="B1474">
        <v>42.474877429630503</v>
      </c>
      <c r="C1474">
        <f t="shared" si="22"/>
        <v>6.5172753071840157</v>
      </c>
      <c r="D1474">
        <v>3.360245983270183</v>
      </c>
    </row>
    <row r="1475" spans="1:4" x14ac:dyDescent="0.3">
      <c r="A1475">
        <v>1474</v>
      </c>
      <c r="B1475">
        <v>3.0861043596722202</v>
      </c>
      <c r="C1475">
        <f t="shared" ref="C1475:C1538" si="23">SQRT(B1475)</f>
        <v>1.7567311574831876</v>
      </c>
      <c r="D1475">
        <v>3.3637372410784558</v>
      </c>
    </row>
    <row r="1476" spans="1:4" x14ac:dyDescent="0.3">
      <c r="A1476">
        <v>1475</v>
      </c>
      <c r="B1476">
        <v>3.1943471234278999</v>
      </c>
      <c r="C1476">
        <f t="shared" si="23"/>
        <v>1.7872736565584746</v>
      </c>
      <c r="D1476">
        <v>3.3649418376230518</v>
      </c>
    </row>
    <row r="1477" spans="1:4" x14ac:dyDescent="0.3">
      <c r="A1477">
        <v>1476</v>
      </c>
      <c r="B1477">
        <v>19.722003095433202</v>
      </c>
      <c r="C1477">
        <f t="shared" si="23"/>
        <v>4.4409461937106602</v>
      </c>
      <c r="D1477">
        <v>3.3661798226689852</v>
      </c>
    </row>
    <row r="1478" spans="1:4" x14ac:dyDescent="0.3">
      <c r="A1478">
        <v>1477</v>
      </c>
      <c r="B1478">
        <v>10.223878754139401</v>
      </c>
      <c r="C1478">
        <f t="shared" si="23"/>
        <v>3.1974800631339986</v>
      </c>
      <c r="D1478">
        <v>3.3675253336066082</v>
      </c>
    </row>
    <row r="1479" spans="1:4" x14ac:dyDescent="0.3">
      <c r="A1479">
        <v>1478</v>
      </c>
      <c r="B1479">
        <v>3.9911494116635402</v>
      </c>
      <c r="C1479">
        <f t="shared" si="23"/>
        <v>1.9977861276081432</v>
      </c>
      <c r="D1479">
        <v>3.3682159922061263</v>
      </c>
    </row>
    <row r="1480" spans="1:4" x14ac:dyDescent="0.3">
      <c r="A1480">
        <v>1479</v>
      </c>
      <c r="B1480">
        <v>7.1264090253899299</v>
      </c>
      <c r="C1480">
        <f t="shared" si="23"/>
        <v>2.6695334845979981</v>
      </c>
      <c r="D1480">
        <v>3.3690087455496758</v>
      </c>
    </row>
    <row r="1481" spans="1:4" x14ac:dyDescent="0.3">
      <c r="A1481">
        <v>1480</v>
      </c>
      <c r="B1481">
        <v>14.8980447259987</v>
      </c>
      <c r="C1481">
        <f t="shared" si="23"/>
        <v>3.8597985343795731</v>
      </c>
      <c r="D1481">
        <v>3.3700717956636175</v>
      </c>
    </row>
    <row r="1482" spans="1:4" x14ac:dyDescent="0.3">
      <c r="A1482">
        <v>1481</v>
      </c>
      <c r="B1482">
        <v>19.517209867254699</v>
      </c>
      <c r="C1482">
        <f t="shared" si="23"/>
        <v>4.4178286371536304</v>
      </c>
      <c r="D1482">
        <v>3.3703167057141381</v>
      </c>
    </row>
    <row r="1483" spans="1:4" x14ac:dyDescent="0.3">
      <c r="A1483">
        <v>1482</v>
      </c>
      <c r="B1483">
        <v>39.2051051469981</v>
      </c>
      <c r="C1483">
        <f t="shared" si="23"/>
        <v>6.2613980185736553</v>
      </c>
      <c r="D1483">
        <v>3.3708845671876246</v>
      </c>
    </row>
    <row r="1484" spans="1:4" x14ac:dyDescent="0.3">
      <c r="A1484">
        <v>1483</v>
      </c>
      <c r="B1484">
        <v>2.2886264442080702</v>
      </c>
      <c r="C1484">
        <f t="shared" si="23"/>
        <v>1.5128206913603708</v>
      </c>
      <c r="D1484">
        <v>3.3718614569436864</v>
      </c>
    </row>
    <row r="1485" spans="1:4" x14ac:dyDescent="0.3">
      <c r="A1485">
        <v>1484</v>
      </c>
      <c r="B1485">
        <v>2.3445464705057701</v>
      </c>
      <c r="C1485">
        <f t="shared" si="23"/>
        <v>1.5311911933216473</v>
      </c>
      <c r="D1485">
        <v>3.3721973543325872</v>
      </c>
    </row>
    <row r="1486" spans="1:4" x14ac:dyDescent="0.3">
      <c r="A1486">
        <v>1485</v>
      </c>
      <c r="B1486">
        <v>4.2461173031535102</v>
      </c>
      <c r="C1486">
        <f t="shared" si="23"/>
        <v>2.060610905327231</v>
      </c>
      <c r="D1486">
        <v>3.3813196298717161</v>
      </c>
    </row>
    <row r="1487" spans="1:4" x14ac:dyDescent="0.3">
      <c r="A1487">
        <v>1486</v>
      </c>
      <c r="B1487">
        <v>16.008685280076602</v>
      </c>
      <c r="C1487">
        <f t="shared" si="23"/>
        <v>4.001085512717343</v>
      </c>
      <c r="D1487">
        <v>3.3816577252288411</v>
      </c>
    </row>
    <row r="1488" spans="1:4" x14ac:dyDescent="0.3">
      <c r="A1488">
        <v>1487</v>
      </c>
      <c r="B1488">
        <v>5.9282705125637003</v>
      </c>
      <c r="C1488">
        <f t="shared" si="23"/>
        <v>2.4348039987981989</v>
      </c>
      <c r="D1488">
        <v>3.385404365106405</v>
      </c>
    </row>
    <row r="1489" spans="1:4" x14ac:dyDescent="0.3">
      <c r="A1489">
        <v>1488</v>
      </c>
      <c r="B1489">
        <v>6.9209026216203302</v>
      </c>
      <c r="C1489">
        <f t="shared" si="23"/>
        <v>2.6307608446265749</v>
      </c>
      <c r="D1489">
        <v>3.3854195157320608</v>
      </c>
    </row>
    <row r="1490" spans="1:4" x14ac:dyDescent="0.3">
      <c r="A1490">
        <v>1489</v>
      </c>
      <c r="B1490">
        <v>3.00433137354465</v>
      </c>
      <c r="C1490">
        <f t="shared" si="23"/>
        <v>1.7333007164207399</v>
      </c>
      <c r="D1490">
        <v>3.3859256367155202</v>
      </c>
    </row>
    <row r="1491" spans="1:4" x14ac:dyDescent="0.3">
      <c r="A1491">
        <v>1490</v>
      </c>
      <c r="B1491">
        <v>5.9556839580141698</v>
      </c>
      <c r="C1491">
        <f t="shared" si="23"/>
        <v>2.4404270032136117</v>
      </c>
      <c r="D1491">
        <v>3.3877110995043984</v>
      </c>
    </row>
    <row r="1492" spans="1:4" x14ac:dyDescent="0.3">
      <c r="A1492">
        <v>1491</v>
      </c>
      <c r="B1492">
        <v>14.361834914903801</v>
      </c>
      <c r="C1492">
        <f t="shared" si="23"/>
        <v>3.789701164327314</v>
      </c>
      <c r="D1492">
        <v>3.389321332523858</v>
      </c>
    </row>
    <row r="1493" spans="1:4" x14ac:dyDescent="0.3">
      <c r="A1493">
        <v>1492</v>
      </c>
      <c r="B1493">
        <v>4.4397105764524802</v>
      </c>
      <c r="C1493">
        <f t="shared" si="23"/>
        <v>2.1070620722827509</v>
      </c>
      <c r="D1493">
        <v>3.3903594241975878</v>
      </c>
    </row>
    <row r="1494" spans="1:4" x14ac:dyDescent="0.3">
      <c r="A1494">
        <v>1493</v>
      </c>
      <c r="B1494">
        <v>0.81652733676372102</v>
      </c>
      <c r="C1494">
        <f t="shared" si="23"/>
        <v>0.90361902191339527</v>
      </c>
      <c r="D1494">
        <v>3.3908697294387911</v>
      </c>
    </row>
    <row r="1495" spans="1:4" x14ac:dyDescent="0.3">
      <c r="A1495">
        <v>1494</v>
      </c>
      <c r="B1495">
        <v>23.482037087759501</v>
      </c>
      <c r="C1495">
        <f t="shared" si="23"/>
        <v>4.8458267703003477</v>
      </c>
      <c r="D1495">
        <v>3.3930577173631162</v>
      </c>
    </row>
    <row r="1496" spans="1:4" x14ac:dyDescent="0.3">
      <c r="A1496">
        <v>1495</v>
      </c>
      <c r="B1496">
        <v>6.2357664536817898</v>
      </c>
      <c r="C1496">
        <f t="shared" si="23"/>
        <v>2.4971516681374784</v>
      </c>
      <c r="D1496">
        <v>3.3945684966329668</v>
      </c>
    </row>
    <row r="1497" spans="1:4" x14ac:dyDescent="0.3">
      <c r="A1497">
        <v>1496</v>
      </c>
      <c r="B1497">
        <v>1.6652506007114001</v>
      </c>
      <c r="C1497">
        <f t="shared" si="23"/>
        <v>1.2904458922060236</v>
      </c>
      <c r="D1497">
        <v>3.3951540501286388</v>
      </c>
    </row>
    <row r="1498" spans="1:4" x14ac:dyDescent="0.3">
      <c r="A1498">
        <v>1497</v>
      </c>
      <c r="B1498">
        <v>3.3046730864137501</v>
      </c>
      <c r="C1498">
        <f t="shared" si="23"/>
        <v>1.8178759821323758</v>
      </c>
      <c r="D1498">
        <v>3.3985548676467912</v>
      </c>
    </row>
    <row r="1499" spans="1:4" x14ac:dyDescent="0.3">
      <c r="A1499">
        <v>1498</v>
      </c>
      <c r="B1499">
        <v>31.4148911682346</v>
      </c>
      <c r="C1499">
        <f t="shared" si="23"/>
        <v>5.6048988544160725</v>
      </c>
      <c r="D1499">
        <v>3.3998095646987641</v>
      </c>
    </row>
    <row r="1500" spans="1:4" x14ac:dyDescent="0.3">
      <c r="A1500">
        <v>1499</v>
      </c>
      <c r="B1500">
        <v>106.36072362188099</v>
      </c>
      <c r="C1500">
        <f t="shared" si="23"/>
        <v>10.31313355008462</v>
      </c>
      <c r="D1500">
        <v>3.4001821861414574</v>
      </c>
    </row>
    <row r="1501" spans="1:4" x14ac:dyDescent="0.3">
      <c r="A1501">
        <v>1500</v>
      </c>
      <c r="B1501">
        <v>117.354473906278</v>
      </c>
      <c r="C1501">
        <f t="shared" si="23"/>
        <v>10.833026996471393</v>
      </c>
      <c r="D1501">
        <v>3.4010038121966137</v>
      </c>
    </row>
    <row r="1502" spans="1:4" x14ac:dyDescent="0.3">
      <c r="A1502">
        <v>1501</v>
      </c>
      <c r="B1502">
        <v>45.564742903056299</v>
      </c>
      <c r="C1502">
        <f t="shared" si="23"/>
        <v>6.7501661389225305</v>
      </c>
      <c r="D1502">
        <v>3.4017294077522831</v>
      </c>
    </row>
    <row r="1503" spans="1:4" x14ac:dyDescent="0.3">
      <c r="A1503">
        <v>1502</v>
      </c>
      <c r="B1503">
        <v>24.537941264644999</v>
      </c>
      <c r="C1503">
        <f t="shared" si="23"/>
        <v>4.9535786321249606</v>
      </c>
      <c r="D1503">
        <v>3.4022228933840153</v>
      </c>
    </row>
    <row r="1504" spans="1:4" x14ac:dyDescent="0.3">
      <c r="A1504">
        <v>1503</v>
      </c>
      <c r="B1504">
        <v>44.8729434428231</v>
      </c>
      <c r="C1504">
        <f t="shared" si="23"/>
        <v>6.6987270016640554</v>
      </c>
      <c r="D1504">
        <v>3.4026463298105343</v>
      </c>
    </row>
    <row r="1505" spans="1:4" x14ac:dyDescent="0.3">
      <c r="A1505">
        <v>1504</v>
      </c>
      <c r="B1505">
        <v>15.914619139273301</v>
      </c>
      <c r="C1505">
        <f t="shared" si="23"/>
        <v>3.9893131162235562</v>
      </c>
      <c r="D1505">
        <v>3.4030410151091921</v>
      </c>
    </row>
    <row r="1506" spans="1:4" x14ac:dyDescent="0.3">
      <c r="A1506">
        <v>1505</v>
      </c>
      <c r="B1506">
        <v>17.425003415768799</v>
      </c>
      <c r="C1506">
        <f t="shared" si="23"/>
        <v>4.1743267020884698</v>
      </c>
      <c r="D1506">
        <v>3.4059845086343099</v>
      </c>
    </row>
    <row r="1507" spans="1:4" x14ac:dyDescent="0.3">
      <c r="A1507">
        <v>1506</v>
      </c>
      <c r="B1507">
        <v>23.033585573838401</v>
      </c>
      <c r="C1507">
        <f t="shared" si="23"/>
        <v>4.7993317840964487</v>
      </c>
      <c r="D1507">
        <v>3.4063010589556821</v>
      </c>
    </row>
    <row r="1508" spans="1:4" x14ac:dyDescent="0.3">
      <c r="A1508">
        <v>1507</v>
      </c>
      <c r="B1508">
        <v>5.9633419638742398</v>
      </c>
      <c r="C1508">
        <f t="shared" si="23"/>
        <v>2.4419954880945705</v>
      </c>
      <c r="D1508">
        <v>3.4108357170881156</v>
      </c>
    </row>
    <row r="1509" spans="1:4" x14ac:dyDescent="0.3">
      <c r="A1509">
        <v>1508</v>
      </c>
      <c r="B1509">
        <v>16.487375053063399</v>
      </c>
      <c r="C1509">
        <f t="shared" si="23"/>
        <v>4.0604648813976212</v>
      </c>
      <c r="D1509">
        <v>3.4126658189310746</v>
      </c>
    </row>
    <row r="1510" spans="1:4" x14ac:dyDescent="0.3">
      <c r="A1510">
        <v>1509</v>
      </c>
      <c r="B1510">
        <v>6.77543223185668</v>
      </c>
      <c r="C1510">
        <f t="shared" si="23"/>
        <v>2.6029660450833161</v>
      </c>
      <c r="D1510">
        <v>3.413040967338687</v>
      </c>
    </row>
    <row r="1511" spans="1:4" x14ac:dyDescent="0.3">
      <c r="A1511">
        <v>1510</v>
      </c>
      <c r="B1511">
        <v>5.6852112407811903</v>
      </c>
      <c r="C1511">
        <f t="shared" si="23"/>
        <v>2.3843681009402031</v>
      </c>
      <c r="D1511">
        <v>3.4145435279113956</v>
      </c>
    </row>
    <row r="1512" spans="1:4" x14ac:dyDescent="0.3">
      <c r="A1512">
        <v>1511</v>
      </c>
      <c r="B1512">
        <v>4.1334893378047797</v>
      </c>
      <c r="C1512">
        <f t="shared" si="23"/>
        <v>2.0330984574793174</v>
      </c>
      <c r="D1512">
        <v>3.4180638474218119</v>
      </c>
    </row>
    <row r="1513" spans="1:4" x14ac:dyDescent="0.3">
      <c r="A1513">
        <v>1512</v>
      </c>
      <c r="B1513">
        <v>2.2452299021646001</v>
      </c>
      <c r="C1513">
        <f t="shared" si="23"/>
        <v>1.4984091237591288</v>
      </c>
      <c r="D1513">
        <v>3.4189418410879848</v>
      </c>
    </row>
    <row r="1514" spans="1:4" x14ac:dyDescent="0.3">
      <c r="A1514">
        <v>1513</v>
      </c>
      <c r="B1514">
        <v>3.5116697272836599</v>
      </c>
      <c r="C1514">
        <f t="shared" si="23"/>
        <v>1.8739449637819303</v>
      </c>
      <c r="D1514">
        <v>3.4199800019861959</v>
      </c>
    </row>
    <row r="1515" spans="1:4" x14ac:dyDescent="0.3">
      <c r="A1515">
        <v>1514</v>
      </c>
      <c r="B1515">
        <v>1.7900531218912299</v>
      </c>
      <c r="C1515">
        <f t="shared" si="23"/>
        <v>1.3379286684615253</v>
      </c>
      <c r="D1515">
        <v>3.4213585116290286</v>
      </c>
    </row>
    <row r="1516" spans="1:4" x14ac:dyDescent="0.3">
      <c r="A1516">
        <v>1515</v>
      </c>
      <c r="B1516">
        <v>5.3521613234601304</v>
      </c>
      <c r="C1516">
        <f t="shared" si="23"/>
        <v>2.3134738648750997</v>
      </c>
      <c r="D1516">
        <v>3.4217785633269142</v>
      </c>
    </row>
    <row r="1517" spans="1:4" x14ac:dyDescent="0.3">
      <c r="A1517">
        <v>1516</v>
      </c>
      <c r="B1517">
        <v>18.8653330220735</v>
      </c>
      <c r="C1517">
        <f t="shared" si="23"/>
        <v>4.3434241126182345</v>
      </c>
      <c r="D1517">
        <v>3.4237473295861074</v>
      </c>
    </row>
    <row r="1518" spans="1:4" x14ac:dyDescent="0.3">
      <c r="A1518">
        <v>1517</v>
      </c>
      <c r="B1518">
        <v>5.0579048244120903</v>
      </c>
      <c r="C1518">
        <f t="shared" si="23"/>
        <v>2.2489786180424414</v>
      </c>
      <c r="D1518">
        <v>3.4250880312871375</v>
      </c>
    </row>
    <row r="1519" spans="1:4" x14ac:dyDescent="0.3">
      <c r="A1519">
        <v>1518</v>
      </c>
      <c r="B1519">
        <v>7.0249394068808302</v>
      </c>
      <c r="C1519">
        <f t="shared" si="23"/>
        <v>2.6504602254855345</v>
      </c>
      <c r="D1519">
        <v>3.4254158810875941</v>
      </c>
    </row>
    <row r="1520" spans="1:4" x14ac:dyDescent="0.3">
      <c r="A1520">
        <v>1519</v>
      </c>
      <c r="B1520">
        <v>7.8668318909333097</v>
      </c>
      <c r="C1520">
        <f t="shared" si="23"/>
        <v>2.8047873165238948</v>
      </c>
      <c r="D1520">
        <v>3.4288863345744343</v>
      </c>
    </row>
    <row r="1521" spans="1:4" x14ac:dyDescent="0.3">
      <c r="A1521">
        <v>1520</v>
      </c>
      <c r="B1521">
        <v>16.077695331778799</v>
      </c>
      <c r="C1521">
        <f t="shared" si="23"/>
        <v>4.0097001548468434</v>
      </c>
      <c r="D1521">
        <v>3.4296046993111173</v>
      </c>
    </row>
    <row r="1522" spans="1:4" x14ac:dyDescent="0.3">
      <c r="A1522">
        <v>1521</v>
      </c>
      <c r="B1522">
        <v>9.1428366201052604</v>
      </c>
      <c r="C1522">
        <f t="shared" si="23"/>
        <v>3.023712390440807</v>
      </c>
      <c r="D1522">
        <v>3.4320196674629355</v>
      </c>
    </row>
    <row r="1523" spans="1:4" x14ac:dyDescent="0.3">
      <c r="A1523">
        <v>1522</v>
      </c>
      <c r="B1523">
        <v>20.734042755735398</v>
      </c>
      <c r="C1523">
        <f t="shared" si="23"/>
        <v>4.5534649175913717</v>
      </c>
      <c r="D1523">
        <v>3.4344573091863291</v>
      </c>
    </row>
    <row r="1524" spans="1:4" x14ac:dyDescent="0.3">
      <c r="A1524">
        <v>1523</v>
      </c>
      <c r="B1524">
        <v>12.952937346593799</v>
      </c>
      <c r="C1524">
        <f t="shared" si="23"/>
        <v>3.599018942238815</v>
      </c>
      <c r="D1524">
        <v>3.434655989566306</v>
      </c>
    </row>
    <row r="1525" spans="1:4" x14ac:dyDescent="0.3">
      <c r="A1525">
        <v>1524</v>
      </c>
      <c r="B1525">
        <v>39.9466679756339</v>
      </c>
      <c r="C1525">
        <f t="shared" si="23"/>
        <v>6.3203376472807129</v>
      </c>
      <c r="D1525">
        <v>3.4356249431289787</v>
      </c>
    </row>
    <row r="1526" spans="1:4" x14ac:dyDescent="0.3">
      <c r="A1526">
        <v>1525</v>
      </c>
      <c r="B1526">
        <v>4.0022865180208402</v>
      </c>
      <c r="C1526">
        <f t="shared" si="23"/>
        <v>2.0005715478384771</v>
      </c>
      <c r="D1526">
        <v>3.4359979611032658</v>
      </c>
    </row>
    <row r="1527" spans="1:4" x14ac:dyDescent="0.3">
      <c r="A1527">
        <v>1526</v>
      </c>
      <c r="B1527">
        <v>4.6451085106789201</v>
      </c>
      <c r="C1527">
        <f t="shared" si="23"/>
        <v>2.1552513799273902</v>
      </c>
      <c r="D1527">
        <v>3.4402783198882037</v>
      </c>
    </row>
    <row r="1528" spans="1:4" x14ac:dyDescent="0.3">
      <c r="A1528">
        <v>1527</v>
      </c>
      <c r="B1528">
        <v>6.2781519429380097</v>
      </c>
      <c r="C1528">
        <f t="shared" si="23"/>
        <v>2.5056240625716399</v>
      </c>
      <c r="D1528">
        <v>3.4446102442144744</v>
      </c>
    </row>
    <row r="1529" spans="1:4" x14ac:dyDescent="0.3">
      <c r="A1529">
        <v>1528</v>
      </c>
      <c r="B1529">
        <v>13.594213560153699</v>
      </c>
      <c r="C1529">
        <f t="shared" si="23"/>
        <v>3.6870331650466204</v>
      </c>
      <c r="D1529">
        <v>3.4488566490887962</v>
      </c>
    </row>
    <row r="1530" spans="1:4" x14ac:dyDescent="0.3">
      <c r="A1530">
        <v>1529</v>
      </c>
      <c r="B1530">
        <v>3.8097554345483702</v>
      </c>
      <c r="C1530">
        <f t="shared" si="23"/>
        <v>1.9518594812507304</v>
      </c>
      <c r="D1530">
        <v>3.4491057902376525</v>
      </c>
    </row>
    <row r="1531" spans="1:4" x14ac:dyDescent="0.3">
      <c r="A1531">
        <v>1530</v>
      </c>
      <c r="B1531">
        <v>14.160385595528799</v>
      </c>
      <c r="C1531">
        <f t="shared" si="23"/>
        <v>3.7630287795243871</v>
      </c>
      <c r="D1531">
        <v>3.4525349150956606</v>
      </c>
    </row>
    <row r="1532" spans="1:4" x14ac:dyDescent="0.3">
      <c r="A1532">
        <v>1531</v>
      </c>
      <c r="B1532">
        <v>37.445367584223298</v>
      </c>
      <c r="C1532">
        <f t="shared" si="23"/>
        <v>6.1192620130390969</v>
      </c>
      <c r="D1532">
        <v>3.4527338331718389</v>
      </c>
    </row>
    <row r="1533" spans="1:4" x14ac:dyDescent="0.3">
      <c r="A1533">
        <v>1532</v>
      </c>
      <c r="B1533">
        <v>13.4503668929247</v>
      </c>
      <c r="C1533">
        <f t="shared" si="23"/>
        <v>3.6674741843569532</v>
      </c>
      <c r="D1533">
        <v>3.4529373068088858</v>
      </c>
    </row>
    <row r="1534" spans="1:4" x14ac:dyDescent="0.3">
      <c r="A1534">
        <v>1533</v>
      </c>
      <c r="B1534">
        <v>46.629189236003299</v>
      </c>
      <c r="C1534">
        <f t="shared" si="23"/>
        <v>6.8285568926386855</v>
      </c>
      <c r="D1534">
        <v>3.4549610740381866</v>
      </c>
    </row>
    <row r="1535" spans="1:4" x14ac:dyDescent="0.3">
      <c r="A1535">
        <v>1534</v>
      </c>
      <c r="B1535">
        <v>16.440333915464802</v>
      </c>
      <c r="C1535">
        <f t="shared" si="23"/>
        <v>4.0546681634216135</v>
      </c>
      <c r="D1535">
        <v>3.4554243170820862</v>
      </c>
    </row>
    <row r="1536" spans="1:4" x14ac:dyDescent="0.3">
      <c r="A1536">
        <v>1535</v>
      </c>
      <c r="B1536">
        <v>17.042727782066699</v>
      </c>
      <c r="C1536">
        <f t="shared" si="23"/>
        <v>4.128283878570695</v>
      </c>
      <c r="D1536">
        <v>3.4556561345279131</v>
      </c>
    </row>
    <row r="1537" spans="1:4" x14ac:dyDescent="0.3">
      <c r="A1537">
        <v>1536</v>
      </c>
      <c r="B1537">
        <v>14.888296276231101</v>
      </c>
      <c r="C1537">
        <f t="shared" si="23"/>
        <v>3.858535509261396</v>
      </c>
      <c r="D1537">
        <v>3.4577734447046988</v>
      </c>
    </row>
    <row r="1538" spans="1:4" x14ac:dyDescent="0.3">
      <c r="A1538">
        <v>1537</v>
      </c>
      <c r="B1538">
        <v>5.8125162420801297</v>
      </c>
      <c r="C1538">
        <f t="shared" si="23"/>
        <v>2.4109160586963889</v>
      </c>
      <c r="D1538">
        <v>3.4584584986512708</v>
      </c>
    </row>
    <row r="1539" spans="1:4" x14ac:dyDescent="0.3">
      <c r="A1539">
        <v>1538</v>
      </c>
      <c r="B1539">
        <v>2.0317475561234599</v>
      </c>
      <c r="C1539">
        <f t="shared" ref="C1539:C1602" si="24">SQRT(B1539)</f>
        <v>1.4253938249211899</v>
      </c>
      <c r="D1539">
        <v>3.4589385694110124</v>
      </c>
    </row>
    <row r="1540" spans="1:4" x14ac:dyDescent="0.3">
      <c r="A1540">
        <v>1539</v>
      </c>
      <c r="B1540">
        <v>3.0963626968043401</v>
      </c>
      <c r="C1540">
        <f t="shared" si="24"/>
        <v>1.7596484583019245</v>
      </c>
      <c r="D1540">
        <v>3.4620578230166523</v>
      </c>
    </row>
    <row r="1541" spans="1:4" x14ac:dyDescent="0.3">
      <c r="A1541">
        <v>1540</v>
      </c>
      <c r="B1541">
        <v>24.8250383016196</v>
      </c>
      <c r="C1541">
        <f t="shared" si="24"/>
        <v>4.9824731109780815</v>
      </c>
      <c r="D1541">
        <v>3.4629705790144101</v>
      </c>
    </row>
    <row r="1542" spans="1:4" x14ac:dyDescent="0.3">
      <c r="A1542">
        <v>1541</v>
      </c>
      <c r="B1542">
        <v>40.384013777512102</v>
      </c>
      <c r="C1542">
        <f t="shared" si="24"/>
        <v>6.3548417586523822</v>
      </c>
      <c r="D1542">
        <v>3.4641741566460831</v>
      </c>
    </row>
    <row r="1543" spans="1:4" x14ac:dyDescent="0.3">
      <c r="A1543">
        <v>1542</v>
      </c>
      <c r="B1543">
        <v>15.066701459068099</v>
      </c>
      <c r="C1543">
        <f t="shared" si="24"/>
        <v>3.8815849158646651</v>
      </c>
      <c r="D1543">
        <v>3.4646460886910369</v>
      </c>
    </row>
    <row r="1544" spans="1:4" x14ac:dyDescent="0.3">
      <c r="A1544">
        <v>1543</v>
      </c>
      <c r="B1544">
        <v>14.860384542910801</v>
      </c>
      <c r="C1544">
        <f t="shared" si="24"/>
        <v>3.8549169307406355</v>
      </c>
      <c r="D1544">
        <v>3.4684238113807111</v>
      </c>
    </row>
    <row r="1545" spans="1:4" x14ac:dyDescent="0.3">
      <c r="A1545">
        <v>1544</v>
      </c>
      <c r="B1545">
        <v>6.7258419281850799</v>
      </c>
      <c r="C1545">
        <f t="shared" si="24"/>
        <v>2.5934228209424472</v>
      </c>
      <c r="D1545">
        <v>3.469805872204121</v>
      </c>
    </row>
    <row r="1546" spans="1:4" x14ac:dyDescent="0.3">
      <c r="A1546">
        <v>1545</v>
      </c>
      <c r="B1546">
        <v>17.863834811615501</v>
      </c>
      <c r="C1546">
        <f t="shared" si="24"/>
        <v>4.2265630022058707</v>
      </c>
      <c r="D1546">
        <v>3.470189009103481</v>
      </c>
    </row>
    <row r="1547" spans="1:4" x14ac:dyDescent="0.3">
      <c r="A1547">
        <v>1546</v>
      </c>
      <c r="B1547">
        <v>7.9555531815736602</v>
      </c>
      <c r="C1547">
        <f t="shared" si="24"/>
        <v>2.8205590193388366</v>
      </c>
      <c r="D1547">
        <v>3.4707235709932736</v>
      </c>
    </row>
    <row r="1548" spans="1:4" x14ac:dyDescent="0.3">
      <c r="A1548">
        <v>1547</v>
      </c>
      <c r="B1548">
        <v>15.961563632945399</v>
      </c>
      <c r="C1548">
        <f t="shared" si="24"/>
        <v>3.9951925651894928</v>
      </c>
      <c r="D1548">
        <v>3.4721659938242873</v>
      </c>
    </row>
    <row r="1549" spans="1:4" x14ac:dyDescent="0.3">
      <c r="A1549">
        <v>1548</v>
      </c>
      <c r="B1549">
        <v>9.9027222534279105</v>
      </c>
      <c r="C1549">
        <f t="shared" si="24"/>
        <v>3.1468591092433598</v>
      </c>
      <c r="D1549">
        <v>3.4745969402875492</v>
      </c>
    </row>
    <row r="1550" spans="1:4" x14ac:dyDescent="0.3">
      <c r="A1550">
        <v>1549</v>
      </c>
      <c r="B1550">
        <v>40.975114651308601</v>
      </c>
      <c r="C1550">
        <f t="shared" si="24"/>
        <v>6.4011807232188502</v>
      </c>
      <c r="D1550">
        <v>3.4754619594519083</v>
      </c>
    </row>
    <row r="1551" spans="1:4" x14ac:dyDescent="0.3">
      <c r="A1551">
        <v>1550</v>
      </c>
      <c r="B1551">
        <v>9.0696032948472105</v>
      </c>
      <c r="C1551">
        <f t="shared" si="24"/>
        <v>3.0115782066629468</v>
      </c>
      <c r="D1551">
        <v>3.4781239815656804</v>
      </c>
    </row>
    <row r="1552" spans="1:4" x14ac:dyDescent="0.3">
      <c r="A1552">
        <v>1551</v>
      </c>
      <c r="B1552">
        <v>8.3295147323633891</v>
      </c>
      <c r="C1552">
        <f t="shared" si="24"/>
        <v>2.8860898690725811</v>
      </c>
      <c r="D1552">
        <v>3.4791180434137758</v>
      </c>
    </row>
    <row r="1553" spans="1:4" x14ac:dyDescent="0.3">
      <c r="A1553">
        <v>1552</v>
      </c>
      <c r="B1553">
        <v>13.378133262055201</v>
      </c>
      <c r="C1553">
        <f t="shared" si="24"/>
        <v>3.657613055266399</v>
      </c>
      <c r="D1553">
        <v>3.4815580727915054</v>
      </c>
    </row>
    <row r="1554" spans="1:4" x14ac:dyDescent="0.3">
      <c r="A1554">
        <v>1553</v>
      </c>
      <c r="B1554">
        <v>8.9470945743328691</v>
      </c>
      <c r="C1554">
        <f t="shared" si="24"/>
        <v>2.991169432568618</v>
      </c>
      <c r="D1554">
        <v>3.4828284581134197</v>
      </c>
    </row>
    <row r="1555" spans="1:4" x14ac:dyDescent="0.3">
      <c r="A1555">
        <v>1554</v>
      </c>
      <c r="B1555">
        <v>6.3384348259622598</v>
      </c>
      <c r="C1555">
        <f t="shared" si="24"/>
        <v>2.5176248382080799</v>
      </c>
      <c r="D1555">
        <v>3.4830122894771272</v>
      </c>
    </row>
    <row r="1556" spans="1:4" x14ac:dyDescent="0.3">
      <c r="A1556">
        <v>1555</v>
      </c>
      <c r="B1556">
        <v>13.413547843640799</v>
      </c>
      <c r="C1556">
        <f t="shared" si="24"/>
        <v>3.6624510704773652</v>
      </c>
      <c r="D1556">
        <v>3.4845354605686394</v>
      </c>
    </row>
    <row r="1557" spans="1:4" x14ac:dyDescent="0.3">
      <c r="A1557">
        <v>1556</v>
      </c>
      <c r="B1557">
        <v>7.0604691757509901</v>
      </c>
      <c r="C1557">
        <f t="shared" si="24"/>
        <v>2.6571543379621345</v>
      </c>
      <c r="D1557">
        <v>3.4873424555646957</v>
      </c>
    </row>
    <row r="1558" spans="1:4" x14ac:dyDescent="0.3">
      <c r="A1558">
        <v>1557</v>
      </c>
      <c r="B1558">
        <v>1.8934597570265901</v>
      </c>
      <c r="C1558">
        <f t="shared" si="24"/>
        <v>1.376030434629478</v>
      </c>
      <c r="D1558">
        <v>3.4889821493835851</v>
      </c>
    </row>
    <row r="1559" spans="1:4" x14ac:dyDescent="0.3">
      <c r="A1559">
        <v>1558</v>
      </c>
      <c r="B1559">
        <v>16.059264406131899</v>
      </c>
      <c r="C1559">
        <f t="shared" si="24"/>
        <v>4.0074012035397573</v>
      </c>
      <c r="D1559">
        <v>3.4899631510926588</v>
      </c>
    </row>
    <row r="1560" spans="1:4" x14ac:dyDescent="0.3">
      <c r="A1560">
        <v>1559</v>
      </c>
      <c r="B1560">
        <v>16.247371964243602</v>
      </c>
      <c r="C1560">
        <f t="shared" si="24"/>
        <v>4.0308028932513684</v>
      </c>
      <c r="D1560">
        <v>3.4911418850261873</v>
      </c>
    </row>
    <row r="1561" spans="1:4" x14ac:dyDescent="0.3">
      <c r="A1561">
        <v>1560</v>
      </c>
      <c r="B1561">
        <v>7.6233030695009898</v>
      </c>
      <c r="C1561">
        <f t="shared" si="24"/>
        <v>2.7610329714621282</v>
      </c>
      <c r="D1561">
        <v>3.4916786478249828</v>
      </c>
    </row>
    <row r="1562" spans="1:4" x14ac:dyDescent="0.3">
      <c r="A1562">
        <v>1561</v>
      </c>
      <c r="B1562">
        <v>7.9010642553197803</v>
      </c>
      <c r="C1562">
        <f t="shared" si="24"/>
        <v>2.8108831806604453</v>
      </c>
      <c r="D1562">
        <v>3.4916816363583609</v>
      </c>
    </row>
    <row r="1563" spans="1:4" x14ac:dyDescent="0.3">
      <c r="A1563">
        <v>1562</v>
      </c>
      <c r="B1563">
        <v>16.807680876889599</v>
      </c>
      <c r="C1563">
        <f t="shared" si="24"/>
        <v>4.0997171703532915</v>
      </c>
      <c r="D1563">
        <v>3.493715725316572</v>
      </c>
    </row>
    <row r="1564" spans="1:4" x14ac:dyDescent="0.3">
      <c r="A1564">
        <v>1563</v>
      </c>
      <c r="B1564">
        <v>9.3296907621623806</v>
      </c>
      <c r="C1564">
        <f t="shared" si="24"/>
        <v>3.054454249479337</v>
      </c>
      <c r="D1564">
        <v>3.4940189960964867</v>
      </c>
    </row>
    <row r="1565" spans="1:4" x14ac:dyDescent="0.3">
      <c r="A1565">
        <v>1564</v>
      </c>
      <c r="B1565">
        <v>19.6563814790441</v>
      </c>
      <c r="C1565">
        <f t="shared" si="24"/>
        <v>4.4335517904998136</v>
      </c>
      <c r="D1565">
        <v>3.4954612189405565</v>
      </c>
    </row>
    <row r="1566" spans="1:4" x14ac:dyDescent="0.3">
      <c r="A1566">
        <v>1565</v>
      </c>
      <c r="B1566">
        <v>26.246910756683999</v>
      </c>
      <c r="C1566">
        <f t="shared" si="24"/>
        <v>5.1231738948316012</v>
      </c>
      <c r="D1566">
        <v>3.4962101289813661</v>
      </c>
    </row>
    <row r="1567" spans="1:4" x14ac:dyDescent="0.3">
      <c r="A1567">
        <v>1566</v>
      </c>
      <c r="B1567">
        <v>22.799355111105701</v>
      </c>
      <c r="C1567">
        <f t="shared" si="24"/>
        <v>4.7748670254893693</v>
      </c>
      <c r="D1567">
        <v>3.4975127205407128</v>
      </c>
    </row>
    <row r="1568" spans="1:4" x14ac:dyDescent="0.3">
      <c r="A1568">
        <v>1567</v>
      </c>
      <c r="B1568">
        <v>13.6907777139606</v>
      </c>
      <c r="C1568">
        <f t="shared" si="24"/>
        <v>3.7001050949886003</v>
      </c>
      <c r="D1568">
        <v>3.4987911047904676</v>
      </c>
    </row>
    <row r="1569" spans="1:4" x14ac:dyDescent="0.3">
      <c r="A1569">
        <v>1568</v>
      </c>
      <c r="B1569">
        <v>11.985844369910801</v>
      </c>
      <c r="C1569">
        <f t="shared" si="24"/>
        <v>3.4620578230166523</v>
      </c>
      <c r="D1569">
        <v>3.4995601332296609</v>
      </c>
    </row>
    <row r="1570" spans="1:4" x14ac:dyDescent="0.3">
      <c r="A1570">
        <v>1569</v>
      </c>
      <c r="B1570">
        <v>11.4610652974995</v>
      </c>
      <c r="C1570">
        <f t="shared" si="24"/>
        <v>3.3854195157320608</v>
      </c>
      <c r="D1570">
        <v>3.5004390571086366</v>
      </c>
    </row>
    <row r="1571" spans="1:4" x14ac:dyDescent="0.3">
      <c r="A1571">
        <v>1570</v>
      </c>
      <c r="B1571">
        <v>2.93178339878048</v>
      </c>
      <c r="C1571">
        <f t="shared" si="24"/>
        <v>1.7122451339631484</v>
      </c>
      <c r="D1571">
        <v>3.5037354665489375</v>
      </c>
    </row>
    <row r="1572" spans="1:4" x14ac:dyDescent="0.3">
      <c r="A1572">
        <v>1571</v>
      </c>
      <c r="B1572">
        <v>11.5806881505154</v>
      </c>
      <c r="C1572">
        <f t="shared" si="24"/>
        <v>3.4030410151091921</v>
      </c>
      <c r="D1572">
        <v>3.5037407484417136</v>
      </c>
    </row>
    <row r="1573" spans="1:4" x14ac:dyDescent="0.3">
      <c r="A1573">
        <v>1572</v>
      </c>
      <c r="B1573">
        <v>4.8883752643092899</v>
      </c>
      <c r="C1573">
        <f t="shared" si="24"/>
        <v>2.2109670427912964</v>
      </c>
      <c r="D1573">
        <v>3.5047336233726094</v>
      </c>
    </row>
    <row r="1574" spans="1:4" x14ac:dyDescent="0.3">
      <c r="A1574">
        <v>1573</v>
      </c>
      <c r="B1574">
        <v>10.4137410190487</v>
      </c>
      <c r="C1574">
        <f t="shared" si="24"/>
        <v>3.227032850630545</v>
      </c>
      <c r="D1574">
        <v>3.5053825961982525</v>
      </c>
    </row>
    <row r="1575" spans="1:4" x14ac:dyDescent="0.3">
      <c r="A1575">
        <v>1574</v>
      </c>
      <c r="B1575">
        <v>17.642312498870702</v>
      </c>
      <c r="C1575">
        <f t="shared" si="24"/>
        <v>4.2002752884627341</v>
      </c>
      <c r="D1575">
        <v>3.507291433036368</v>
      </c>
    </row>
    <row r="1576" spans="1:4" x14ac:dyDescent="0.3">
      <c r="A1576">
        <v>1575</v>
      </c>
      <c r="B1576">
        <v>10.9091318307213</v>
      </c>
      <c r="C1576">
        <f t="shared" si="24"/>
        <v>3.3028974901927097</v>
      </c>
      <c r="D1576">
        <v>3.5090705925735235</v>
      </c>
    </row>
    <row r="1577" spans="1:4" x14ac:dyDescent="0.3">
      <c r="A1577">
        <v>1576</v>
      </c>
      <c r="B1577">
        <v>34.837743182057203</v>
      </c>
      <c r="C1577">
        <f t="shared" si="24"/>
        <v>5.9023506488565385</v>
      </c>
      <c r="D1577">
        <v>3.5120112216786126</v>
      </c>
    </row>
    <row r="1578" spans="1:4" x14ac:dyDescent="0.3">
      <c r="A1578">
        <v>1577</v>
      </c>
      <c r="B1578">
        <v>24.901933037271299</v>
      </c>
      <c r="C1578">
        <f t="shared" si="24"/>
        <v>4.9901836676891262</v>
      </c>
      <c r="D1578">
        <v>3.5143778848998868</v>
      </c>
    </row>
    <row r="1579" spans="1:4" x14ac:dyDescent="0.3">
      <c r="A1579">
        <v>1578</v>
      </c>
      <c r="B1579">
        <v>13.2503700454398</v>
      </c>
      <c r="C1579">
        <f t="shared" si="24"/>
        <v>3.6401057739356695</v>
      </c>
      <c r="D1579">
        <v>3.5152896915274709</v>
      </c>
    </row>
    <row r="1580" spans="1:4" x14ac:dyDescent="0.3">
      <c r="A1580">
        <v>1579</v>
      </c>
      <c r="B1580">
        <v>16.8499377576168</v>
      </c>
      <c r="C1580">
        <f t="shared" si="24"/>
        <v>4.1048675688281104</v>
      </c>
      <c r="D1580">
        <v>3.5167646716234935</v>
      </c>
    </row>
    <row r="1581" spans="1:4" x14ac:dyDescent="0.3">
      <c r="A1581">
        <v>1580</v>
      </c>
      <c r="B1581">
        <v>4.3722588004318199</v>
      </c>
      <c r="C1581">
        <f t="shared" si="24"/>
        <v>2.0909946916316695</v>
      </c>
      <c r="D1581">
        <v>3.5172501482663696</v>
      </c>
    </row>
    <row r="1582" spans="1:4" x14ac:dyDescent="0.3">
      <c r="A1582">
        <v>1581</v>
      </c>
      <c r="B1582">
        <v>20.209828016964401</v>
      </c>
      <c r="C1582">
        <f t="shared" si="24"/>
        <v>4.495534230429616</v>
      </c>
      <c r="D1582">
        <v>3.5193145625343583</v>
      </c>
    </row>
    <row r="1583" spans="1:4" x14ac:dyDescent="0.3">
      <c r="A1583">
        <v>1582</v>
      </c>
      <c r="B1583">
        <v>8.7952024902405199</v>
      </c>
      <c r="C1583">
        <f t="shared" si="24"/>
        <v>2.96567066449404</v>
      </c>
      <c r="D1583">
        <v>3.5207094256106681</v>
      </c>
    </row>
    <row r="1584" spans="1:4" x14ac:dyDescent="0.3">
      <c r="A1584">
        <v>1583</v>
      </c>
      <c r="B1584">
        <v>5.6321897687009796</v>
      </c>
      <c r="C1584">
        <f t="shared" si="24"/>
        <v>2.3732234974188544</v>
      </c>
      <c r="D1584">
        <v>3.5215299005088685</v>
      </c>
    </row>
    <row r="1585" spans="1:4" x14ac:dyDescent="0.3">
      <c r="A1585">
        <v>1584</v>
      </c>
      <c r="B1585">
        <v>6.69086475164627</v>
      </c>
      <c r="C1585">
        <f t="shared" si="24"/>
        <v>2.5866705920248658</v>
      </c>
      <c r="D1585">
        <v>3.5222976507585071</v>
      </c>
    </row>
    <row r="1586" spans="1:4" x14ac:dyDescent="0.3">
      <c r="A1586">
        <v>1585</v>
      </c>
      <c r="B1586">
        <v>57.6422974729551</v>
      </c>
      <c r="C1586">
        <f t="shared" si="24"/>
        <v>7.592252463726104</v>
      </c>
      <c r="D1586">
        <v>3.523921894155488</v>
      </c>
    </row>
    <row r="1587" spans="1:4" x14ac:dyDescent="0.3">
      <c r="A1587">
        <v>1586</v>
      </c>
      <c r="B1587">
        <v>35.745211493176697</v>
      </c>
      <c r="C1587">
        <f t="shared" si="24"/>
        <v>5.9787299230837228</v>
      </c>
      <c r="D1587">
        <v>3.5252221984283487</v>
      </c>
    </row>
    <row r="1588" spans="1:4" x14ac:dyDescent="0.3">
      <c r="A1588">
        <v>1587</v>
      </c>
      <c r="B1588">
        <v>27.973185207217998</v>
      </c>
      <c r="C1588">
        <f t="shared" si="24"/>
        <v>5.2889682554556892</v>
      </c>
      <c r="D1588">
        <v>3.5260247748700091</v>
      </c>
    </row>
    <row r="1589" spans="1:4" x14ac:dyDescent="0.3">
      <c r="A1589">
        <v>1588</v>
      </c>
      <c r="B1589">
        <v>7.9212334186717399</v>
      </c>
      <c r="C1589">
        <f t="shared" si="24"/>
        <v>2.8144685854831883</v>
      </c>
      <c r="D1589">
        <v>3.5283287893648461</v>
      </c>
    </row>
    <row r="1590" spans="1:4" x14ac:dyDescent="0.3">
      <c r="A1590">
        <v>1589</v>
      </c>
      <c r="B1590">
        <v>10.6774515430882</v>
      </c>
      <c r="C1590">
        <f t="shared" si="24"/>
        <v>3.2676369968355115</v>
      </c>
      <c r="D1590">
        <v>3.5306595456071235</v>
      </c>
    </row>
    <row r="1591" spans="1:4" x14ac:dyDescent="0.3">
      <c r="A1591">
        <v>1590</v>
      </c>
      <c r="B1591">
        <v>13.231510809638101</v>
      </c>
      <c r="C1591">
        <f t="shared" si="24"/>
        <v>3.6375143724304513</v>
      </c>
      <c r="D1591">
        <v>3.5310147586689298</v>
      </c>
    </row>
    <row r="1592" spans="1:4" x14ac:dyDescent="0.3">
      <c r="A1592">
        <v>1591</v>
      </c>
      <c r="B1592">
        <v>17.1424404190148</v>
      </c>
      <c r="C1592">
        <f t="shared" si="24"/>
        <v>4.1403430315633027</v>
      </c>
      <c r="D1592">
        <v>3.5331394544462862</v>
      </c>
    </row>
    <row r="1593" spans="1:4" x14ac:dyDescent="0.3">
      <c r="A1593">
        <v>1592</v>
      </c>
      <c r="B1593">
        <v>16.058623282246302</v>
      </c>
      <c r="C1593">
        <f t="shared" si="24"/>
        <v>4.0073212102658182</v>
      </c>
      <c r="D1593">
        <v>3.5342147192075779</v>
      </c>
    </row>
    <row r="1594" spans="1:4" x14ac:dyDescent="0.3">
      <c r="A1594">
        <v>1593</v>
      </c>
      <c r="B1594">
        <v>9.7071153745166594</v>
      </c>
      <c r="C1594">
        <f t="shared" si="24"/>
        <v>3.1156243956094354</v>
      </c>
      <c r="D1594">
        <v>3.5343917115841448</v>
      </c>
    </row>
    <row r="1595" spans="1:4" x14ac:dyDescent="0.3">
      <c r="A1595">
        <v>1594</v>
      </c>
      <c r="B1595">
        <v>8.30289791723626</v>
      </c>
      <c r="C1595">
        <f t="shared" si="24"/>
        <v>2.8814749551638066</v>
      </c>
      <c r="D1595">
        <v>3.5357015211725806</v>
      </c>
    </row>
    <row r="1596" spans="1:4" x14ac:dyDescent="0.3">
      <c r="A1596">
        <v>1595</v>
      </c>
      <c r="B1596">
        <v>25.437962857300001</v>
      </c>
      <c r="C1596">
        <f t="shared" si="24"/>
        <v>5.0436061362184104</v>
      </c>
      <c r="D1596">
        <v>3.5381565363979162</v>
      </c>
    </row>
    <row r="1597" spans="1:4" x14ac:dyDescent="0.3">
      <c r="A1597">
        <v>1596</v>
      </c>
      <c r="B1597">
        <v>8.4899611409396094</v>
      </c>
      <c r="C1597">
        <f t="shared" si="24"/>
        <v>2.9137537886615625</v>
      </c>
      <c r="D1597">
        <v>3.5399891012375164</v>
      </c>
    </row>
    <row r="1598" spans="1:4" x14ac:dyDescent="0.3">
      <c r="A1598">
        <v>1597</v>
      </c>
      <c r="B1598">
        <v>54.835256245270102</v>
      </c>
      <c r="C1598">
        <f t="shared" si="24"/>
        <v>7.405083135608276</v>
      </c>
      <c r="D1598">
        <v>3.5403865915775357</v>
      </c>
    </row>
    <row r="1599" spans="1:4" x14ac:dyDescent="0.3">
      <c r="A1599">
        <v>1598</v>
      </c>
      <c r="B1599">
        <v>24.311454265369601</v>
      </c>
      <c r="C1599">
        <f t="shared" si="24"/>
        <v>4.9306646879877771</v>
      </c>
      <c r="D1599">
        <v>3.5428306258184428</v>
      </c>
    </row>
    <row r="1600" spans="1:4" x14ac:dyDescent="0.3">
      <c r="A1600">
        <v>1599</v>
      </c>
      <c r="B1600">
        <v>36.724744610122301</v>
      </c>
      <c r="C1600">
        <f t="shared" si="24"/>
        <v>6.0600944390431986</v>
      </c>
      <c r="D1600">
        <v>3.5454098452316058</v>
      </c>
    </row>
    <row r="1601" spans="1:4" x14ac:dyDescent="0.3">
      <c r="A1601">
        <v>1600</v>
      </c>
      <c r="B1601">
        <v>5.9991206917076703</v>
      </c>
      <c r="C1601">
        <f t="shared" si="24"/>
        <v>2.4493102481530733</v>
      </c>
      <c r="D1601">
        <v>3.5459426341972313</v>
      </c>
    </row>
    <row r="1602" spans="1:4" x14ac:dyDescent="0.3">
      <c r="A1602">
        <v>1601</v>
      </c>
      <c r="B1602">
        <v>2.15711351895296</v>
      </c>
      <c r="C1602">
        <f t="shared" si="24"/>
        <v>1.4687115165862084</v>
      </c>
      <c r="D1602">
        <v>3.5470945426483067</v>
      </c>
    </row>
    <row r="1603" spans="1:4" x14ac:dyDescent="0.3">
      <c r="A1603">
        <v>1602</v>
      </c>
      <c r="B1603">
        <v>1.18713643501805</v>
      </c>
      <c r="C1603">
        <f t="shared" ref="C1603:C1666" si="25">SQRT(B1603)</f>
        <v>1.0895579080609024</v>
      </c>
      <c r="D1603">
        <v>3.5475654064317124</v>
      </c>
    </row>
    <row r="1604" spans="1:4" x14ac:dyDescent="0.3">
      <c r="A1604">
        <v>1603</v>
      </c>
      <c r="B1604">
        <v>35.427664536481302</v>
      </c>
      <c r="C1604">
        <f t="shared" si="25"/>
        <v>5.9521142912818217</v>
      </c>
      <c r="D1604">
        <v>3.5480564639518914</v>
      </c>
    </row>
    <row r="1605" spans="1:4" x14ac:dyDescent="0.3">
      <c r="A1605">
        <v>1604</v>
      </c>
      <c r="B1605">
        <v>15.609408609102299</v>
      </c>
      <c r="C1605">
        <f t="shared" si="25"/>
        <v>3.9508744106972444</v>
      </c>
      <c r="D1605">
        <v>3.5496812070073842</v>
      </c>
    </row>
    <row r="1606" spans="1:4" x14ac:dyDescent="0.3">
      <c r="A1606">
        <v>1605</v>
      </c>
      <c r="B1606">
        <v>42.302555312666499</v>
      </c>
      <c r="C1606">
        <f t="shared" si="25"/>
        <v>6.5040414599436938</v>
      </c>
      <c r="D1606">
        <v>3.5505207788459288</v>
      </c>
    </row>
    <row r="1607" spans="1:4" x14ac:dyDescent="0.3">
      <c r="A1607">
        <v>1606</v>
      </c>
      <c r="B1607">
        <v>7.4439132788930102</v>
      </c>
      <c r="C1607">
        <f t="shared" si="25"/>
        <v>2.7283535839207151</v>
      </c>
      <c r="D1607">
        <v>3.5550154949329262</v>
      </c>
    </row>
    <row r="1608" spans="1:4" x14ac:dyDescent="0.3">
      <c r="A1608">
        <v>1607</v>
      </c>
      <c r="B1608">
        <v>7.2890230147477997</v>
      </c>
      <c r="C1608">
        <f t="shared" si="25"/>
        <v>2.6998190707430378</v>
      </c>
      <c r="D1608">
        <v>3.5556428918619627</v>
      </c>
    </row>
    <row r="1609" spans="1:4" x14ac:dyDescent="0.3">
      <c r="A1609">
        <v>1608</v>
      </c>
      <c r="B1609">
        <v>7.66337856303881</v>
      </c>
      <c r="C1609">
        <f t="shared" si="25"/>
        <v>2.7682807955550337</v>
      </c>
      <c r="D1609">
        <v>3.5562625221993525</v>
      </c>
    </row>
    <row r="1610" spans="1:4" x14ac:dyDescent="0.3">
      <c r="A1610">
        <v>1609</v>
      </c>
      <c r="B1610">
        <v>23.150069633605</v>
      </c>
      <c r="C1610">
        <f t="shared" si="25"/>
        <v>4.8114519257293846</v>
      </c>
      <c r="D1610">
        <v>3.5572499886126643</v>
      </c>
    </row>
    <row r="1611" spans="1:4" x14ac:dyDescent="0.3">
      <c r="A1611">
        <v>1610</v>
      </c>
      <c r="B1611">
        <v>22.6970640179482</v>
      </c>
      <c r="C1611">
        <f t="shared" si="25"/>
        <v>4.7641435765463873</v>
      </c>
      <c r="D1611">
        <v>3.5577367757084981</v>
      </c>
    </row>
    <row r="1612" spans="1:4" x14ac:dyDescent="0.3">
      <c r="A1612">
        <v>1611</v>
      </c>
      <c r="B1612">
        <v>21.095990494142999</v>
      </c>
      <c r="C1612">
        <f t="shared" si="25"/>
        <v>4.5930371753495525</v>
      </c>
      <c r="D1612">
        <v>3.5586596149433989</v>
      </c>
    </row>
    <row r="1613" spans="1:4" x14ac:dyDescent="0.3">
      <c r="A1613">
        <v>1612</v>
      </c>
      <c r="B1613">
        <v>14.944505510942999</v>
      </c>
      <c r="C1613">
        <f t="shared" si="25"/>
        <v>3.8658123998640956</v>
      </c>
      <c r="D1613">
        <v>3.5589672992152792</v>
      </c>
    </row>
    <row r="1614" spans="1:4" x14ac:dyDescent="0.3">
      <c r="A1614">
        <v>1613</v>
      </c>
      <c r="B1614">
        <v>10.9345001762415</v>
      </c>
      <c r="C1614">
        <f t="shared" si="25"/>
        <v>3.3067355770066493</v>
      </c>
      <c r="D1614">
        <v>3.5597433423840124</v>
      </c>
    </row>
    <row r="1615" spans="1:4" x14ac:dyDescent="0.3">
      <c r="A1615">
        <v>1614</v>
      </c>
      <c r="B1615">
        <v>7.3983688120654101</v>
      </c>
      <c r="C1615">
        <f t="shared" si="25"/>
        <v>2.7199942669177468</v>
      </c>
      <c r="D1615">
        <v>3.5599483137365069</v>
      </c>
    </row>
    <row r="1616" spans="1:4" x14ac:dyDescent="0.3">
      <c r="A1616">
        <v>1615</v>
      </c>
      <c r="B1616">
        <v>58.349135977230802</v>
      </c>
      <c r="C1616">
        <f t="shared" si="25"/>
        <v>7.6386606140887556</v>
      </c>
      <c r="D1616">
        <v>3.5612928926821503</v>
      </c>
    </row>
    <row r="1617" spans="1:4" x14ac:dyDescent="0.3">
      <c r="A1617">
        <v>1616</v>
      </c>
      <c r="B1617">
        <v>90.328638392149401</v>
      </c>
      <c r="C1617">
        <f t="shared" si="25"/>
        <v>9.5041379615486115</v>
      </c>
      <c r="D1617">
        <v>3.5632192916082501</v>
      </c>
    </row>
    <row r="1618" spans="1:4" x14ac:dyDescent="0.3">
      <c r="A1618">
        <v>1617</v>
      </c>
      <c r="B1618">
        <v>33.5403745992541</v>
      </c>
      <c r="C1618">
        <f t="shared" si="25"/>
        <v>5.7914052352822019</v>
      </c>
      <c r="D1618">
        <v>3.5652832230981031</v>
      </c>
    </row>
    <row r="1619" spans="1:4" x14ac:dyDescent="0.3">
      <c r="A1619">
        <v>1618</v>
      </c>
      <c r="B1619">
        <v>1.0080200197354401</v>
      </c>
      <c r="C1619">
        <f t="shared" si="25"/>
        <v>1.0040020018582831</v>
      </c>
      <c r="D1619">
        <v>3.5678455940561102</v>
      </c>
    </row>
    <row r="1620" spans="1:4" x14ac:dyDescent="0.3">
      <c r="A1620">
        <v>1619</v>
      </c>
      <c r="B1620">
        <v>3.6607314695364899</v>
      </c>
      <c r="C1620">
        <f t="shared" si="25"/>
        <v>1.9133038100459869</v>
      </c>
      <c r="D1620">
        <v>3.567990158055022</v>
      </c>
    </row>
    <row r="1621" spans="1:4" x14ac:dyDescent="0.3">
      <c r="A1621">
        <v>1620</v>
      </c>
      <c r="B1621">
        <v>13.7641474964589</v>
      </c>
      <c r="C1621">
        <f t="shared" si="25"/>
        <v>3.7100064011344913</v>
      </c>
      <c r="D1621">
        <v>3.5687632138983667</v>
      </c>
    </row>
    <row r="1622" spans="1:4" x14ac:dyDescent="0.3">
      <c r="A1622">
        <v>1621</v>
      </c>
      <c r="B1622">
        <v>9.6436463078609407</v>
      </c>
      <c r="C1622">
        <f t="shared" si="25"/>
        <v>3.1054220820785283</v>
      </c>
      <c r="D1622">
        <v>3.5711522894096523</v>
      </c>
    </row>
    <row r="1623" spans="1:4" x14ac:dyDescent="0.3">
      <c r="A1623">
        <v>1622</v>
      </c>
      <c r="B1623">
        <v>5.31266088968973</v>
      </c>
      <c r="C1623">
        <f t="shared" si="25"/>
        <v>2.3049210159330253</v>
      </c>
      <c r="D1623">
        <v>3.5715853936837769</v>
      </c>
    </row>
    <row r="1624" spans="1:4" x14ac:dyDescent="0.3">
      <c r="A1624">
        <v>1623</v>
      </c>
      <c r="B1624">
        <v>14.6384632912767</v>
      </c>
      <c r="C1624">
        <f t="shared" si="25"/>
        <v>3.8260244760425541</v>
      </c>
      <c r="D1624">
        <v>3.5719232202759481</v>
      </c>
    </row>
    <row r="1625" spans="1:4" x14ac:dyDescent="0.3">
      <c r="A1625">
        <v>1624</v>
      </c>
      <c r="B1625">
        <v>13.593340413907899</v>
      </c>
      <c r="C1625">
        <f t="shared" si="25"/>
        <v>3.6869147554436217</v>
      </c>
      <c r="D1625">
        <v>3.572286336341671</v>
      </c>
    </row>
    <row r="1626" spans="1:4" x14ac:dyDescent="0.3">
      <c r="A1626">
        <v>1625</v>
      </c>
      <c r="B1626">
        <v>12.588704671390801</v>
      </c>
      <c r="C1626">
        <f t="shared" si="25"/>
        <v>3.5480564639518914</v>
      </c>
      <c r="D1626">
        <v>3.5748857520777362</v>
      </c>
    </row>
    <row r="1627" spans="1:4" x14ac:dyDescent="0.3">
      <c r="A1627">
        <v>1626</v>
      </c>
      <c r="B1627">
        <v>8.2152834302044599</v>
      </c>
      <c r="C1627">
        <f t="shared" si="25"/>
        <v>2.8662315730248418</v>
      </c>
      <c r="D1627">
        <v>3.5774331266708397</v>
      </c>
    </row>
    <row r="1628" spans="1:4" x14ac:dyDescent="0.3">
      <c r="A1628">
        <v>1627</v>
      </c>
      <c r="B1628">
        <v>19.253151670365099</v>
      </c>
      <c r="C1628">
        <f t="shared" si="25"/>
        <v>4.3878413451679288</v>
      </c>
      <c r="D1628">
        <v>3.5777996782479033</v>
      </c>
    </row>
    <row r="1629" spans="1:4" x14ac:dyDescent="0.3">
      <c r="A1629">
        <v>1628</v>
      </c>
      <c r="B1629">
        <v>22.403004554827898</v>
      </c>
      <c r="C1629">
        <f t="shared" si="25"/>
        <v>4.7331812298736144</v>
      </c>
      <c r="D1629">
        <v>3.5778800190496329</v>
      </c>
    </row>
    <row r="1630" spans="1:4" x14ac:dyDescent="0.3">
      <c r="A1630">
        <v>1629</v>
      </c>
      <c r="B1630">
        <v>13.2357858631713</v>
      </c>
      <c r="C1630">
        <f t="shared" si="25"/>
        <v>3.6381019588751631</v>
      </c>
      <c r="D1630">
        <v>3.5795429912018379</v>
      </c>
    </row>
    <row r="1631" spans="1:4" x14ac:dyDescent="0.3">
      <c r="A1631">
        <v>1630</v>
      </c>
      <c r="B1631">
        <v>19.548406869708199</v>
      </c>
      <c r="C1631">
        <f t="shared" si="25"/>
        <v>4.4213580345532071</v>
      </c>
      <c r="D1631">
        <v>3.5799255590546433</v>
      </c>
    </row>
    <row r="1632" spans="1:4" x14ac:dyDescent="0.3">
      <c r="A1632">
        <v>1631</v>
      </c>
      <c r="B1632">
        <v>34.7021294413737</v>
      </c>
      <c r="C1632">
        <f t="shared" si="25"/>
        <v>5.8908513341768947</v>
      </c>
      <c r="D1632">
        <v>3.5801110465862926</v>
      </c>
    </row>
    <row r="1633" spans="1:4" x14ac:dyDescent="0.3">
      <c r="A1633">
        <v>1632</v>
      </c>
      <c r="B1633">
        <v>9.3113187601263494</v>
      </c>
      <c r="C1633">
        <f t="shared" si="25"/>
        <v>3.0514453559135464</v>
      </c>
      <c r="D1633">
        <v>3.5809033844438751</v>
      </c>
    </row>
    <row r="1634" spans="1:4" x14ac:dyDescent="0.3">
      <c r="A1634">
        <v>1633</v>
      </c>
      <c r="B1634">
        <v>31.014233817159202</v>
      </c>
      <c r="C1634">
        <f t="shared" si="25"/>
        <v>5.5690424506515663</v>
      </c>
      <c r="D1634">
        <v>3.5862498190350323</v>
      </c>
    </row>
    <row r="1635" spans="1:4" x14ac:dyDescent="0.3">
      <c r="A1635">
        <v>1634</v>
      </c>
      <c r="B1635">
        <v>11.2912530680834</v>
      </c>
      <c r="C1635">
        <f t="shared" si="25"/>
        <v>3.360245983270183</v>
      </c>
      <c r="D1635">
        <v>3.5889682794672901</v>
      </c>
    </row>
    <row r="1636" spans="1:4" x14ac:dyDescent="0.3">
      <c r="A1636">
        <v>1635</v>
      </c>
      <c r="B1636">
        <v>15.892800611711801</v>
      </c>
      <c r="C1636">
        <f t="shared" si="25"/>
        <v>3.9865775562143275</v>
      </c>
      <c r="D1636">
        <v>3.5891017983754097</v>
      </c>
    </row>
    <row r="1637" spans="1:4" x14ac:dyDescent="0.3">
      <c r="A1637">
        <v>1636</v>
      </c>
      <c r="B1637">
        <v>0.570291826521925</v>
      </c>
      <c r="C1637">
        <f t="shared" si="25"/>
        <v>0.75517668563186258</v>
      </c>
      <c r="D1637">
        <v>3.589107777175311</v>
      </c>
    </row>
    <row r="1638" spans="1:4" x14ac:dyDescent="0.3">
      <c r="A1638">
        <v>1637</v>
      </c>
      <c r="B1638">
        <v>1.1444283171385401</v>
      </c>
      <c r="C1638">
        <f t="shared" si="25"/>
        <v>1.0697795647415125</v>
      </c>
      <c r="D1638">
        <v>3.591109214033235</v>
      </c>
    </row>
    <row r="1639" spans="1:4" x14ac:dyDescent="0.3">
      <c r="A1639">
        <v>1638</v>
      </c>
      <c r="B1639">
        <v>1.4779666990478699</v>
      </c>
      <c r="C1639">
        <f t="shared" si="25"/>
        <v>1.2157165372930772</v>
      </c>
      <c r="D1639">
        <v>3.5944888042259642</v>
      </c>
    </row>
    <row r="1640" spans="1:4" x14ac:dyDescent="0.3">
      <c r="A1640">
        <v>1639</v>
      </c>
      <c r="B1640">
        <v>11.038181533476401</v>
      </c>
      <c r="C1640">
        <f t="shared" si="25"/>
        <v>3.3223758868430888</v>
      </c>
      <c r="D1640">
        <v>3.5947208668646859</v>
      </c>
    </row>
    <row r="1641" spans="1:4" x14ac:dyDescent="0.3">
      <c r="A1641">
        <v>1640</v>
      </c>
      <c r="B1641">
        <v>17.281429623777999</v>
      </c>
      <c r="C1641">
        <f t="shared" si="25"/>
        <v>4.1570938916240516</v>
      </c>
      <c r="D1641">
        <v>3.5976563455955324</v>
      </c>
    </row>
    <row r="1642" spans="1:4" x14ac:dyDescent="0.3">
      <c r="A1642">
        <v>1641</v>
      </c>
      <c r="B1642">
        <v>15.432799220460501</v>
      </c>
      <c r="C1642">
        <f t="shared" si="25"/>
        <v>3.9284601589503869</v>
      </c>
      <c r="D1642">
        <v>3.5983228142000128</v>
      </c>
    </row>
    <row r="1643" spans="1:4" x14ac:dyDescent="0.3">
      <c r="A1643">
        <v>1642</v>
      </c>
      <c r="B1643">
        <v>35.843263627719899</v>
      </c>
      <c r="C1643">
        <f t="shared" si="25"/>
        <v>5.9869243880075773</v>
      </c>
      <c r="D1643">
        <v>3.599018942238815</v>
      </c>
    </row>
    <row r="1644" spans="1:4" x14ac:dyDescent="0.3">
      <c r="A1644">
        <v>1643</v>
      </c>
      <c r="B1644">
        <v>96.300960822856794</v>
      </c>
      <c r="C1644">
        <f t="shared" si="25"/>
        <v>9.8133052955085827</v>
      </c>
      <c r="D1644">
        <v>3.5992915121990188</v>
      </c>
    </row>
    <row r="1645" spans="1:4" x14ac:dyDescent="0.3">
      <c r="A1645">
        <v>1644</v>
      </c>
      <c r="B1645">
        <v>29.403326884662501</v>
      </c>
      <c r="C1645">
        <f t="shared" si="25"/>
        <v>5.4224834609856121</v>
      </c>
      <c r="D1645">
        <v>3.5997486436642907</v>
      </c>
    </row>
    <row r="1646" spans="1:4" x14ac:dyDescent="0.3">
      <c r="A1646">
        <v>1645</v>
      </c>
      <c r="B1646">
        <v>14.004683917015701</v>
      </c>
      <c r="C1646">
        <f t="shared" si="25"/>
        <v>3.7422832491696432</v>
      </c>
      <c r="D1646">
        <v>3.6001419597316575</v>
      </c>
    </row>
    <row r="1647" spans="1:4" x14ac:dyDescent="0.3">
      <c r="A1647">
        <v>1646</v>
      </c>
      <c r="B1647">
        <v>23.236424440964399</v>
      </c>
      <c r="C1647">
        <f t="shared" si="25"/>
        <v>4.8204174550514187</v>
      </c>
      <c r="D1647">
        <v>3.6007671061886937</v>
      </c>
    </row>
    <row r="1648" spans="1:4" x14ac:dyDescent="0.3">
      <c r="A1648">
        <v>1647</v>
      </c>
      <c r="B1648">
        <v>9.4743920538192103</v>
      </c>
      <c r="C1648">
        <f t="shared" si="25"/>
        <v>3.0780500408244196</v>
      </c>
      <c r="D1648">
        <v>3.606736942216191</v>
      </c>
    </row>
    <row r="1649" spans="1:4" x14ac:dyDescent="0.3">
      <c r="A1649">
        <v>1648</v>
      </c>
      <c r="B1649">
        <v>19.780651816755501</v>
      </c>
      <c r="C1649">
        <f t="shared" si="25"/>
        <v>4.4475444704640674</v>
      </c>
      <c r="D1649">
        <v>3.6078160511532875</v>
      </c>
    </row>
    <row r="1650" spans="1:4" x14ac:dyDescent="0.3">
      <c r="A1650">
        <v>1649</v>
      </c>
      <c r="B1650">
        <v>42.687506083342903</v>
      </c>
      <c r="C1650">
        <f t="shared" si="25"/>
        <v>6.5335676382312675</v>
      </c>
      <c r="D1650">
        <v>3.6101971229096894</v>
      </c>
    </row>
    <row r="1651" spans="1:4" x14ac:dyDescent="0.3">
      <c r="A1651">
        <v>1650</v>
      </c>
      <c r="B1651">
        <v>28.239953069837501</v>
      </c>
      <c r="C1651">
        <f t="shared" si="25"/>
        <v>5.3141276866328209</v>
      </c>
      <c r="D1651">
        <v>3.6107729904724692</v>
      </c>
    </row>
    <row r="1652" spans="1:4" x14ac:dyDescent="0.3">
      <c r="A1652">
        <v>1651</v>
      </c>
      <c r="B1652">
        <v>27.266333855602699</v>
      </c>
      <c r="C1652">
        <f t="shared" si="25"/>
        <v>5.2217175197058197</v>
      </c>
      <c r="D1652">
        <v>3.6107931790470635</v>
      </c>
    </row>
    <row r="1653" spans="1:4" x14ac:dyDescent="0.3">
      <c r="A1653">
        <v>1652</v>
      </c>
      <c r="B1653">
        <v>30.5408048206234</v>
      </c>
      <c r="C1653">
        <f t="shared" si="25"/>
        <v>5.526373568681672</v>
      </c>
      <c r="D1653">
        <v>3.6130885797551935</v>
      </c>
    </row>
    <row r="1654" spans="1:4" x14ac:dyDescent="0.3">
      <c r="A1654">
        <v>1653</v>
      </c>
      <c r="B1654">
        <v>14.1850871663265</v>
      </c>
      <c r="C1654">
        <f t="shared" si="25"/>
        <v>3.7663094889196906</v>
      </c>
      <c r="D1654">
        <v>3.6140625925529015</v>
      </c>
    </row>
    <row r="1655" spans="1:4" x14ac:dyDescent="0.3">
      <c r="A1655">
        <v>1654</v>
      </c>
      <c r="B1655">
        <v>1.830399082847</v>
      </c>
      <c r="C1655">
        <f t="shared" si="25"/>
        <v>1.3529224230705175</v>
      </c>
      <c r="D1655">
        <v>3.6144890571059554</v>
      </c>
    </row>
    <row r="1656" spans="1:4" x14ac:dyDescent="0.3">
      <c r="A1656">
        <v>1655</v>
      </c>
      <c r="B1656">
        <v>25.0455053781549</v>
      </c>
      <c r="C1656">
        <f t="shared" si="25"/>
        <v>5.0045484689585029</v>
      </c>
      <c r="D1656">
        <v>3.6148390927602296</v>
      </c>
    </row>
    <row r="1657" spans="1:4" x14ac:dyDescent="0.3">
      <c r="A1657">
        <v>1656</v>
      </c>
      <c r="B1657">
        <v>2.15123670902722</v>
      </c>
      <c r="C1657">
        <f t="shared" si="25"/>
        <v>1.4667094835130847</v>
      </c>
      <c r="D1657">
        <v>3.6154837397880799</v>
      </c>
    </row>
    <row r="1658" spans="1:4" x14ac:dyDescent="0.3">
      <c r="A1658">
        <v>1657</v>
      </c>
      <c r="B1658">
        <v>4.94330709797251</v>
      </c>
      <c r="C1658">
        <f t="shared" si="25"/>
        <v>2.2233549194792337</v>
      </c>
      <c r="D1658">
        <v>3.6181194974642144</v>
      </c>
    </row>
    <row r="1659" spans="1:4" x14ac:dyDescent="0.3">
      <c r="A1659">
        <v>1658</v>
      </c>
      <c r="B1659">
        <v>6.6183775130550604</v>
      </c>
      <c r="C1659">
        <f t="shared" si="25"/>
        <v>2.5726207480029117</v>
      </c>
      <c r="D1659">
        <v>3.6188602891637305</v>
      </c>
    </row>
    <row r="1660" spans="1:4" x14ac:dyDescent="0.3">
      <c r="A1660">
        <v>1659</v>
      </c>
      <c r="B1660">
        <v>4.16797881844355</v>
      </c>
      <c r="C1660">
        <f t="shared" si="25"/>
        <v>2.0415628372508032</v>
      </c>
      <c r="D1660">
        <v>3.6209266584812787</v>
      </c>
    </row>
    <row r="1661" spans="1:4" x14ac:dyDescent="0.3">
      <c r="A1661">
        <v>1660</v>
      </c>
      <c r="B1661">
        <v>18.236934596758999</v>
      </c>
      <c r="C1661">
        <f t="shared" si="25"/>
        <v>4.2704724090853228</v>
      </c>
      <c r="D1661">
        <v>3.6214361054907349</v>
      </c>
    </row>
    <row r="1662" spans="1:4" x14ac:dyDescent="0.3">
      <c r="A1662">
        <v>1661</v>
      </c>
      <c r="B1662">
        <v>13.4288296206777</v>
      </c>
      <c r="C1662">
        <f t="shared" si="25"/>
        <v>3.6645367538991471</v>
      </c>
      <c r="D1662">
        <v>3.6217127438013912</v>
      </c>
    </row>
    <row r="1663" spans="1:4" x14ac:dyDescent="0.3">
      <c r="A1663">
        <v>1662</v>
      </c>
      <c r="B1663">
        <v>19.0929594034661</v>
      </c>
      <c r="C1663">
        <f t="shared" si="25"/>
        <v>4.3695491075700366</v>
      </c>
      <c r="D1663">
        <v>3.6236700195936855</v>
      </c>
    </row>
    <row r="1664" spans="1:4" x14ac:dyDescent="0.3">
      <c r="A1664">
        <v>1663</v>
      </c>
      <c r="B1664">
        <v>8.3283172684310305</v>
      </c>
      <c r="C1664">
        <f t="shared" si="25"/>
        <v>2.8858824072423723</v>
      </c>
      <c r="D1664">
        <v>3.6246743371041075</v>
      </c>
    </row>
    <row r="1665" spans="1:4" x14ac:dyDescent="0.3">
      <c r="A1665">
        <v>1664</v>
      </c>
      <c r="B1665">
        <v>2.6967574235710301</v>
      </c>
      <c r="C1665">
        <f t="shared" si="25"/>
        <v>1.6421806915108428</v>
      </c>
      <c r="D1665">
        <v>3.625562762696986</v>
      </c>
    </row>
    <row r="1666" spans="1:4" x14ac:dyDescent="0.3">
      <c r="A1666">
        <v>1665</v>
      </c>
      <c r="B1666">
        <v>9.2842161746635803</v>
      </c>
      <c r="C1666">
        <f t="shared" si="25"/>
        <v>3.0470011773321617</v>
      </c>
      <c r="D1666">
        <v>3.6260434788266123</v>
      </c>
    </row>
    <row r="1667" spans="1:4" x14ac:dyDescent="0.3">
      <c r="A1667">
        <v>1666</v>
      </c>
      <c r="B1667">
        <v>13.284632343872101</v>
      </c>
      <c r="C1667">
        <f t="shared" ref="C1667:C1730" si="26">SQRT(B1667)</f>
        <v>3.6448089584876873</v>
      </c>
      <c r="D1667">
        <v>3.6306771274917162</v>
      </c>
    </row>
    <row r="1668" spans="1:4" x14ac:dyDescent="0.3">
      <c r="A1668">
        <v>1667</v>
      </c>
      <c r="B1668">
        <v>20.5631061662686</v>
      </c>
      <c r="C1668">
        <f t="shared" si="26"/>
        <v>4.534656124368043</v>
      </c>
      <c r="D1668">
        <v>3.6340619500536171</v>
      </c>
    </row>
    <row r="1669" spans="1:4" x14ac:dyDescent="0.3">
      <c r="A1669">
        <v>1668</v>
      </c>
      <c r="B1669">
        <v>5.2842163696107196</v>
      </c>
      <c r="C1669">
        <f t="shared" si="26"/>
        <v>2.2987423451989395</v>
      </c>
      <c r="D1669">
        <v>3.6354668982410359</v>
      </c>
    </row>
    <row r="1670" spans="1:4" x14ac:dyDescent="0.3">
      <c r="A1670">
        <v>1669</v>
      </c>
      <c r="B1670">
        <v>3.2307924759812199</v>
      </c>
      <c r="C1670">
        <f t="shared" si="26"/>
        <v>1.7974405347552447</v>
      </c>
      <c r="D1670">
        <v>3.6359935669776426</v>
      </c>
    </row>
    <row r="1671" spans="1:4" x14ac:dyDescent="0.3">
      <c r="A1671">
        <v>1670</v>
      </c>
      <c r="B1671">
        <v>41.133916800366002</v>
      </c>
      <c r="C1671">
        <f t="shared" si="26"/>
        <v>6.4135728576485356</v>
      </c>
      <c r="D1671">
        <v>3.6370869995254167</v>
      </c>
    </row>
    <row r="1672" spans="1:4" x14ac:dyDescent="0.3">
      <c r="A1672">
        <v>1671</v>
      </c>
      <c r="B1672">
        <v>4.6843291050527798</v>
      </c>
      <c r="C1672">
        <f t="shared" si="26"/>
        <v>2.1643310987584083</v>
      </c>
      <c r="D1672">
        <v>3.6375143724304513</v>
      </c>
    </row>
    <row r="1673" spans="1:4" x14ac:dyDescent="0.3">
      <c r="A1673">
        <v>1672</v>
      </c>
      <c r="B1673">
        <v>8.1742604561483798</v>
      </c>
      <c r="C1673">
        <f t="shared" si="26"/>
        <v>2.8590663609207079</v>
      </c>
      <c r="D1673">
        <v>3.6381019588751631</v>
      </c>
    </row>
    <row r="1674" spans="1:4" x14ac:dyDescent="0.3">
      <c r="A1674">
        <v>1673</v>
      </c>
      <c r="B1674">
        <v>0.759976285940412</v>
      </c>
      <c r="C1674">
        <f t="shared" si="26"/>
        <v>0.87176618765607783</v>
      </c>
      <c r="D1674">
        <v>3.6388746696597698</v>
      </c>
    </row>
    <row r="1675" spans="1:4" x14ac:dyDescent="0.3">
      <c r="A1675">
        <v>1674</v>
      </c>
      <c r="B1675">
        <v>1.0899577916732399</v>
      </c>
      <c r="C1675">
        <f t="shared" si="26"/>
        <v>1.0440104365729492</v>
      </c>
      <c r="D1675">
        <v>3.6401057739356695</v>
      </c>
    </row>
    <row r="1676" spans="1:4" x14ac:dyDescent="0.3">
      <c r="A1676">
        <v>1675</v>
      </c>
      <c r="B1676">
        <v>5.9207076382588699</v>
      </c>
      <c r="C1676">
        <f t="shared" si="26"/>
        <v>2.4332504265403654</v>
      </c>
      <c r="D1676">
        <v>3.6407793428192541</v>
      </c>
    </row>
    <row r="1677" spans="1:4" x14ac:dyDescent="0.3">
      <c r="A1677">
        <v>1676</v>
      </c>
      <c r="B1677">
        <v>11.040751761279999</v>
      </c>
      <c r="C1677">
        <f t="shared" si="26"/>
        <v>3.3227626700202348</v>
      </c>
      <c r="D1677">
        <v>3.6417735122946344</v>
      </c>
    </row>
    <row r="1678" spans="1:4" x14ac:dyDescent="0.3">
      <c r="A1678">
        <v>1677</v>
      </c>
      <c r="B1678">
        <v>6.3779130147244398</v>
      </c>
      <c r="C1678">
        <f t="shared" si="26"/>
        <v>2.5254530315815495</v>
      </c>
      <c r="D1678">
        <v>3.6438052485638828</v>
      </c>
    </row>
    <row r="1679" spans="1:4" x14ac:dyDescent="0.3">
      <c r="A1679">
        <v>1678</v>
      </c>
      <c r="B1679">
        <v>18.444920459678499</v>
      </c>
      <c r="C1679">
        <f t="shared" si="26"/>
        <v>4.2947549941386063</v>
      </c>
      <c r="D1679">
        <v>3.6448089584876873</v>
      </c>
    </row>
    <row r="1680" spans="1:4" x14ac:dyDescent="0.3">
      <c r="A1680">
        <v>1679</v>
      </c>
      <c r="B1680">
        <v>53.637999001110103</v>
      </c>
      <c r="C1680">
        <f t="shared" si="26"/>
        <v>7.3237967613192341</v>
      </c>
      <c r="D1680">
        <v>3.6452485500876617</v>
      </c>
    </row>
    <row r="1681" spans="1:4" x14ac:dyDescent="0.3">
      <c r="A1681">
        <v>1680</v>
      </c>
      <c r="B1681">
        <v>67.231095513568803</v>
      </c>
      <c r="C1681">
        <f t="shared" si="26"/>
        <v>8.1994570255333858</v>
      </c>
      <c r="D1681">
        <v>3.6454450623781591</v>
      </c>
    </row>
    <row r="1682" spans="1:4" x14ac:dyDescent="0.3">
      <c r="A1682">
        <v>1681</v>
      </c>
      <c r="B1682">
        <v>8.6706557500928998</v>
      </c>
      <c r="C1682">
        <f t="shared" si="26"/>
        <v>2.9445977229653799</v>
      </c>
      <c r="D1682">
        <v>3.6464281297671151</v>
      </c>
    </row>
    <row r="1683" spans="1:4" x14ac:dyDescent="0.3">
      <c r="A1683">
        <v>1682</v>
      </c>
      <c r="B1683">
        <v>15.293146045160301</v>
      </c>
      <c r="C1683">
        <f t="shared" si="26"/>
        <v>3.91064522108057</v>
      </c>
      <c r="D1683">
        <v>3.6472702992265051</v>
      </c>
    </row>
    <row r="1684" spans="1:4" x14ac:dyDescent="0.3">
      <c r="A1684">
        <v>1683</v>
      </c>
      <c r="B1684">
        <v>3.5913781437521499</v>
      </c>
      <c r="C1684">
        <f t="shared" si="26"/>
        <v>1.8950931754803377</v>
      </c>
      <c r="D1684">
        <v>3.649347063997312</v>
      </c>
    </row>
    <row r="1685" spans="1:4" x14ac:dyDescent="0.3">
      <c r="A1685">
        <v>1684</v>
      </c>
      <c r="B1685">
        <v>13.9233981426925</v>
      </c>
      <c r="C1685">
        <f t="shared" si="26"/>
        <v>3.7314069923679591</v>
      </c>
      <c r="D1685">
        <v>3.6505835152577868</v>
      </c>
    </row>
    <row r="1686" spans="1:4" x14ac:dyDescent="0.3">
      <c r="A1686">
        <v>1685</v>
      </c>
      <c r="B1686">
        <v>8.7716618620340405</v>
      </c>
      <c r="C1686">
        <f t="shared" si="26"/>
        <v>2.9616991511688084</v>
      </c>
      <c r="D1686">
        <v>3.6515449641799842</v>
      </c>
    </row>
    <row r="1687" spans="1:4" x14ac:dyDescent="0.3">
      <c r="A1687">
        <v>1686</v>
      </c>
      <c r="B1687">
        <v>15.0085068746457</v>
      </c>
      <c r="C1687">
        <f t="shared" si="26"/>
        <v>3.8740814233371115</v>
      </c>
      <c r="D1687">
        <v>3.655549542149183</v>
      </c>
    </row>
    <row r="1688" spans="1:4" x14ac:dyDescent="0.3">
      <c r="A1688">
        <v>1687</v>
      </c>
      <c r="B1688">
        <v>6.5700874263270697</v>
      </c>
      <c r="C1688">
        <f t="shared" si="26"/>
        <v>2.5632181776678844</v>
      </c>
      <c r="D1688">
        <v>3.6566362213003223</v>
      </c>
    </row>
    <row r="1689" spans="1:4" x14ac:dyDescent="0.3">
      <c r="A1689">
        <v>1688</v>
      </c>
      <c r="B1689">
        <v>30.4436338988349</v>
      </c>
      <c r="C1689">
        <f t="shared" si="26"/>
        <v>5.5175750016501723</v>
      </c>
      <c r="D1689">
        <v>3.657613055266399</v>
      </c>
    </row>
    <row r="1690" spans="1:4" x14ac:dyDescent="0.3">
      <c r="A1690">
        <v>1689</v>
      </c>
      <c r="B1690">
        <v>22.251213261637499</v>
      </c>
      <c r="C1690">
        <f t="shared" si="26"/>
        <v>4.7171191697515447</v>
      </c>
      <c r="D1690">
        <v>3.6596481299172741</v>
      </c>
    </row>
    <row r="1691" spans="1:4" x14ac:dyDescent="0.3">
      <c r="A1691">
        <v>1690</v>
      </c>
      <c r="B1691">
        <v>6.3951459056085902</v>
      </c>
      <c r="C1691">
        <f t="shared" si="26"/>
        <v>2.5288625715148285</v>
      </c>
      <c r="D1691">
        <v>3.6599882877751537</v>
      </c>
    </row>
    <row r="1692" spans="1:4" x14ac:dyDescent="0.3">
      <c r="A1692">
        <v>1691</v>
      </c>
      <c r="B1692">
        <v>6.5538774332560399</v>
      </c>
      <c r="C1692">
        <f t="shared" si="26"/>
        <v>2.560054185609367</v>
      </c>
      <c r="D1692">
        <v>3.6611037332077876</v>
      </c>
    </row>
    <row r="1693" spans="1:4" x14ac:dyDescent="0.3">
      <c r="A1693">
        <v>1692</v>
      </c>
      <c r="B1693">
        <v>1.0062521322391</v>
      </c>
      <c r="C1693">
        <f t="shared" si="26"/>
        <v>1.0031211951898436</v>
      </c>
      <c r="D1693">
        <v>3.6624510704773652</v>
      </c>
    </row>
    <row r="1694" spans="1:4" x14ac:dyDescent="0.3">
      <c r="A1694">
        <v>1693</v>
      </c>
      <c r="B1694">
        <v>21.933568279441101</v>
      </c>
      <c r="C1694">
        <f t="shared" si="26"/>
        <v>4.683328760554943</v>
      </c>
      <c r="D1694">
        <v>3.6645367538991471</v>
      </c>
    </row>
    <row r="1695" spans="1:4" x14ac:dyDescent="0.3">
      <c r="A1695">
        <v>1694</v>
      </c>
      <c r="B1695">
        <v>20.866061148151999</v>
      </c>
      <c r="C1695">
        <f t="shared" si="26"/>
        <v>4.5679383914575729</v>
      </c>
      <c r="D1695">
        <v>3.6674312344908664</v>
      </c>
    </row>
    <row r="1696" spans="1:4" x14ac:dyDescent="0.3">
      <c r="A1696">
        <v>1695</v>
      </c>
      <c r="B1696">
        <v>48.468985425495298</v>
      </c>
      <c r="C1696">
        <f t="shared" si="26"/>
        <v>6.9619670658151849</v>
      </c>
      <c r="D1696">
        <v>3.6674741843569532</v>
      </c>
    </row>
    <row r="1697" spans="1:4" x14ac:dyDescent="0.3">
      <c r="A1697">
        <v>1696</v>
      </c>
      <c r="B1697">
        <v>4.46549053055206</v>
      </c>
      <c r="C1697">
        <f t="shared" si="26"/>
        <v>2.113170729153719</v>
      </c>
      <c r="D1697">
        <v>3.6675464477993867</v>
      </c>
    </row>
    <row r="1698" spans="1:4" x14ac:dyDescent="0.3">
      <c r="A1698">
        <v>1697</v>
      </c>
      <c r="B1698">
        <v>3.7569653760633002</v>
      </c>
      <c r="C1698">
        <f t="shared" si="26"/>
        <v>1.93828929111815</v>
      </c>
      <c r="D1698">
        <v>3.66980646209685</v>
      </c>
    </row>
    <row r="1699" spans="1:4" x14ac:dyDescent="0.3">
      <c r="A1699">
        <v>1698</v>
      </c>
      <c r="B1699">
        <v>5.0504859822785999</v>
      </c>
      <c r="C1699">
        <f t="shared" si="26"/>
        <v>2.2473286324609045</v>
      </c>
      <c r="D1699">
        <v>3.6707984290020068</v>
      </c>
    </row>
    <row r="1700" spans="1:4" x14ac:dyDescent="0.3">
      <c r="A1700">
        <v>1699</v>
      </c>
      <c r="B1700">
        <v>13.144705346255</v>
      </c>
      <c r="C1700">
        <f t="shared" si="26"/>
        <v>3.625562762696986</v>
      </c>
      <c r="D1700">
        <v>3.6712682586332752</v>
      </c>
    </row>
    <row r="1701" spans="1:4" x14ac:dyDescent="0.3">
      <c r="A1701">
        <v>1700</v>
      </c>
      <c r="B1701">
        <v>35.181038438879497</v>
      </c>
      <c r="C1701">
        <f t="shared" si="26"/>
        <v>5.9313605891801497</v>
      </c>
      <c r="D1701">
        <v>3.6715347883571523</v>
      </c>
    </row>
    <row r="1702" spans="1:4" x14ac:dyDescent="0.3">
      <c r="A1702">
        <v>1701</v>
      </c>
      <c r="B1702">
        <v>26.115318883499398</v>
      </c>
      <c r="C1702">
        <f t="shared" si="26"/>
        <v>5.1103149495407223</v>
      </c>
      <c r="D1702">
        <v>3.6719910026100826</v>
      </c>
    </row>
    <row r="1703" spans="1:4" x14ac:dyDescent="0.3">
      <c r="A1703">
        <v>1702</v>
      </c>
      <c r="B1703">
        <v>4.4596750012389501</v>
      </c>
      <c r="C1703">
        <f t="shared" si="26"/>
        <v>2.1117942611056955</v>
      </c>
      <c r="D1703">
        <v>3.6762083326512656</v>
      </c>
    </row>
    <row r="1704" spans="1:4" x14ac:dyDescent="0.3">
      <c r="A1704">
        <v>1703</v>
      </c>
      <c r="B1704">
        <v>9.6831845954965292</v>
      </c>
      <c r="C1704">
        <f t="shared" si="26"/>
        <v>3.1117815790149104</v>
      </c>
      <c r="D1704">
        <v>3.676502211446377</v>
      </c>
    </row>
    <row r="1705" spans="1:4" x14ac:dyDescent="0.3">
      <c r="A1705">
        <v>1704</v>
      </c>
      <c r="B1705">
        <v>1.5554602386861001</v>
      </c>
      <c r="C1705">
        <f t="shared" si="26"/>
        <v>1.2471809165819128</v>
      </c>
      <c r="D1705">
        <v>3.6767242456473803</v>
      </c>
    </row>
    <row r="1706" spans="1:4" x14ac:dyDescent="0.3">
      <c r="A1706">
        <v>1705</v>
      </c>
      <c r="B1706">
        <v>14.122943805886001</v>
      </c>
      <c r="C1706">
        <f t="shared" si="26"/>
        <v>3.7580505326413589</v>
      </c>
      <c r="D1706">
        <v>3.6780267686973813</v>
      </c>
    </row>
    <row r="1707" spans="1:4" x14ac:dyDescent="0.3">
      <c r="A1707">
        <v>1706</v>
      </c>
      <c r="B1707">
        <v>14.027403972417099</v>
      </c>
      <c r="C1707">
        <f t="shared" si="26"/>
        <v>3.7453176063475713</v>
      </c>
      <c r="D1707">
        <v>3.6780307798565524</v>
      </c>
    </row>
    <row r="1708" spans="1:4" x14ac:dyDescent="0.3">
      <c r="A1708">
        <v>1707</v>
      </c>
      <c r="B1708">
        <v>10.383445525473601</v>
      </c>
      <c r="C1708">
        <f t="shared" si="26"/>
        <v>3.2223354147998933</v>
      </c>
      <c r="D1708">
        <v>3.6790797345971042</v>
      </c>
    </row>
    <row r="1709" spans="1:4" x14ac:dyDescent="0.3">
      <c r="A1709">
        <v>1708</v>
      </c>
      <c r="B1709">
        <v>5.5906104463492703</v>
      </c>
      <c r="C1709">
        <f t="shared" si="26"/>
        <v>2.36444717563097</v>
      </c>
      <c r="D1709">
        <v>3.6796463942577962</v>
      </c>
    </row>
    <row r="1710" spans="1:4" x14ac:dyDescent="0.3">
      <c r="A1710">
        <v>1709</v>
      </c>
      <c r="B1710">
        <v>2.9035387592399702</v>
      </c>
      <c r="C1710">
        <f t="shared" si="26"/>
        <v>1.7039773353070076</v>
      </c>
      <c r="D1710">
        <v>3.6849526871586562</v>
      </c>
    </row>
    <row r="1711" spans="1:4" x14ac:dyDescent="0.3">
      <c r="A1711">
        <v>1710</v>
      </c>
      <c r="B1711">
        <v>5.6379325469325998</v>
      </c>
      <c r="C1711">
        <f t="shared" si="26"/>
        <v>2.3744331001172889</v>
      </c>
      <c r="D1711">
        <v>3.6850884106302115</v>
      </c>
    </row>
    <row r="1712" spans="1:4" x14ac:dyDescent="0.3">
      <c r="A1712">
        <v>1711</v>
      </c>
      <c r="B1712">
        <v>21.780886101531198</v>
      </c>
      <c r="C1712">
        <f t="shared" si="26"/>
        <v>4.6669996894719414</v>
      </c>
      <c r="D1712">
        <v>3.6869147554436217</v>
      </c>
    </row>
    <row r="1713" spans="1:4" x14ac:dyDescent="0.3">
      <c r="A1713">
        <v>1712</v>
      </c>
      <c r="B1713">
        <v>36.432910661003099</v>
      </c>
      <c r="C1713">
        <f t="shared" si="26"/>
        <v>6.0359680798528998</v>
      </c>
      <c r="D1713">
        <v>3.6870331650466204</v>
      </c>
    </row>
    <row r="1714" spans="1:4" x14ac:dyDescent="0.3">
      <c r="A1714">
        <v>1713</v>
      </c>
      <c r="B1714">
        <v>8.1807842339340802</v>
      </c>
      <c r="C1714">
        <f t="shared" si="26"/>
        <v>2.860207026411564</v>
      </c>
      <c r="D1714">
        <v>3.6874944223160933</v>
      </c>
    </row>
    <row r="1715" spans="1:4" x14ac:dyDescent="0.3">
      <c r="A1715">
        <v>1714</v>
      </c>
      <c r="B1715">
        <v>2.8175620464605702</v>
      </c>
      <c r="C1715">
        <f t="shared" si="26"/>
        <v>1.6785595153167998</v>
      </c>
      <c r="D1715">
        <v>3.6899336289609739</v>
      </c>
    </row>
    <row r="1716" spans="1:4" x14ac:dyDescent="0.3">
      <c r="A1716">
        <v>1715</v>
      </c>
      <c r="B1716">
        <v>2.59208930711101</v>
      </c>
      <c r="C1716">
        <f t="shared" si="26"/>
        <v>1.6099966792235971</v>
      </c>
      <c r="D1716">
        <v>3.6903929590705107</v>
      </c>
    </row>
    <row r="1717" spans="1:4" x14ac:dyDescent="0.3">
      <c r="A1717">
        <v>1716</v>
      </c>
      <c r="B1717">
        <v>1.8312742420732999</v>
      </c>
      <c r="C1717">
        <f t="shared" si="26"/>
        <v>1.3532458173123241</v>
      </c>
      <c r="D1717">
        <v>3.6925424769426689</v>
      </c>
    </row>
    <row r="1718" spans="1:4" x14ac:dyDescent="0.3">
      <c r="A1718">
        <v>1717</v>
      </c>
      <c r="B1718">
        <v>68.309951050521406</v>
      </c>
      <c r="C1718">
        <f t="shared" si="26"/>
        <v>8.2649834271171656</v>
      </c>
      <c r="D1718">
        <v>3.697675686929331</v>
      </c>
    </row>
    <row r="1719" spans="1:4" x14ac:dyDescent="0.3">
      <c r="A1719">
        <v>1718</v>
      </c>
      <c r="B1719">
        <v>81.483162512638401</v>
      </c>
      <c r="C1719">
        <f t="shared" si="26"/>
        <v>9.0268024522883188</v>
      </c>
      <c r="D1719">
        <v>3.6979972127802099</v>
      </c>
    </row>
    <row r="1720" spans="1:4" x14ac:dyDescent="0.3">
      <c r="A1720">
        <v>1719</v>
      </c>
      <c r="B1720">
        <v>39.699961088407903</v>
      </c>
      <c r="C1720">
        <f t="shared" si="26"/>
        <v>6.3007905129759632</v>
      </c>
      <c r="D1720">
        <v>3.6996003521117387</v>
      </c>
    </row>
    <row r="1721" spans="1:4" x14ac:dyDescent="0.3">
      <c r="A1721">
        <v>1720</v>
      </c>
      <c r="B1721">
        <v>13.228401842116799</v>
      </c>
      <c r="C1721">
        <f t="shared" si="26"/>
        <v>3.6370869995254167</v>
      </c>
      <c r="D1721">
        <v>3.7001050949886003</v>
      </c>
    </row>
    <row r="1722" spans="1:4" x14ac:dyDescent="0.3">
      <c r="A1722">
        <v>1721</v>
      </c>
      <c r="B1722">
        <v>3.8254552139270701</v>
      </c>
      <c r="C1722">
        <f t="shared" si="26"/>
        <v>1.9558770958133003</v>
      </c>
      <c r="D1722">
        <v>3.7003627823535492</v>
      </c>
    </row>
    <row r="1723" spans="1:4" x14ac:dyDescent="0.3">
      <c r="A1723">
        <v>1722</v>
      </c>
      <c r="B1723">
        <v>22.069141370071701</v>
      </c>
      <c r="C1723">
        <f t="shared" si="26"/>
        <v>4.6977804727415373</v>
      </c>
      <c r="D1723">
        <v>3.7057939340580313</v>
      </c>
    </row>
    <row r="1724" spans="1:4" x14ac:dyDescent="0.3">
      <c r="A1724">
        <v>1723</v>
      </c>
      <c r="B1724">
        <v>4.3900752408954897</v>
      </c>
      <c r="C1724">
        <f t="shared" si="26"/>
        <v>2.0952506391588308</v>
      </c>
      <c r="D1724">
        <v>3.7074899984748035</v>
      </c>
    </row>
    <row r="1725" spans="1:4" x14ac:dyDescent="0.3">
      <c r="A1725">
        <v>1724</v>
      </c>
      <c r="B1725">
        <v>6.18891462116403</v>
      </c>
      <c r="C1725">
        <f t="shared" si="26"/>
        <v>2.4877529260688309</v>
      </c>
      <c r="D1725">
        <v>3.7100064011344913</v>
      </c>
    </row>
    <row r="1726" spans="1:4" x14ac:dyDescent="0.3">
      <c r="A1726">
        <v>1725</v>
      </c>
      <c r="B1726">
        <v>6.3286701959886704</v>
      </c>
      <c r="C1726">
        <f t="shared" si="26"/>
        <v>2.5156848363792852</v>
      </c>
      <c r="D1726">
        <v>3.7118680061623688</v>
      </c>
    </row>
    <row r="1727" spans="1:4" x14ac:dyDescent="0.3">
      <c r="A1727">
        <v>1726</v>
      </c>
      <c r="B1727">
        <v>19.234948638800802</v>
      </c>
      <c r="C1727">
        <f t="shared" si="26"/>
        <v>4.385766596480118</v>
      </c>
      <c r="D1727">
        <v>3.7119845887296865</v>
      </c>
    </row>
    <row r="1728" spans="1:4" x14ac:dyDescent="0.3">
      <c r="A1728">
        <v>1727</v>
      </c>
      <c r="B1728">
        <v>17.460716926765802</v>
      </c>
      <c r="C1728">
        <f t="shared" si="26"/>
        <v>4.1786022695113978</v>
      </c>
      <c r="D1728">
        <v>3.7146680159922636</v>
      </c>
    </row>
    <row r="1729" spans="1:4" x14ac:dyDescent="0.3">
      <c r="A1729">
        <v>1728</v>
      </c>
      <c r="B1729">
        <v>9.6105542140359308</v>
      </c>
      <c r="C1729">
        <f t="shared" si="26"/>
        <v>3.1000893880718876</v>
      </c>
      <c r="D1729">
        <v>3.7161006348161107</v>
      </c>
    </row>
    <row r="1730" spans="1:4" x14ac:dyDescent="0.3">
      <c r="A1730">
        <v>1729</v>
      </c>
      <c r="B1730">
        <v>4.9481539753205297</v>
      </c>
      <c r="C1730">
        <f t="shared" si="26"/>
        <v>2.2244446442473071</v>
      </c>
      <c r="D1730">
        <v>3.7187237832778464</v>
      </c>
    </row>
    <row r="1731" spans="1:4" x14ac:dyDescent="0.3">
      <c r="A1731">
        <v>1730</v>
      </c>
      <c r="B1731">
        <v>34.448340842324498</v>
      </c>
      <c r="C1731">
        <f t="shared" ref="C1731:C1794" si="27">SQRT(B1731)</f>
        <v>5.8692708952922334</v>
      </c>
      <c r="D1731">
        <v>3.7213288393781325</v>
      </c>
    </row>
    <row r="1732" spans="1:4" x14ac:dyDescent="0.3">
      <c r="A1732">
        <v>1731</v>
      </c>
      <c r="B1732">
        <v>1.7968503131783</v>
      </c>
      <c r="C1732">
        <f t="shared" si="27"/>
        <v>1.3404664535818493</v>
      </c>
      <c r="D1732">
        <v>3.7221406088568711</v>
      </c>
    </row>
    <row r="1733" spans="1:4" x14ac:dyDescent="0.3">
      <c r="A1733">
        <v>1732</v>
      </c>
      <c r="B1733">
        <v>8.5749756608550793</v>
      </c>
      <c r="C1733">
        <f t="shared" si="27"/>
        <v>2.9283059370316962</v>
      </c>
      <c r="D1733">
        <v>3.7242755737432884</v>
      </c>
    </row>
    <row r="1734" spans="1:4" x14ac:dyDescent="0.3">
      <c r="A1734">
        <v>1733</v>
      </c>
      <c r="B1734">
        <v>5.3554284657933096</v>
      </c>
      <c r="C1734">
        <f t="shared" si="27"/>
        <v>2.3141798689370083</v>
      </c>
      <c r="D1734">
        <v>3.7250968230482546</v>
      </c>
    </row>
    <row r="1735" spans="1:4" x14ac:dyDescent="0.3">
      <c r="A1735">
        <v>1734</v>
      </c>
      <c r="B1735">
        <v>3.8526435240525898</v>
      </c>
      <c r="C1735">
        <f t="shared" si="27"/>
        <v>1.9628152037450164</v>
      </c>
      <c r="D1735">
        <v>3.7269499111011273</v>
      </c>
    </row>
    <row r="1736" spans="1:4" x14ac:dyDescent="0.3">
      <c r="A1736">
        <v>1735</v>
      </c>
      <c r="B1736">
        <v>2.7835285294593501</v>
      </c>
      <c r="C1736">
        <f t="shared" si="27"/>
        <v>1.6683910001733258</v>
      </c>
      <c r="D1736">
        <v>3.7287452151408522</v>
      </c>
    </row>
    <row r="1737" spans="1:4" x14ac:dyDescent="0.3">
      <c r="A1737">
        <v>1736</v>
      </c>
      <c r="B1737">
        <v>4.1701942488079196</v>
      </c>
      <c r="C1737">
        <f t="shared" si="27"/>
        <v>2.0421053471375856</v>
      </c>
      <c r="D1737">
        <v>3.7298584217294226</v>
      </c>
    </row>
    <row r="1738" spans="1:4" x14ac:dyDescent="0.3">
      <c r="A1738">
        <v>1737</v>
      </c>
      <c r="B1738">
        <v>7.5408360451417504</v>
      </c>
      <c r="C1738">
        <f t="shared" si="27"/>
        <v>2.7460582741707706</v>
      </c>
      <c r="D1738">
        <v>3.7314069923679591</v>
      </c>
    </row>
    <row r="1739" spans="1:4" x14ac:dyDescent="0.3">
      <c r="A1739">
        <v>1738</v>
      </c>
      <c r="B1739">
        <v>16.197473149685798</v>
      </c>
      <c r="C1739">
        <f t="shared" si="27"/>
        <v>4.024608446754268</v>
      </c>
      <c r="D1739">
        <v>3.7320559714578372</v>
      </c>
    </row>
    <row r="1740" spans="1:4" x14ac:dyDescent="0.3">
      <c r="A1740">
        <v>1739</v>
      </c>
      <c r="B1740">
        <v>8.9426130698789397</v>
      </c>
      <c r="C1740">
        <f t="shared" si="27"/>
        <v>2.9904202162704392</v>
      </c>
      <c r="D1740">
        <v>3.7330868428541146</v>
      </c>
    </row>
    <row r="1741" spans="1:4" x14ac:dyDescent="0.3">
      <c r="A1741">
        <v>1740</v>
      </c>
      <c r="B1741">
        <v>22.964395614390199</v>
      </c>
      <c r="C1741">
        <f t="shared" si="27"/>
        <v>4.7921180718331842</v>
      </c>
      <c r="D1741">
        <v>3.7332654443470128</v>
      </c>
    </row>
    <row r="1742" spans="1:4" x14ac:dyDescent="0.3">
      <c r="A1742">
        <v>1741</v>
      </c>
      <c r="B1742">
        <v>19.888766825655502</v>
      </c>
      <c r="C1742">
        <f t="shared" si="27"/>
        <v>4.4596823682472611</v>
      </c>
      <c r="D1742">
        <v>3.73490307264289</v>
      </c>
    </row>
    <row r="1743" spans="1:4" x14ac:dyDescent="0.3">
      <c r="A1743">
        <v>1742</v>
      </c>
      <c r="B1743">
        <v>6.4062207121587802</v>
      </c>
      <c r="C1743">
        <f t="shared" si="27"/>
        <v>2.5310513057144415</v>
      </c>
      <c r="D1743">
        <v>3.7364948971045577</v>
      </c>
    </row>
    <row r="1744" spans="1:4" x14ac:dyDescent="0.3">
      <c r="A1744">
        <v>1743</v>
      </c>
      <c r="B1744">
        <v>3.8616945966065099</v>
      </c>
      <c r="C1744">
        <f t="shared" si="27"/>
        <v>1.9651194865978276</v>
      </c>
      <c r="D1744">
        <v>3.7371735341047114</v>
      </c>
    </row>
    <row r="1745" spans="1:4" x14ac:dyDescent="0.3">
      <c r="A1745">
        <v>1744</v>
      </c>
      <c r="B1745">
        <v>2.81541105846782</v>
      </c>
      <c r="C1745">
        <f t="shared" si="27"/>
        <v>1.6779186686093639</v>
      </c>
      <c r="D1745">
        <v>3.7410762607590748</v>
      </c>
    </row>
    <row r="1746" spans="1:4" x14ac:dyDescent="0.3">
      <c r="A1746">
        <v>1745</v>
      </c>
      <c r="B1746">
        <v>17.217863438576799</v>
      </c>
      <c r="C1746">
        <f t="shared" si="27"/>
        <v>4.149441340539326</v>
      </c>
      <c r="D1746">
        <v>3.7414525880752119</v>
      </c>
    </row>
    <row r="1747" spans="1:4" x14ac:dyDescent="0.3">
      <c r="A1747">
        <v>1746</v>
      </c>
      <c r="B1747">
        <v>3.6593135800735399</v>
      </c>
      <c r="C1747">
        <f t="shared" si="27"/>
        <v>1.9129332398370675</v>
      </c>
      <c r="D1747">
        <v>3.7422832491696432</v>
      </c>
    </row>
    <row r="1748" spans="1:4" x14ac:dyDescent="0.3">
      <c r="A1748">
        <v>1747</v>
      </c>
      <c r="B1748">
        <v>0.48363359692402402</v>
      </c>
      <c r="C1748">
        <f t="shared" si="27"/>
        <v>0.69543770168435937</v>
      </c>
      <c r="D1748">
        <v>3.7424924123838781</v>
      </c>
    </row>
    <row r="1749" spans="1:4" x14ac:dyDescent="0.3">
      <c r="A1749">
        <v>1748</v>
      </c>
      <c r="B1749">
        <v>3.1165352191441702</v>
      </c>
      <c r="C1749">
        <f t="shared" si="27"/>
        <v>1.7653711278776965</v>
      </c>
      <c r="D1749">
        <v>3.7453176063475713</v>
      </c>
    </row>
    <row r="1750" spans="1:4" x14ac:dyDescent="0.3">
      <c r="A1750">
        <v>1749</v>
      </c>
      <c r="B1750">
        <v>6.2450197041980404</v>
      </c>
      <c r="C1750">
        <f t="shared" si="27"/>
        <v>2.4990037423337408</v>
      </c>
      <c r="D1750">
        <v>3.7478909006205479</v>
      </c>
    </row>
    <row r="1751" spans="1:4" x14ac:dyDescent="0.3">
      <c r="A1751">
        <v>1750</v>
      </c>
      <c r="B1751">
        <v>5.9790797497832298</v>
      </c>
      <c r="C1751">
        <f t="shared" si="27"/>
        <v>2.4452156857388325</v>
      </c>
      <c r="D1751">
        <v>3.7480247547391543</v>
      </c>
    </row>
    <row r="1752" spans="1:4" x14ac:dyDescent="0.3">
      <c r="A1752">
        <v>1751</v>
      </c>
      <c r="B1752">
        <v>3.45196514829721</v>
      </c>
      <c r="C1752">
        <f t="shared" si="27"/>
        <v>1.8579464869304525</v>
      </c>
      <c r="D1752">
        <v>3.7498870229940926</v>
      </c>
    </row>
    <row r="1753" spans="1:4" x14ac:dyDescent="0.3">
      <c r="A1753">
        <v>1752</v>
      </c>
      <c r="B1753">
        <v>8.4067967031626107</v>
      </c>
      <c r="C1753">
        <f t="shared" si="27"/>
        <v>2.8994476548409374</v>
      </c>
      <c r="D1753">
        <v>3.7521775919675364</v>
      </c>
    </row>
    <row r="1754" spans="1:4" x14ac:dyDescent="0.3">
      <c r="A1754">
        <v>1753</v>
      </c>
      <c r="B1754">
        <v>33.0455747146923</v>
      </c>
      <c r="C1754">
        <f t="shared" si="27"/>
        <v>5.7485280476564</v>
      </c>
      <c r="D1754">
        <v>3.7522497141227689</v>
      </c>
    </row>
    <row r="1755" spans="1:4" x14ac:dyDescent="0.3">
      <c r="A1755">
        <v>1754</v>
      </c>
      <c r="B1755">
        <v>14.006249456750901</v>
      </c>
      <c r="C1755">
        <f t="shared" si="27"/>
        <v>3.7424924123838781</v>
      </c>
      <c r="D1755">
        <v>3.7523447982460381</v>
      </c>
    </row>
    <row r="1756" spans="1:4" x14ac:dyDescent="0.3">
      <c r="A1756">
        <v>1755</v>
      </c>
      <c r="B1756">
        <v>36.227009824038603</v>
      </c>
      <c r="C1756">
        <f t="shared" si="27"/>
        <v>6.0188877563914254</v>
      </c>
      <c r="D1756">
        <v>3.7561332364863338</v>
      </c>
    </row>
    <row r="1757" spans="1:4" x14ac:dyDescent="0.3">
      <c r="A1757">
        <v>1756</v>
      </c>
      <c r="B1757">
        <v>1.59721041023445</v>
      </c>
      <c r="C1757">
        <f t="shared" si="27"/>
        <v>1.2638079008434984</v>
      </c>
      <c r="D1757">
        <v>3.7567569742184417</v>
      </c>
    </row>
    <row r="1758" spans="1:4" x14ac:dyDescent="0.3">
      <c r="A1758">
        <v>1757</v>
      </c>
      <c r="B1758">
        <v>8.3276423797019099</v>
      </c>
      <c r="C1758">
        <f t="shared" si="27"/>
        <v>2.8857654755197815</v>
      </c>
      <c r="D1758">
        <v>3.7580505326413589</v>
      </c>
    </row>
    <row r="1759" spans="1:4" x14ac:dyDescent="0.3">
      <c r="A1759">
        <v>1758</v>
      </c>
      <c r="B1759">
        <v>3.0085891305732799</v>
      </c>
      <c r="C1759">
        <f t="shared" si="27"/>
        <v>1.7345285038226612</v>
      </c>
      <c r="D1759">
        <v>3.7629331953767529</v>
      </c>
    </row>
    <row r="1760" spans="1:4" x14ac:dyDescent="0.3">
      <c r="A1760">
        <v>1759</v>
      </c>
      <c r="B1760">
        <v>14.175730175049599</v>
      </c>
      <c r="C1760">
        <f t="shared" si="27"/>
        <v>3.7650670877222892</v>
      </c>
      <c r="D1760">
        <v>3.7630287795243871</v>
      </c>
    </row>
    <row r="1761" spans="1:4" x14ac:dyDescent="0.3">
      <c r="A1761">
        <v>1760</v>
      </c>
      <c r="B1761">
        <v>5.2151973380924499</v>
      </c>
      <c r="C1761">
        <f t="shared" si="27"/>
        <v>2.2836806558913727</v>
      </c>
      <c r="D1761">
        <v>3.7650670877222892</v>
      </c>
    </row>
    <row r="1762" spans="1:4" x14ac:dyDescent="0.3">
      <c r="A1762">
        <v>1761</v>
      </c>
      <c r="B1762">
        <v>6.8261076915939398</v>
      </c>
      <c r="C1762">
        <f t="shared" si="27"/>
        <v>2.6126820877393291</v>
      </c>
      <c r="D1762">
        <v>3.7663094889196906</v>
      </c>
    </row>
    <row r="1763" spans="1:4" x14ac:dyDescent="0.3">
      <c r="A1763">
        <v>1762</v>
      </c>
      <c r="B1763">
        <v>88.684107105066701</v>
      </c>
      <c r="C1763">
        <f t="shared" si="27"/>
        <v>9.4172239595895082</v>
      </c>
      <c r="D1763">
        <v>3.7666059699366752</v>
      </c>
    </row>
    <row r="1764" spans="1:4" x14ac:dyDescent="0.3">
      <c r="A1764">
        <v>1763</v>
      </c>
      <c r="B1764">
        <v>14.214186754331999</v>
      </c>
      <c r="C1764">
        <f t="shared" si="27"/>
        <v>3.7701706532108066</v>
      </c>
      <c r="D1764">
        <v>3.7701706532108066</v>
      </c>
    </row>
    <row r="1765" spans="1:4" x14ac:dyDescent="0.3">
      <c r="A1765">
        <v>1764</v>
      </c>
      <c r="B1765">
        <v>135.57653853864699</v>
      </c>
      <c r="C1765">
        <f t="shared" si="27"/>
        <v>11.643733874434222</v>
      </c>
      <c r="D1765">
        <v>3.7724868484974072</v>
      </c>
    </row>
    <row r="1766" spans="1:4" x14ac:dyDescent="0.3">
      <c r="A1766">
        <v>1765</v>
      </c>
      <c r="B1766">
        <v>37.960674170803699</v>
      </c>
      <c r="C1766">
        <f t="shared" si="27"/>
        <v>6.1612234313327496</v>
      </c>
      <c r="D1766">
        <v>3.7733412625115554</v>
      </c>
    </row>
    <row r="1767" spans="1:4" x14ac:dyDescent="0.3">
      <c r="A1767">
        <v>1766</v>
      </c>
      <c r="B1767">
        <v>36.353449314184601</v>
      </c>
      <c r="C1767">
        <f t="shared" si="27"/>
        <v>6.0293821668712129</v>
      </c>
      <c r="D1767">
        <v>3.774576377494367</v>
      </c>
    </row>
    <row r="1768" spans="1:4" x14ac:dyDescent="0.3">
      <c r="A1768">
        <v>1767</v>
      </c>
      <c r="B1768">
        <v>28.5608666026199</v>
      </c>
      <c r="C1768">
        <f t="shared" si="27"/>
        <v>5.3442367652097804</v>
      </c>
      <c r="D1768">
        <v>3.7758211059116795</v>
      </c>
    </row>
    <row r="1769" spans="1:4" x14ac:dyDescent="0.3">
      <c r="A1769">
        <v>1768</v>
      </c>
      <c r="B1769">
        <v>5.1431130700101297</v>
      </c>
      <c r="C1769">
        <f t="shared" si="27"/>
        <v>2.2678432639867618</v>
      </c>
      <c r="D1769">
        <v>3.7759062909831198</v>
      </c>
    </row>
    <row r="1770" spans="1:4" x14ac:dyDescent="0.3">
      <c r="A1770">
        <v>1769</v>
      </c>
      <c r="B1770">
        <v>2.56989313868793</v>
      </c>
      <c r="C1770">
        <f t="shared" si="27"/>
        <v>1.6030886247141578</v>
      </c>
      <c r="D1770">
        <v>3.7760923621519904</v>
      </c>
    </row>
    <row r="1771" spans="1:4" x14ac:dyDescent="0.3">
      <c r="A1771">
        <v>1770</v>
      </c>
      <c r="B1771">
        <v>7.1996888372837997</v>
      </c>
      <c r="C1771">
        <f t="shared" si="27"/>
        <v>2.6832235906244937</v>
      </c>
      <c r="D1771">
        <v>3.7765005080728637</v>
      </c>
    </row>
    <row r="1772" spans="1:4" x14ac:dyDescent="0.3">
      <c r="A1772">
        <v>1771</v>
      </c>
      <c r="B1772">
        <v>14.9927959871778</v>
      </c>
      <c r="C1772">
        <f t="shared" si="27"/>
        <v>3.8720532004580979</v>
      </c>
      <c r="D1772">
        <v>3.7792525649912445</v>
      </c>
    </row>
    <row r="1773" spans="1:4" x14ac:dyDescent="0.3">
      <c r="A1773">
        <v>1772</v>
      </c>
      <c r="B1773">
        <v>17.512261596591401</v>
      </c>
      <c r="C1773">
        <f t="shared" si="27"/>
        <v>4.1847654171520059</v>
      </c>
      <c r="D1773">
        <v>3.7796666008807045</v>
      </c>
    </row>
    <row r="1774" spans="1:4" x14ac:dyDescent="0.3">
      <c r="A1774">
        <v>1773</v>
      </c>
      <c r="B1774">
        <v>11.960935186893201</v>
      </c>
      <c r="C1774">
        <f t="shared" si="27"/>
        <v>3.4584584986512708</v>
      </c>
      <c r="D1774">
        <v>3.78210544982552</v>
      </c>
    </row>
    <row r="1775" spans="1:4" x14ac:dyDescent="0.3">
      <c r="A1775">
        <v>1774</v>
      </c>
      <c r="B1775">
        <v>11.6962632139855</v>
      </c>
      <c r="C1775">
        <f t="shared" si="27"/>
        <v>3.4199800019861959</v>
      </c>
      <c r="D1775">
        <v>3.7821821765980683</v>
      </c>
    </row>
    <row r="1776" spans="1:4" x14ac:dyDescent="0.3">
      <c r="A1776">
        <v>1775</v>
      </c>
      <c r="B1776">
        <v>7.6607750837615596</v>
      </c>
      <c r="C1776">
        <f t="shared" si="27"/>
        <v>2.7678105216509241</v>
      </c>
      <c r="D1776">
        <v>3.7840863945987544</v>
      </c>
    </row>
    <row r="1777" spans="1:4" x14ac:dyDescent="0.3">
      <c r="A1777">
        <v>1776</v>
      </c>
      <c r="B1777">
        <v>23.4160295030917</v>
      </c>
      <c r="C1777">
        <f t="shared" si="27"/>
        <v>4.839011211300476</v>
      </c>
      <c r="D1777">
        <v>3.7843719374317186</v>
      </c>
    </row>
    <row r="1778" spans="1:4" x14ac:dyDescent="0.3">
      <c r="A1778">
        <v>1777</v>
      </c>
      <c r="B1778">
        <v>23.146751878582801</v>
      </c>
      <c r="C1778">
        <f t="shared" si="27"/>
        <v>4.8111071364689852</v>
      </c>
      <c r="D1778">
        <v>3.785378876392441</v>
      </c>
    </row>
    <row r="1779" spans="1:4" x14ac:dyDescent="0.3">
      <c r="A1779">
        <v>1778</v>
      </c>
      <c r="B1779">
        <v>42.654358272844</v>
      </c>
      <c r="C1779">
        <f t="shared" si="27"/>
        <v>6.5310304143254454</v>
      </c>
      <c r="D1779">
        <v>3.7853806440076538</v>
      </c>
    </row>
    <row r="1780" spans="1:4" x14ac:dyDescent="0.3">
      <c r="A1780">
        <v>1779</v>
      </c>
      <c r="B1780">
        <v>35.342220499204799</v>
      </c>
      <c r="C1780">
        <f t="shared" si="27"/>
        <v>5.9449323376473178</v>
      </c>
      <c r="D1780">
        <v>3.7859788191386516</v>
      </c>
    </row>
    <row r="1781" spans="1:4" x14ac:dyDescent="0.3">
      <c r="A1781">
        <v>1780</v>
      </c>
      <c r="B1781">
        <v>6.0525418686983103</v>
      </c>
      <c r="C1781">
        <f t="shared" si="27"/>
        <v>2.4601914292790936</v>
      </c>
      <c r="D1781">
        <v>3.7882423529295481</v>
      </c>
    </row>
    <row r="1782" spans="1:4" x14ac:dyDescent="0.3">
      <c r="A1782">
        <v>1781</v>
      </c>
      <c r="B1782">
        <v>4.8499550854658402</v>
      </c>
      <c r="C1782">
        <f t="shared" si="27"/>
        <v>2.2022613572112282</v>
      </c>
      <c r="D1782">
        <v>3.7888148769323369</v>
      </c>
    </row>
    <row r="1783" spans="1:4" x14ac:dyDescent="0.3">
      <c r="A1783">
        <v>1782</v>
      </c>
      <c r="B1783">
        <v>11.803518749849999</v>
      </c>
      <c r="C1783">
        <f t="shared" si="27"/>
        <v>3.4356249431289787</v>
      </c>
      <c r="D1783">
        <v>3.789701164327314</v>
      </c>
    </row>
    <row r="1784" spans="1:4" x14ac:dyDescent="0.3">
      <c r="A1784">
        <v>1783</v>
      </c>
      <c r="B1784">
        <v>2.20442866630763</v>
      </c>
      <c r="C1784">
        <f t="shared" si="27"/>
        <v>1.484731849967404</v>
      </c>
      <c r="D1784">
        <v>3.7898386587899489</v>
      </c>
    </row>
    <row r="1785" spans="1:4" x14ac:dyDescent="0.3">
      <c r="A1785">
        <v>1784</v>
      </c>
      <c r="B1785">
        <v>0.92040358983355497</v>
      </c>
      <c r="C1785">
        <f t="shared" si="27"/>
        <v>0.95937666733851468</v>
      </c>
      <c r="D1785">
        <v>3.7898976491343537</v>
      </c>
    </row>
    <row r="1786" spans="1:4" x14ac:dyDescent="0.3">
      <c r="A1786">
        <v>1785</v>
      </c>
      <c r="B1786">
        <v>2.7659342944749801</v>
      </c>
      <c r="C1786">
        <f t="shared" si="27"/>
        <v>1.6631098263418986</v>
      </c>
      <c r="D1786">
        <v>3.794036281333522</v>
      </c>
    </row>
    <row r="1787" spans="1:4" x14ac:dyDescent="0.3">
      <c r="A1787">
        <v>1786</v>
      </c>
      <c r="B1787">
        <v>4.2562848254391801</v>
      </c>
      <c r="C1787">
        <f t="shared" si="27"/>
        <v>2.063076543766416</v>
      </c>
      <c r="D1787">
        <v>3.7951600636066063</v>
      </c>
    </row>
    <row r="1788" spans="1:4" x14ac:dyDescent="0.3">
      <c r="A1788">
        <v>1787</v>
      </c>
      <c r="B1788">
        <v>6.2413324693973102</v>
      </c>
      <c r="C1788">
        <f t="shared" si="27"/>
        <v>2.4982658924536656</v>
      </c>
      <c r="D1788">
        <v>3.7998086904511257</v>
      </c>
    </row>
    <row r="1789" spans="1:4" x14ac:dyDescent="0.3">
      <c r="A1789">
        <v>1788</v>
      </c>
      <c r="B1789">
        <v>1.68117554351613</v>
      </c>
      <c r="C1789">
        <f t="shared" si="27"/>
        <v>1.2966015361382732</v>
      </c>
      <c r="D1789">
        <v>3.8010861318423053</v>
      </c>
    </row>
    <row r="1790" spans="1:4" x14ac:dyDescent="0.3">
      <c r="A1790">
        <v>1789</v>
      </c>
      <c r="B1790">
        <v>0.56389197908046496</v>
      </c>
      <c r="C1790">
        <f t="shared" si="27"/>
        <v>0.75092741265748508</v>
      </c>
      <c r="D1790">
        <v>3.8013108933085835</v>
      </c>
    </row>
    <row r="1791" spans="1:4" x14ac:dyDescent="0.3">
      <c r="A1791">
        <v>1790</v>
      </c>
      <c r="B1791">
        <v>0.38265619736367801</v>
      </c>
      <c r="C1791">
        <f t="shared" si="27"/>
        <v>0.61859210903767436</v>
      </c>
      <c r="D1791">
        <v>3.8018700220583028</v>
      </c>
    </row>
    <row r="1792" spans="1:4" x14ac:dyDescent="0.3">
      <c r="A1792">
        <v>1791</v>
      </c>
      <c r="B1792">
        <v>0.89620362505928397</v>
      </c>
      <c r="C1792">
        <f t="shared" si="27"/>
        <v>0.94668031830142318</v>
      </c>
      <c r="D1792">
        <v>3.8046699719351347</v>
      </c>
    </row>
    <row r="1793" spans="1:4" x14ac:dyDescent="0.3">
      <c r="A1793">
        <v>1792</v>
      </c>
      <c r="B1793">
        <v>8.3177051201036107</v>
      </c>
      <c r="C1793">
        <f t="shared" si="27"/>
        <v>2.8840431897084362</v>
      </c>
      <c r="D1793">
        <v>3.8063196113239495</v>
      </c>
    </row>
    <row r="1794" spans="1:4" x14ac:dyDescent="0.3">
      <c r="A1794">
        <v>1793</v>
      </c>
      <c r="B1794">
        <v>5.5609514607246302</v>
      </c>
      <c r="C1794">
        <f t="shared" si="27"/>
        <v>2.3581669704931052</v>
      </c>
      <c r="D1794">
        <v>3.8066727669513569</v>
      </c>
    </row>
    <row r="1795" spans="1:4" x14ac:dyDescent="0.3">
      <c r="A1795">
        <v>1794</v>
      </c>
      <c r="B1795">
        <v>15.103176849221899</v>
      </c>
      <c r="C1795">
        <f t="shared" ref="C1795:C1858" si="28">SQRT(B1795)</f>
        <v>3.8862805932178777</v>
      </c>
      <c r="D1795">
        <v>3.8080368905485802</v>
      </c>
    </row>
    <row r="1796" spans="1:4" x14ac:dyDescent="0.3">
      <c r="A1796">
        <v>1795</v>
      </c>
      <c r="B1796">
        <v>3.5022741982526799</v>
      </c>
      <c r="C1796">
        <f t="shared" si="28"/>
        <v>1.8714363997348882</v>
      </c>
      <c r="D1796">
        <v>3.8093994561775482</v>
      </c>
    </row>
    <row r="1797" spans="1:4" x14ac:dyDescent="0.3">
      <c r="A1797">
        <v>1796</v>
      </c>
      <c r="B1797">
        <v>4.8566715398997697</v>
      </c>
      <c r="C1797">
        <f t="shared" si="28"/>
        <v>2.2037857291260803</v>
      </c>
      <c r="D1797">
        <v>3.810268822115193</v>
      </c>
    </row>
    <row r="1798" spans="1:4" x14ac:dyDescent="0.3">
      <c r="A1798">
        <v>1797</v>
      </c>
      <c r="B1798">
        <v>2.0363769035634598</v>
      </c>
      <c r="C1798">
        <f t="shared" si="28"/>
        <v>1.4270167846116806</v>
      </c>
      <c r="D1798">
        <v>3.8112372137142421</v>
      </c>
    </row>
    <row r="1799" spans="1:4" x14ac:dyDescent="0.3">
      <c r="A1799">
        <v>1798</v>
      </c>
      <c r="B1799">
        <v>8.1805310039597305</v>
      </c>
      <c r="C1799">
        <f t="shared" si="28"/>
        <v>2.8601627582988578</v>
      </c>
      <c r="D1799">
        <v>3.8139853083358486</v>
      </c>
    </row>
    <row r="1800" spans="1:4" x14ac:dyDescent="0.3">
      <c r="A1800">
        <v>1799</v>
      </c>
      <c r="B1800">
        <v>8.3790941445424796</v>
      </c>
      <c r="C1800">
        <f t="shared" si="28"/>
        <v>2.8946664997098508</v>
      </c>
      <c r="D1800">
        <v>3.8169239066707501</v>
      </c>
    </row>
    <row r="1801" spans="1:4" x14ac:dyDescent="0.3">
      <c r="A1801">
        <v>1800</v>
      </c>
      <c r="B1801">
        <v>11.921370922729499</v>
      </c>
      <c r="C1801">
        <f t="shared" si="28"/>
        <v>3.4527338331718389</v>
      </c>
      <c r="D1801">
        <v>3.8169497119420632</v>
      </c>
    </row>
    <row r="1802" spans="1:4" x14ac:dyDescent="0.3">
      <c r="A1802">
        <v>1801</v>
      </c>
      <c r="B1802">
        <v>6.3432216010640401</v>
      </c>
      <c r="C1802">
        <f t="shared" si="28"/>
        <v>2.5185753117713277</v>
      </c>
      <c r="D1802">
        <v>3.8179104884161048</v>
      </c>
    </row>
    <row r="1803" spans="1:4" x14ac:dyDescent="0.3">
      <c r="A1803">
        <v>1802</v>
      </c>
      <c r="B1803">
        <v>5.9594944968225798</v>
      </c>
      <c r="C1803">
        <f t="shared" si="28"/>
        <v>2.4412075898666585</v>
      </c>
      <c r="D1803">
        <v>3.8221595146887317</v>
      </c>
    </row>
    <row r="1804" spans="1:4" x14ac:dyDescent="0.3">
      <c r="A1804">
        <v>1803</v>
      </c>
      <c r="B1804">
        <v>11.896330752250901</v>
      </c>
      <c r="C1804">
        <f t="shared" si="28"/>
        <v>3.4491057902376525</v>
      </c>
      <c r="D1804">
        <v>3.8223498552193909</v>
      </c>
    </row>
    <row r="1805" spans="1:4" x14ac:dyDescent="0.3">
      <c r="A1805">
        <v>1804</v>
      </c>
      <c r="B1805">
        <v>20.6419224274638</v>
      </c>
      <c r="C1805">
        <f t="shared" si="28"/>
        <v>4.5433382470892258</v>
      </c>
      <c r="D1805">
        <v>3.8231564682406471</v>
      </c>
    </row>
    <row r="1806" spans="1:4" x14ac:dyDescent="0.3">
      <c r="A1806">
        <v>1805</v>
      </c>
      <c r="B1806">
        <v>44.478398427865898</v>
      </c>
      <c r="C1806">
        <f t="shared" si="28"/>
        <v>6.6692127292406784</v>
      </c>
      <c r="D1806">
        <v>3.8253836063558775</v>
      </c>
    </row>
    <row r="1807" spans="1:4" x14ac:dyDescent="0.3">
      <c r="A1807">
        <v>1806</v>
      </c>
      <c r="B1807">
        <v>26.618974766946</v>
      </c>
      <c r="C1807">
        <f t="shared" si="28"/>
        <v>5.1593579801120608</v>
      </c>
      <c r="D1807">
        <v>3.8260244760425541</v>
      </c>
    </row>
    <row r="1808" spans="1:4" x14ac:dyDescent="0.3">
      <c r="A1808">
        <v>1807</v>
      </c>
      <c r="B1808">
        <v>2.0243089068003699</v>
      </c>
      <c r="C1808">
        <f t="shared" si="28"/>
        <v>1.4227821009558597</v>
      </c>
      <c r="D1808">
        <v>3.8260292838154677</v>
      </c>
    </row>
    <row r="1809" spans="1:4" x14ac:dyDescent="0.3">
      <c r="A1809">
        <v>1808</v>
      </c>
      <c r="B1809">
        <v>19.7511626451019</v>
      </c>
      <c r="C1809">
        <f t="shared" si="28"/>
        <v>4.4442280145264714</v>
      </c>
      <c r="D1809">
        <v>3.8272181012795574</v>
      </c>
    </row>
    <row r="1810" spans="1:4" x14ac:dyDescent="0.3">
      <c r="A1810">
        <v>1809</v>
      </c>
      <c r="B1810">
        <v>5.2421655636261004</v>
      </c>
      <c r="C1810">
        <f t="shared" si="28"/>
        <v>2.2895775950218633</v>
      </c>
      <c r="D1810">
        <v>3.8273247238962491</v>
      </c>
    </row>
    <row r="1811" spans="1:4" x14ac:dyDescent="0.3">
      <c r="A1811">
        <v>1810</v>
      </c>
      <c r="B1811">
        <v>11.1894403061108</v>
      </c>
      <c r="C1811">
        <f t="shared" si="28"/>
        <v>3.3450620780653386</v>
      </c>
      <c r="D1811">
        <v>3.8309699320537742</v>
      </c>
    </row>
    <row r="1812" spans="1:4" x14ac:dyDescent="0.3">
      <c r="A1812">
        <v>1811</v>
      </c>
      <c r="B1812">
        <v>7.7962744579279804</v>
      </c>
      <c r="C1812">
        <f t="shared" si="28"/>
        <v>2.7921809500689565</v>
      </c>
      <c r="D1812">
        <v>3.8309938781087345</v>
      </c>
    </row>
    <row r="1813" spans="1:4" x14ac:dyDescent="0.3">
      <c r="A1813">
        <v>1812</v>
      </c>
      <c r="B1813">
        <v>9.2373184340663599</v>
      </c>
      <c r="C1813">
        <f t="shared" si="28"/>
        <v>3.0392957134945524</v>
      </c>
      <c r="D1813">
        <v>3.8362198842426509</v>
      </c>
    </row>
    <row r="1814" spans="1:4" x14ac:dyDescent="0.3">
      <c r="A1814">
        <v>1813</v>
      </c>
      <c r="B1814">
        <v>6.2836998073035</v>
      </c>
      <c r="C1814">
        <f t="shared" si="28"/>
        <v>2.506730900456509</v>
      </c>
      <c r="D1814">
        <v>3.8401374362385261</v>
      </c>
    </row>
    <row r="1815" spans="1:4" x14ac:dyDescent="0.3">
      <c r="A1815">
        <v>1814</v>
      </c>
      <c r="B1815">
        <v>14.3290932378381</v>
      </c>
      <c r="C1815">
        <f t="shared" si="28"/>
        <v>3.785378876392441</v>
      </c>
      <c r="D1815">
        <v>3.8404672559730408</v>
      </c>
    </row>
    <row r="1816" spans="1:4" x14ac:dyDescent="0.3">
      <c r="A1816">
        <v>1815</v>
      </c>
      <c r="B1816">
        <v>30.4456621524117</v>
      </c>
      <c r="C1816">
        <f t="shared" si="28"/>
        <v>5.5177587979551719</v>
      </c>
      <c r="D1816">
        <v>3.8434748973723765</v>
      </c>
    </row>
    <row r="1817" spans="1:4" x14ac:dyDescent="0.3">
      <c r="A1817">
        <v>1816</v>
      </c>
      <c r="B1817">
        <v>30.011092356667501</v>
      </c>
      <c r="C1817">
        <f t="shared" si="28"/>
        <v>5.4782380704627558</v>
      </c>
      <c r="D1817">
        <v>3.8434995359919064</v>
      </c>
    </row>
    <row r="1818" spans="1:4" x14ac:dyDescent="0.3">
      <c r="A1818">
        <v>1817</v>
      </c>
      <c r="B1818">
        <v>28.295745146252099</v>
      </c>
      <c r="C1818">
        <f t="shared" si="28"/>
        <v>5.3193745070498748</v>
      </c>
      <c r="D1818">
        <v>3.8435623200931581</v>
      </c>
    </row>
    <row r="1819" spans="1:4" x14ac:dyDescent="0.3">
      <c r="A1819">
        <v>1818</v>
      </c>
      <c r="B1819">
        <v>99.780888762721503</v>
      </c>
      <c r="C1819">
        <f t="shared" si="28"/>
        <v>9.989038430335599</v>
      </c>
      <c r="D1819">
        <v>3.8436798909975063</v>
      </c>
    </row>
    <row r="1820" spans="1:4" x14ac:dyDescent="0.3">
      <c r="A1820">
        <v>1819</v>
      </c>
      <c r="B1820">
        <v>34.323848718337899</v>
      </c>
      <c r="C1820">
        <f t="shared" si="28"/>
        <v>5.8586558798360819</v>
      </c>
      <c r="D1820">
        <v>3.8458828054767737</v>
      </c>
    </row>
    <row r="1821" spans="1:4" x14ac:dyDescent="0.3">
      <c r="A1821">
        <v>1820</v>
      </c>
      <c r="B1821">
        <v>33.755550879883401</v>
      </c>
      <c r="C1821">
        <f t="shared" si="28"/>
        <v>5.8099527433433913</v>
      </c>
      <c r="D1821">
        <v>3.8465023458769396</v>
      </c>
    </row>
    <row r="1822" spans="1:4" x14ac:dyDescent="0.3">
      <c r="A1822">
        <v>1821</v>
      </c>
      <c r="B1822">
        <v>19.975569003805099</v>
      </c>
      <c r="C1822">
        <f t="shared" si="28"/>
        <v>4.4694036519210369</v>
      </c>
      <c r="D1822">
        <v>3.8491613084500758</v>
      </c>
    </row>
    <row r="1823" spans="1:4" x14ac:dyDescent="0.3">
      <c r="A1823">
        <v>1822</v>
      </c>
      <c r="B1823">
        <v>6.96564742601349</v>
      </c>
      <c r="C1823">
        <f t="shared" si="28"/>
        <v>2.6392513002769347</v>
      </c>
      <c r="D1823">
        <v>3.8492190987337809</v>
      </c>
    </row>
    <row r="1824" spans="1:4" x14ac:dyDescent="0.3">
      <c r="A1824">
        <v>1823</v>
      </c>
      <c r="B1824">
        <v>13.450051859719199</v>
      </c>
      <c r="C1824">
        <f t="shared" si="28"/>
        <v>3.6674312344908664</v>
      </c>
      <c r="D1824">
        <v>3.8498555790683109</v>
      </c>
    </row>
    <row r="1825" spans="1:4" x14ac:dyDescent="0.3">
      <c r="A1825">
        <v>1824</v>
      </c>
      <c r="B1825">
        <v>12.958190297562901</v>
      </c>
      <c r="C1825">
        <f t="shared" si="28"/>
        <v>3.5997486436642907</v>
      </c>
      <c r="D1825">
        <v>3.8518016899951899</v>
      </c>
    </row>
    <row r="1826" spans="1:4" x14ac:dyDescent="0.3">
      <c r="A1826">
        <v>1825</v>
      </c>
      <c r="B1826">
        <v>5.6413291719881498</v>
      </c>
      <c r="C1826">
        <f t="shared" si="28"/>
        <v>2.3751482421078793</v>
      </c>
      <c r="D1826">
        <v>3.85297670243264</v>
      </c>
    </row>
    <row r="1827" spans="1:4" x14ac:dyDescent="0.3">
      <c r="A1827">
        <v>1826</v>
      </c>
      <c r="B1827">
        <v>6.87048557933801</v>
      </c>
      <c r="C1827">
        <f t="shared" si="28"/>
        <v>2.6211611128158472</v>
      </c>
      <c r="D1827">
        <v>3.8538363536889317</v>
      </c>
    </row>
    <row r="1828" spans="1:4" x14ac:dyDescent="0.3">
      <c r="A1828">
        <v>1827</v>
      </c>
      <c r="B1828">
        <v>8.0042667540574701</v>
      </c>
      <c r="C1828">
        <f t="shared" si="28"/>
        <v>2.8291812868845061</v>
      </c>
      <c r="D1828">
        <v>3.8542258811838339</v>
      </c>
    </row>
    <row r="1829" spans="1:4" x14ac:dyDescent="0.3">
      <c r="A1829">
        <v>1828</v>
      </c>
      <c r="B1829">
        <v>5.8253569536036096</v>
      </c>
      <c r="C1829">
        <f t="shared" si="28"/>
        <v>2.4135776253527892</v>
      </c>
      <c r="D1829">
        <v>3.8542540328752461</v>
      </c>
    </row>
    <row r="1830" spans="1:4" x14ac:dyDescent="0.3">
      <c r="A1830">
        <v>1829</v>
      </c>
      <c r="B1830">
        <v>23.730154183288001</v>
      </c>
      <c r="C1830">
        <f t="shared" si="28"/>
        <v>4.8713606090380948</v>
      </c>
      <c r="D1830">
        <v>3.854702153615698</v>
      </c>
    </row>
    <row r="1831" spans="1:4" x14ac:dyDescent="0.3">
      <c r="A1831">
        <v>1830</v>
      </c>
      <c r="B1831">
        <v>11.9367560231191</v>
      </c>
      <c r="C1831">
        <f t="shared" si="28"/>
        <v>3.4549610740381866</v>
      </c>
      <c r="D1831">
        <v>3.8549108722773995</v>
      </c>
    </row>
    <row r="1832" spans="1:4" x14ac:dyDescent="0.3">
      <c r="A1832">
        <v>1831</v>
      </c>
      <c r="B1832">
        <v>3.5477588587558802</v>
      </c>
      <c r="C1832">
        <f t="shared" si="28"/>
        <v>1.883549537112279</v>
      </c>
      <c r="D1832">
        <v>3.8549169307406355</v>
      </c>
    </row>
    <row r="1833" spans="1:4" x14ac:dyDescent="0.3">
      <c r="A1833">
        <v>1832</v>
      </c>
      <c r="B1833">
        <v>10.147019671802401</v>
      </c>
      <c r="C1833">
        <f t="shared" si="28"/>
        <v>3.185438693775537</v>
      </c>
      <c r="D1833">
        <v>3.858535509261396</v>
      </c>
    </row>
    <row r="1834" spans="1:4" x14ac:dyDescent="0.3">
      <c r="A1834">
        <v>1833</v>
      </c>
      <c r="B1834">
        <v>18.234036498668299</v>
      </c>
      <c r="C1834">
        <f t="shared" si="28"/>
        <v>4.2701330773956334</v>
      </c>
      <c r="D1834">
        <v>3.8594590172291761</v>
      </c>
    </row>
    <row r="1835" spans="1:4" x14ac:dyDescent="0.3">
      <c r="A1835">
        <v>1834</v>
      </c>
      <c r="B1835">
        <v>17.613746363441098</v>
      </c>
      <c r="C1835">
        <f t="shared" si="28"/>
        <v>4.1968734033136021</v>
      </c>
      <c r="D1835">
        <v>3.8597985343795731</v>
      </c>
    </row>
    <row r="1836" spans="1:4" x14ac:dyDescent="0.3">
      <c r="A1836">
        <v>1835</v>
      </c>
      <c r="B1836">
        <v>87.335474440632893</v>
      </c>
      <c r="C1836">
        <f t="shared" si="28"/>
        <v>9.3453450680342929</v>
      </c>
      <c r="D1836">
        <v>3.8607344120277038</v>
      </c>
    </row>
    <row r="1837" spans="1:4" x14ac:dyDescent="0.3">
      <c r="A1837">
        <v>1836</v>
      </c>
      <c r="B1837">
        <v>53.695125456880902</v>
      </c>
      <c r="C1837">
        <f t="shared" si="28"/>
        <v>7.3276957808632384</v>
      </c>
      <c r="D1837">
        <v>3.8658123998640956</v>
      </c>
    </row>
    <row r="1838" spans="1:4" x14ac:dyDescent="0.3">
      <c r="A1838">
        <v>1837</v>
      </c>
      <c r="B1838">
        <v>5.6714149056871204</v>
      </c>
      <c r="C1838">
        <f t="shared" si="28"/>
        <v>2.3814732636935316</v>
      </c>
      <c r="D1838">
        <v>3.8679347339372598</v>
      </c>
    </row>
    <row r="1839" spans="1:4" x14ac:dyDescent="0.3">
      <c r="A1839">
        <v>1838</v>
      </c>
      <c r="B1839">
        <v>0.97574031747069601</v>
      </c>
      <c r="C1839">
        <f t="shared" si="28"/>
        <v>0.98779568609641943</v>
      </c>
      <c r="D1839">
        <v>3.868487835730972</v>
      </c>
    </row>
    <row r="1840" spans="1:4" x14ac:dyDescent="0.3">
      <c r="A1840">
        <v>1839</v>
      </c>
      <c r="B1840">
        <v>3.92921602675026</v>
      </c>
      <c r="C1840">
        <f t="shared" si="28"/>
        <v>1.9822250192019724</v>
      </c>
      <c r="D1840">
        <v>3.8718165255463743</v>
      </c>
    </row>
    <row r="1841" spans="1:4" x14ac:dyDescent="0.3">
      <c r="A1841">
        <v>1840</v>
      </c>
      <c r="B1841">
        <v>42.627795034831998</v>
      </c>
      <c r="C1841">
        <f t="shared" si="28"/>
        <v>6.5289964799218572</v>
      </c>
      <c r="D1841">
        <v>3.8720532004580979</v>
      </c>
    </row>
    <row r="1842" spans="1:4" x14ac:dyDescent="0.3">
      <c r="A1842">
        <v>1841</v>
      </c>
      <c r="B1842">
        <v>18.2242118157527</v>
      </c>
      <c r="C1842">
        <f t="shared" si="28"/>
        <v>4.2689825269907935</v>
      </c>
      <c r="D1842">
        <v>3.8730140364159538</v>
      </c>
    </row>
    <row r="1843" spans="1:4" x14ac:dyDescent="0.3">
      <c r="A1843">
        <v>1842</v>
      </c>
      <c r="B1843">
        <v>8.26288278824061</v>
      </c>
      <c r="C1843">
        <f t="shared" si="28"/>
        <v>2.8745230540457682</v>
      </c>
      <c r="D1843">
        <v>3.8730679922319204</v>
      </c>
    </row>
    <row r="1844" spans="1:4" x14ac:dyDescent="0.3">
      <c r="A1844">
        <v>1843</v>
      </c>
      <c r="B1844">
        <v>52.135900805420299</v>
      </c>
      <c r="C1844">
        <f t="shared" si="28"/>
        <v>7.2205194276741818</v>
      </c>
      <c r="D1844">
        <v>3.8732757144552981</v>
      </c>
    </row>
    <row r="1845" spans="1:4" x14ac:dyDescent="0.3">
      <c r="A1845">
        <v>1844</v>
      </c>
      <c r="B1845">
        <v>10.752560893157399</v>
      </c>
      <c r="C1845">
        <f t="shared" si="28"/>
        <v>3.2791097714406265</v>
      </c>
      <c r="D1845">
        <v>3.8734594367954727</v>
      </c>
    </row>
    <row r="1846" spans="1:4" x14ac:dyDescent="0.3">
      <c r="A1846">
        <v>1845</v>
      </c>
      <c r="B1846">
        <v>30.697914466076501</v>
      </c>
      <c r="C1846">
        <f t="shared" si="28"/>
        <v>5.5405698683507731</v>
      </c>
      <c r="D1846">
        <v>3.8740814233371115</v>
      </c>
    </row>
    <row r="1847" spans="1:4" x14ac:dyDescent="0.3">
      <c r="A1847">
        <v>1846</v>
      </c>
      <c r="B1847">
        <v>31.8191407551532</v>
      </c>
      <c r="C1847">
        <f t="shared" si="28"/>
        <v>5.6408457482148187</v>
      </c>
      <c r="D1847">
        <v>3.8756397789391368</v>
      </c>
    </row>
    <row r="1848" spans="1:4" x14ac:dyDescent="0.3">
      <c r="A1848">
        <v>1847</v>
      </c>
      <c r="B1848">
        <v>65.782103048381202</v>
      </c>
      <c r="C1848">
        <f t="shared" si="28"/>
        <v>8.1106166873044376</v>
      </c>
      <c r="D1848">
        <v>3.8782889744894846</v>
      </c>
    </row>
    <row r="1849" spans="1:4" x14ac:dyDescent="0.3">
      <c r="A1849">
        <v>1848</v>
      </c>
      <c r="B1849">
        <v>30.8643906642343</v>
      </c>
      <c r="C1849">
        <f t="shared" si="28"/>
        <v>5.5555729375316725</v>
      </c>
      <c r="D1849">
        <v>3.8788488669219636</v>
      </c>
    </row>
    <row r="1850" spans="1:4" x14ac:dyDescent="0.3">
      <c r="A1850">
        <v>1849</v>
      </c>
      <c r="B1850">
        <v>61.824648938578598</v>
      </c>
      <c r="C1850">
        <f t="shared" si="28"/>
        <v>7.8628651863413372</v>
      </c>
      <c r="D1850">
        <v>3.8789232710784574</v>
      </c>
    </row>
    <row r="1851" spans="1:4" x14ac:dyDescent="0.3">
      <c r="A1851">
        <v>1850</v>
      </c>
      <c r="B1851">
        <v>43.657647290952703</v>
      </c>
      <c r="C1851">
        <f t="shared" si="28"/>
        <v>6.6073933809750347</v>
      </c>
      <c r="D1851">
        <v>3.8805220483762746</v>
      </c>
    </row>
    <row r="1852" spans="1:4" x14ac:dyDescent="0.3">
      <c r="A1852">
        <v>1851</v>
      </c>
      <c r="B1852">
        <v>20.184369805484799</v>
      </c>
      <c r="C1852">
        <f t="shared" si="28"/>
        <v>4.4927018380351926</v>
      </c>
      <c r="D1852">
        <v>3.8815849158646651</v>
      </c>
    </row>
    <row r="1853" spans="1:4" x14ac:dyDescent="0.3">
      <c r="A1853">
        <v>1852</v>
      </c>
      <c r="B1853">
        <v>2.0269434296219901</v>
      </c>
      <c r="C1853">
        <f t="shared" si="28"/>
        <v>1.4237076348822431</v>
      </c>
      <c r="D1853">
        <v>3.8817402696166319</v>
      </c>
    </row>
    <row r="1854" spans="1:4" x14ac:dyDescent="0.3">
      <c r="A1854">
        <v>1853</v>
      </c>
      <c r="B1854">
        <v>13.579876594161099</v>
      </c>
      <c r="C1854">
        <f t="shared" si="28"/>
        <v>3.6850884106302115</v>
      </c>
      <c r="D1854">
        <v>3.8828665995755896</v>
      </c>
    </row>
    <row r="1855" spans="1:4" x14ac:dyDescent="0.3">
      <c r="A1855">
        <v>1854</v>
      </c>
      <c r="B1855">
        <v>7.1254987354293302</v>
      </c>
      <c r="C1855">
        <f t="shared" si="28"/>
        <v>2.6693629830784218</v>
      </c>
      <c r="D1855">
        <v>3.8854157093886106</v>
      </c>
    </row>
    <row r="1856" spans="1:4" x14ac:dyDescent="0.3">
      <c r="A1856">
        <v>1855</v>
      </c>
      <c r="B1856">
        <v>6.7320590822606796</v>
      </c>
      <c r="C1856">
        <f t="shared" si="28"/>
        <v>2.5946211828050507</v>
      </c>
      <c r="D1856">
        <v>3.8862805932178777</v>
      </c>
    </row>
    <row r="1857" spans="1:4" x14ac:dyDescent="0.3">
      <c r="A1857">
        <v>1856</v>
      </c>
      <c r="B1857">
        <v>2.8067891101023101</v>
      </c>
      <c r="C1857">
        <f t="shared" si="28"/>
        <v>1.6753474595146853</v>
      </c>
      <c r="D1857">
        <v>3.887083769266312</v>
      </c>
    </row>
    <row r="1858" spans="1:4" x14ac:dyDescent="0.3">
      <c r="A1858">
        <v>1857</v>
      </c>
      <c r="B1858">
        <v>5.0676192295284803</v>
      </c>
      <c r="C1858">
        <f t="shared" si="28"/>
        <v>2.2511373191186008</v>
      </c>
      <c r="D1858">
        <v>3.8892508537449086</v>
      </c>
    </row>
    <row r="1859" spans="1:4" x14ac:dyDescent="0.3">
      <c r="A1859">
        <v>1858</v>
      </c>
      <c r="B1859">
        <v>9.4209990670521897</v>
      </c>
      <c r="C1859">
        <f t="shared" ref="C1859:C1922" si="29">SQRT(B1859)</f>
        <v>3.0693646031470729</v>
      </c>
      <c r="D1859">
        <v>3.8908968635951662</v>
      </c>
    </row>
    <row r="1860" spans="1:4" x14ac:dyDescent="0.3">
      <c r="A1860">
        <v>1859</v>
      </c>
      <c r="B1860">
        <v>12.7360708768742</v>
      </c>
      <c r="C1860">
        <f t="shared" si="29"/>
        <v>3.5687632138983667</v>
      </c>
      <c r="D1860">
        <v>3.8930728316195551</v>
      </c>
    </row>
    <row r="1861" spans="1:4" x14ac:dyDescent="0.3">
      <c r="A1861">
        <v>1860</v>
      </c>
      <c r="B1861">
        <v>12.5737091650176</v>
      </c>
      <c r="C1861">
        <f t="shared" si="29"/>
        <v>3.5459426341972313</v>
      </c>
      <c r="D1861">
        <v>3.8931490411286207</v>
      </c>
    </row>
    <row r="1862" spans="1:4" x14ac:dyDescent="0.3">
      <c r="A1862">
        <v>1861</v>
      </c>
      <c r="B1862">
        <v>11.550175188405699</v>
      </c>
      <c r="C1862">
        <f t="shared" si="29"/>
        <v>3.3985548676467912</v>
      </c>
      <c r="D1862">
        <v>3.8942320069151375</v>
      </c>
    </row>
    <row r="1863" spans="1:4" x14ac:dyDescent="0.3">
      <c r="A1863">
        <v>1862</v>
      </c>
      <c r="B1863">
        <v>19.643626301978301</v>
      </c>
      <c r="C1863">
        <f t="shared" si="29"/>
        <v>4.4321130741417578</v>
      </c>
      <c r="D1863">
        <v>3.8949251927144504</v>
      </c>
    </row>
    <row r="1864" spans="1:4" x14ac:dyDescent="0.3">
      <c r="A1864">
        <v>1863</v>
      </c>
      <c r="B1864">
        <v>4.44767647793355</v>
      </c>
      <c r="C1864">
        <f t="shared" si="29"/>
        <v>2.1089515115178799</v>
      </c>
      <c r="D1864">
        <v>3.8952631502195332</v>
      </c>
    </row>
    <row r="1865" spans="1:4" x14ac:dyDescent="0.3">
      <c r="A1865">
        <v>1864</v>
      </c>
      <c r="B1865">
        <v>34.850733135241398</v>
      </c>
      <c r="C1865">
        <f t="shared" si="29"/>
        <v>5.90345095137085</v>
      </c>
      <c r="D1865">
        <v>3.89582340192336</v>
      </c>
    </row>
    <row r="1866" spans="1:4" x14ac:dyDescent="0.3">
      <c r="A1866">
        <v>1865</v>
      </c>
      <c r="B1866">
        <v>33.675420368726698</v>
      </c>
      <c r="C1866">
        <f t="shared" si="29"/>
        <v>5.803052676714791</v>
      </c>
      <c r="D1866">
        <v>3.8964917185310557</v>
      </c>
    </row>
    <row r="1867" spans="1:4" x14ac:dyDescent="0.3">
      <c r="A1867">
        <v>1866</v>
      </c>
      <c r="B1867">
        <v>32.713127032644998</v>
      </c>
      <c r="C1867">
        <f t="shared" si="29"/>
        <v>5.7195390577077969</v>
      </c>
      <c r="D1867">
        <v>3.8979467465524715</v>
      </c>
    </row>
    <row r="1868" spans="1:4" x14ac:dyDescent="0.3">
      <c r="A1868">
        <v>1867</v>
      </c>
      <c r="B1868">
        <v>9.1932048168437497</v>
      </c>
      <c r="C1868">
        <f t="shared" si="29"/>
        <v>3.0320298179344722</v>
      </c>
      <c r="D1868">
        <v>3.8994612698382451</v>
      </c>
    </row>
    <row r="1869" spans="1:4" x14ac:dyDescent="0.3">
      <c r="A1869">
        <v>1868</v>
      </c>
      <c r="B1869">
        <v>12.246921126090401</v>
      </c>
      <c r="C1869">
        <f t="shared" si="29"/>
        <v>3.4995601332296609</v>
      </c>
      <c r="D1869">
        <v>3.9005505663614848</v>
      </c>
    </row>
    <row r="1870" spans="1:4" x14ac:dyDescent="0.3">
      <c r="A1870">
        <v>1869</v>
      </c>
      <c r="B1870">
        <v>4.58051943063679</v>
      </c>
      <c r="C1870">
        <f t="shared" si="29"/>
        <v>2.1402148094611415</v>
      </c>
      <c r="D1870">
        <v>3.9019335275306655</v>
      </c>
    </row>
    <row r="1871" spans="1:4" x14ac:dyDescent="0.3">
      <c r="A1871">
        <v>1870</v>
      </c>
      <c r="B1871">
        <v>30.5449219360504</v>
      </c>
      <c r="C1871">
        <f t="shared" si="29"/>
        <v>5.5267460531537358</v>
      </c>
      <c r="D1871">
        <v>3.9038114868894347</v>
      </c>
    </row>
    <row r="1872" spans="1:4" x14ac:dyDescent="0.3">
      <c r="A1872">
        <v>1871</v>
      </c>
      <c r="B1872">
        <v>17.259203145738301</v>
      </c>
      <c r="C1872">
        <f t="shared" si="29"/>
        <v>4.1544197122749047</v>
      </c>
      <c r="D1872">
        <v>3.9088642832481022</v>
      </c>
    </row>
    <row r="1873" spans="1:4" x14ac:dyDescent="0.3">
      <c r="A1873">
        <v>1872</v>
      </c>
      <c r="B1873">
        <v>7.8777578775395503</v>
      </c>
      <c r="C1873">
        <f t="shared" si="29"/>
        <v>2.8067343795841371</v>
      </c>
      <c r="D1873">
        <v>3.9099455757705504</v>
      </c>
    </row>
    <row r="1874" spans="1:4" x14ac:dyDescent="0.3">
      <c r="A1874">
        <v>1873</v>
      </c>
      <c r="B1874">
        <v>11.097327970847401</v>
      </c>
      <c r="C1874">
        <f t="shared" si="29"/>
        <v>3.3312652207303159</v>
      </c>
      <c r="D1874">
        <v>3.91064522108057</v>
      </c>
    </row>
    <row r="1875" spans="1:4" x14ac:dyDescent="0.3">
      <c r="A1875">
        <v>1874</v>
      </c>
      <c r="B1875">
        <v>25.842642635359901</v>
      </c>
      <c r="C1875">
        <f t="shared" si="29"/>
        <v>5.0835659369540886</v>
      </c>
      <c r="D1875">
        <v>3.9115893848734813</v>
      </c>
    </row>
    <row r="1876" spans="1:4" x14ac:dyDescent="0.3">
      <c r="A1876">
        <v>1875</v>
      </c>
      <c r="B1876">
        <v>6.26747608667627</v>
      </c>
      <c r="C1876">
        <f t="shared" si="29"/>
        <v>2.50349277743641</v>
      </c>
      <c r="D1876">
        <v>3.9125875542073563</v>
      </c>
    </row>
    <row r="1877" spans="1:4" x14ac:dyDescent="0.3">
      <c r="A1877">
        <v>1876</v>
      </c>
      <c r="B1877">
        <v>8.8997380677363598</v>
      </c>
      <c r="C1877">
        <f t="shared" si="29"/>
        <v>2.9832428777651274</v>
      </c>
      <c r="D1877">
        <v>3.9153253974310998</v>
      </c>
    </row>
    <row r="1878" spans="1:4" x14ac:dyDescent="0.3">
      <c r="A1878">
        <v>1877</v>
      </c>
      <c r="B1878">
        <v>10.7845715820326</v>
      </c>
      <c r="C1878">
        <f t="shared" si="29"/>
        <v>3.2839871470565472</v>
      </c>
      <c r="D1878">
        <v>3.9176692786493348</v>
      </c>
    </row>
    <row r="1879" spans="1:4" x14ac:dyDescent="0.3">
      <c r="A1879">
        <v>1878</v>
      </c>
      <c r="B1879">
        <v>28.197896359284702</v>
      </c>
      <c r="C1879">
        <f t="shared" si="29"/>
        <v>5.3101691460145322</v>
      </c>
      <c r="D1879">
        <v>3.9189610587710617</v>
      </c>
    </row>
    <row r="1880" spans="1:4" x14ac:dyDescent="0.3">
      <c r="A1880">
        <v>1879</v>
      </c>
      <c r="B1880">
        <v>1.0517217399907901</v>
      </c>
      <c r="C1880">
        <f t="shared" si="29"/>
        <v>1.0255348555708821</v>
      </c>
      <c r="D1880">
        <v>3.9196655570818284</v>
      </c>
    </row>
    <row r="1881" spans="1:4" x14ac:dyDescent="0.3">
      <c r="A1881">
        <v>1880</v>
      </c>
      <c r="B1881">
        <v>1.70971574468946</v>
      </c>
      <c r="C1881">
        <f t="shared" si="29"/>
        <v>1.3075609908105472</v>
      </c>
      <c r="D1881">
        <v>3.9211471025180376</v>
      </c>
    </row>
    <row r="1882" spans="1:4" x14ac:dyDescent="0.3">
      <c r="A1882">
        <v>1881</v>
      </c>
      <c r="B1882">
        <v>2.0425140326588802</v>
      </c>
      <c r="C1882">
        <f t="shared" si="29"/>
        <v>1.4291655021931087</v>
      </c>
      <c r="D1882">
        <v>3.9283132274055874</v>
      </c>
    </row>
    <row r="1883" spans="1:4" x14ac:dyDescent="0.3">
      <c r="A1883">
        <v>1882</v>
      </c>
      <c r="B1883">
        <v>0.64593146871460705</v>
      </c>
      <c r="C1883">
        <f t="shared" si="29"/>
        <v>0.80369861808678444</v>
      </c>
      <c r="D1883">
        <v>3.9284601589503869</v>
      </c>
    </row>
    <row r="1884" spans="1:4" x14ac:dyDescent="0.3">
      <c r="A1884">
        <v>1883</v>
      </c>
      <c r="B1884">
        <v>4.6335744927541702</v>
      </c>
      <c r="C1884">
        <f t="shared" si="29"/>
        <v>2.1525739227153546</v>
      </c>
      <c r="D1884">
        <v>3.9300339452017461</v>
      </c>
    </row>
    <row r="1885" spans="1:4" x14ac:dyDescent="0.3">
      <c r="A1885">
        <v>1884</v>
      </c>
      <c r="B1885">
        <v>4.9075004460765799</v>
      </c>
      <c r="C1885">
        <f t="shared" si="29"/>
        <v>2.2152878923689761</v>
      </c>
      <c r="D1885">
        <v>3.93628297756015</v>
      </c>
    </row>
    <row r="1886" spans="1:4" x14ac:dyDescent="0.3">
      <c r="A1886">
        <v>1885</v>
      </c>
      <c r="B1886">
        <v>4.77743850460838</v>
      </c>
      <c r="C1886">
        <f t="shared" si="29"/>
        <v>2.1857352320462744</v>
      </c>
      <c r="D1886">
        <v>3.9364768405258781</v>
      </c>
    </row>
    <row r="1887" spans="1:4" x14ac:dyDescent="0.3">
      <c r="A1887">
        <v>1886</v>
      </c>
      <c r="B1887">
        <v>6.75363372574233</v>
      </c>
      <c r="C1887">
        <f t="shared" si="29"/>
        <v>2.5987754281088487</v>
      </c>
      <c r="D1887">
        <v>3.9384804157194306</v>
      </c>
    </row>
    <row r="1888" spans="1:4" x14ac:dyDescent="0.3">
      <c r="A1888">
        <v>1887</v>
      </c>
      <c r="B1888">
        <v>2.3075677309600602</v>
      </c>
      <c r="C1888">
        <f t="shared" si="29"/>
        <v>1.5190680468497981</v>
      </c>
      <c r="D1888">
        <v>3.9388150847498413</v>
      </c>
    </row>
    <row r="1889" spans="1:4" x14ac:dyDescent="0.3">
      <c r="A1889">
        <v>1888</v>
      </c>
      <c r="B1889">
        <v>8.2043829670858894</v>
      </c>
      <c r="C1889">
        <f t="shared" si="29"/>
        <v>2.8643294096674512</v>
      </c>
      <c r="D1889">
        <v>3.9423258688663854</v>
      </c>
    </row>
    <row r="1890" spans="1:4" x14ac:dyDescent="0.3">
      <c r="A1890">
        <v>1889</v>
      </c>
      <c r="B1890">
        <v>5.0497458467634999</v>
      </c>
      <c r="C1890">
        <f t="shared" si="29"/>
        <v>2.2471639563599939</v>
      </c>
      <c r="D1890">
        <v>3.9475698301592463</v>
      </c>
    </row>
    <row r="1891" spans="1:4" x14ac:dyDescent="0.3">
      <c r="A1891">
        <v>1890</v>
      </c>
      <c r="B1891">
        <v>12.253073592531599</v>
      </c>
      <c r="C1891">
        <f t="shared" si="29"/>
        <v>3.5004390571086366</v>
      </c>
      <c r="D1891">
        <v>3.9483565271497327</v>
      </c>
    </row>
    <row r="1892" spans="1:4" x14ac:dyDescent="0.3">
      <c r="A1892">
        <v>1891</v>
      </c>
      <c r="B1892">
        <v>22.743584354333901</v>
      </c>
      <c r="C1892">
        <f t="shared" si="29"/>
        <v>4.7690234172557702</v>
      </c>
      <c r="D1892">
        <v>3.9484585475636944</v>
      </c>
    </row>
    <row r="1893" spans="1:4" x14ac:dyDescent="0.3">
      <c r="A1893">
        <v>1892</v>
      </c>
      <c r="B1893">
        <v>8.0377042201114204</v>
      </c>
      <c r="C1893">
        <f t="shared" si="29"/>
        <v>2.835084517278351</v>
      </c>
      <c r="D1893">
        <v>3.9491525019503486</v>
      </c>
    </row>
    <row r="1894" spans="1:4" x14ac:dyDescent="0.3">
      <c r="A1894">
        <v>1893</v>
      </c>
      <c r="B1894">
        <v>42.0993686535313</v>
      </c>
      <c r="C1894">
        <f t="shared" si="29"/>
        <v>6.4884026272674618</v>
      </c>
      <c r="D1894">
        <v>3.9501666156180804</v>
      </c>
    </row>
    <row r="1895" spans="1:4" x14ac:dyDescent="0.3">
      <c r="A1895">
        <v>1894</v>
      </c>
      <c r="B1895">
        <v>10.023731193728199</v>
      </c>
      <c r="C1895">
        <f t="shared" si="29"/>
        <v>3.1660276678715555</v>
      </c>
      <c r="D1895">
        <v>3.9508744106972444</v>
      </c>
    </row>
    <row r="1896" spans="1:4" x14ac:dyDescent="0.3">
      <c r="A1896">
        <v>1895</v>
      </c>
      <c r="B1896">
        <v>16.705267623206201</v>
      </c>
      <c r="C1896">
        <f t="shared" si="29"/>
        <v>4.0872078027922925</v>
      </c>
      <c r="D1896">
        <v>3.9516612251773178</v>
      </c>
    </row>
    <row r="1897" spans="1:4" x14ac:dyDescent="0.3">
      <c r="A1897">
        <v>1896</v>
      </c>
      <c r="B1897">
        <v>10.841127836744</v>
      </c>
      <c r="C1897">
        <f t="shared" si="29"/>
        <v>3.2925868001837095</v>
      </c>
      <c r="D1897">
        <v>3.95545713669084</v>
      </c>
    </row>
    <row r="1898" spans="1:4" x14ac:dyDescent="0.3">
      <c r="A1898">
        <v>1897</v>
      </c>
      <c r="B1898">
        <v>14.2381042833723</v>
      </c>
      <c r="C1898">
        <f t="shared" si="29"/>
        <v>3.7733412625115554</v>
      </c>
      <c r="D1898">
        <v>3.9562734899023475</v>
      </c>
    </row>
    <row r="1899" spans="1:4" x14ac:dyDescent="0.3">
      <c r="A1899">
        <v>1898</v>
      </c>
      <c r="B1899">
        <v>19.6583134765255</v>
      </c>
      <c r="C1899">
        <f t="shared" si="29"/>
        <v>4.4337696688625474</v>
      </c>
      <c r="D1899">
        <v>3.9581724287850069</v>
      </c>
    </row>
    <row r="1900" spans="1:4" x14ac:dyDescent="0.3">
      <c r="A1900">
        <v>1899</v>
      </c>
      <c r="B1900">
        <v>15.615626438569899</v>
      </c>
      <c r="C1900">
        <f t="shared" si="29"/>
        <v>3.9516612251773178</v>
      </c>
      <c r="D1900">
        <v>3.9613272407987576</v>
      </c>
    </row>
    <row r="1901" spans="1:4" x14ac:dyDescent="0.3">
      <c r="A1901">
        <v>1900</v>
      </c>
      <c r="B1901">
        <v>12.696531720089199</v>
      </c>
      <c r="C1901">
        <f t="shared" si="29"/>
        <v>3.5632192916082501</v>
      </c>
      <c r="D1901">
        <v>3.9639699048038826</v>
      </c>
    </row>
    <row r="1902" spans="1:4" x14ac:dyDescent="0.3">
      <c r="A1902">
        <v>1901</v>
      </c>
      <c r="B1902">
        <v>8.4250599420442907</v>
      </c>
      <c r="C1902">
        <f t="shared" si="29"/>
        <v>2.9025953803526061</v>
      </c>
      <c r="D1902">
        <v>3.9643510720250923</v>
      </c>
    </row>
    <row r="1903" spans="1:4" x14ac:dyDescent="0.3">
      <c r="A1903">
        <v>1902</v>
      </c>
      <c r="B1903">
        <v>6.4735894619604002</v>
      </c>
      <c r="C1903">
        <f t="shared" si="29"/>
        <v>2.544324952116062</v>
      </c>
      <c r="D1903">
        <v>3.9661206818217094</v>
      </c>
    </row>
    <row r="1904" spans="1:4" x14ac:dyDescent="0.3">
      <c r="A1904">
        <v>1903</v>
      </c>
      <c r="B1904">
        <v>3.2245321098462698</v>
      </c>
      <c r="C1904">
        <f t="shared" si="29"/>
        <v>1.795698223490314</v>
      </c>
      <c r="D1904">
        <v>3.9668115228062324</v>
      </c>
    </row>
    <row r="1905" spans="1:4" x14ac:dyDescent="0.3">
      <c r="A1905">
        <v>1904</v>
      </c>
      <c r="B1905">
        <v>6.2669348169162102</v>
      </c>
      <c r="C1905">
        <f t="shared" si="29"/>
        <v>2.503384672182086</v>
      </c>
      <c r="D1905">
        <v>3.9692942203005437</v>
      </c>
    </row>
    <row r="1906" spans="1:4" x14ac:dyDescent="0.3">
      <c r="A1906">
        <v>1905</v>
      </c>
      <c r="B1906">
        <v>3.1147493652042502</v>
      </c>
      <c r="C1906">
        <f t="shared" si="29"/>
        <v>1.7648652541211893</v>
      </c>
      <c r="D1906">
        <v>3.9696861033280704</v>
      </c>
    </row>
    <row r="1907" spans="1:4" x14ac:dyDescent="0.3">
      <c r="A1907">
        <v>1906</v>
      </c>
      <c r="B1907">
        <v>26.4101122555156</v>
      </c>
      <c r="C1907">
        <f t="shared" si="29"/>
        <v>5.1390769847819557</v>
      </c>
      <c r="D1907">
        <v>3.9699192328471749</v>
      </c>
    </row>
    <row r="1908" spans="1:4" x14ac:dyDescent="0.3">
      <c r="A1908">
        <v>1907</v>
      </c>
      <c r="B1908">
        <v>28.4288987529102</v>
      </c>
      <c r="C1908">
        <f t="shared" si="29"/>
        <v>5.3318757255688363</v>
      </c>
      <c r="D1908">
        <v>3.9714418069653621</v>
      </c>
    </row>
    <row r="1909" spans="1:4" x14ac:dyDescent="0.3">
      <c r="A1909">
        <v>1908</v>
      </c>
      <c r="B1909">
        <v>43.934543008525701</v>
      </c>
      <c r="C1909">
        <f t="shared" si="29"/>
        <v>6.6283137379371011</v>
      </c>
      <c r="D1909">
        <v>3.9718478671287878</v>
      </c>
    </row>
    <row r="1910" spans="1:4" x14ac:dyDescent="0.3">
      <c r="A1910">
        <v>1909</v>
      </c>
      <c r="B1910">
        <v>28.6776392150696</v>
      </c>
      <c r="C1910">
        <f t="shared" si="29"/>
        <v>5.3551507182403002</v>
      </c>
      <c r="D1910">
        <v>3.9766563624902016</v>
      </c>
    </row>
    <row r="1911" spans="1:4" x14ac:dyDescent="0.3">
      <c r="A1911">
        <v>1910</v>
      </c>
      <c r="B1911">
        <v>4.1596973604246301</v>
      </c>
      <c r="C1911">
        <f t="shared" si="29"/>
        <v>2.0395336134578979</v>
      </c>
      <c r="D1911">
        <v>3.980876393698968</v>
      </c>
    </row>
    <row r="1912" spans="1:4" x14ac:dyDescent="0.3">
      <c r="A1912">
        <v>1911</v>
      </c>
      <c r="B1912">
        <v>19.2019524261618</v>
      </c>
      <c r="C1912">
        <f t="shared" si="29"/>
        <v>4.382003243513382</v>
      </c>
      <c r="D1912">
        <v>3.9850683350041063</v>
      </c>
    </row>
    <row r="1913" spans="1:4" x14ac:dyDescent="0.3">
      <c r="A1913">
        <v>1912</v>
      </c>
      <c r="B1913">
        <v>9.23606114418447</v>
      </c>
      <c r="C1913">
        <f t="shared" si="29"/>
        <v>3.0390888674378163</v>
      </c>
      <c r="D1913">
        <v>3.9858062572901485</v>
      </c>
    </row>
    <row r="1914" spans="1:4" x14ac:dyDescent="0.3">
      <c r="A1914">
        <v>1913</v>
      </c>
      <c r="B1914">
        <v>30.1486053485946</v>
      </c>
      <c r="C1914">
        <f t="shared" si="29"/>
        <v>5.4907745672714157</v>
      </c>
      <c r="D1914">
        <v>3.9860319002179976</v>
      </c>
    </row>
    <row r="1915" spans="1:4" x14ac:dyDescent="0.3">
      <c r="A1915">
        <v>1914</v>
      </c>
      <c r="B1915">
        <v>1.9240926653294901</v>
      </c>
      <c r="C1915">
        <f t="shared" si="29"/>
        <v>1.3871166732937392</v>
      </c>
      <c r="D1915">
        <v>3.9863545320608904</v>
      </c>
    </row>
    <row r="1916" spans="1:4" x14ac:dyDescent="0.3">
      <c r="A1916">
        <v>1915</v>
      </c>
      <c r="B1916">
        <v>11.7954970086234</v>
      </c>
      <c r="C1916">
        <f t="shared" si="29"/>
        <v>3.4344573091863291</v>
      </c>
      <c r="D1916">
        <v>3.9865775562143275</v>
      </c>
    </row>
    <row r="1917" spans="1:4" x14ac:dyDescent="0.3">
      <c r="A1917">
        <v>1916</v>
      </c>
      <c r="B1917">
        <v>12.4328507129971</v>
      </c>
      <c r="C1917">
        <f t="shared" si="29"/>
        <v>3.5260247748700091</v>
      </c>
      <c r="D1917">
        <v>3.9890680476728395</v>
      </c>
    </row>
    <row r="1918" spans="1:4" x14ac:dyDescent="0.3">
      <c r="A1918">
        <v>1917</v>
      </c>
      <c r="B1918">
        <v>11.340226872482299</v>
      </c>
      <c r="C1918">
        <f t="shared" si="29"/>
        <v>3.3675253336066082</v>
      </c>
      <c r="D1918">
        <v>3.9893131162235562</v>
      </c>
    </row>
    <row r="1919" spans="1:4" x14ac:dyDescent="0.3">
      <c r="A1919">
        <v>1918</v>
      </c>
      <c r="B1919">
        <v>30.951584608282701</v>
      </c>
      <c r="C1919">
        <f t="shared" si="29"/>
        <v>5.5634148333809064</v>
      </c>
      <c r="D1919">
        <v>3.989832851244473</v>
      </c>
    </row>
    <row r="1920" spans="1:4" x14ac:dyDescent="0.3">
      <c r="A1920">
        <v>1919</v>
      </c>
      <c r="B1920">
        <v>9.0351251493214999</v>
      </c>
      <c r="C1920">
        <f t="shared" si="29"/>
        <v>3.0058484907462484</v>
      </c>
      <c r="D1920">
        <v>3.9910757563453489</v>
      </c>
    </row>
    <row r="1921" spans="1:4" x14ac:dyDescent="0.3">
      <c r="A1921">
        <v>1920</v>
      </c>
      <c r="B1921">
        <v>20.882475865094801</v>
      </c>
      <c r="C1921">
        <f t="shared" si="29"/>
        <v>4.5697347696660469</v>
      </c>
      <c r="D1921">
        <v>3.9935331966417533</v>
      </c>
    </row>
    <row r="1922" spans="1:4" x14ac:dyDescent="0.3">
      <c r="A1922">
        <v>1921</v>
      </c>
      <c r="B1922">
        <v>14.6335597357763</v>
      </c>
      <c r="C1922">
        <f t="shared" si="29"/>
        <v>3.8253836063558775</v>
      </c>
      <c r="D1922">
        <v>3.9951925651894928</v>
      </c>
    </row>
    <row r="1923" spans="1:4" x14ac:dyDescent="0.3">
      <c r="A1923">
        <v>1922</v>
      </c>
      <c r="B1923">
        <v>9.8086870280984204</v>
      </c>
      <c r="C1923">
        <f t="shared" ref="C1923:C1986" si="30">SQRT(B1923)</f>
        <v>3.1318823458262957</v>
      </c>
      <c r="D1923">
        <v>3.9953314243616762</v>
      </c>
    </row>
    <row r="1924" spans="1:4" x14ac:dyDescent="0.3">
      <c r="A1924">
        <v>1923</v>
      </c>
      <c r="B1924">
        <v>3.20362489218124</v>
      </c>
      <c r="C1924">
        <f t="shared" si="30"/>
        <v>1.7898672833987552</v>
      </c>
      <c r="D1924">
        <v>3.997162308074742</v>
      </c>
    </row>
    <row r="1925" spans="1:4" x14ac:dyDescent="0.3">
      <c r="A1925">
        <v>1924</v>
      </c>
      <c r="B1925">
        <v>19.449990139990501</v>
      </c>
      <c r="C1925">
        <f t="shared" si="30"/>
        <v>4.4102142963795421</v>
      </c>
      <c r="D1925">
        <v>3.9987012365783721</v>
      </c>
    </row>
    <row r="1926" spans="1:4" x14ac:dyDescent="0.3">
      <c r="A1926">
        <v>1925</v>
      </c>
      <c r="B1926">
        <v>8.7794710379781193</v>
      </c>
      <c r="C1926">
        <f t="shared" si="30"/>
        <v>2.9630172186435435</v>
      </c>
      <c r="D1926">
        <v>4.0000972871269767</v>
      </c>
    </row>
    <row r="1927" spans="1:4" x14ac:dyDescent="0.3">
      <c r="A1927">
        <v>1926</v>
      </c>
      <c r="B1927">
        <v>8.4664523542283607</v>
      </c>
      <c r="C1927">
        <f t="shared" si="30"/>
        <v>2.9097168855798259</v>
      </c>
      <c r="D1927">
        <v>4.001085512717343</v>
      </c>
    </row>
    <row r="1928" spans="1:4" x14ac:dyDescent="0.3">
      <c r="A1928">
        <v>1927</v>
      </c>
      <c r="B1928">
        <v>14.8552741499351</v>
      </c>
      <c r="C1928">
        <f t="shared" si="30"/>
        <v>3.8542540328752461</v>
      </c>
      <c r="D1928">
        <v>4.0025768380202775</v>
      </c>
    </row>
    <row r="1929" spans="1:4" x14ac:dyDescent="0.3">
      <c r="A1929">
        <v>1928</v>
      </c>
      <c r="B1929">
        <v>8.8832620359597101</v>
      </c>
      <c r="C1929">
        <f t="shared" si="30"/>
        <v>2.9804801686908955</v>
      </c>
      <c r="D1929">
        <v>4.002763421458468</v>
      </c>
    </row>
    <row r="1930" spans="1:4" x14ac:dyDescent="0.3">
      <c r="A1930">
        <v>1929</v>
      </c>
      <c r="B1930">
        <v>9.5035532191757603</v>
      </c>
      <c r="C1930">
        <f t="shared" si="30"/>
        <v>3.0827833558613489</v>
      </c>
      <c r="D1930">
        <v>4.0038606781396133</v>
      </c>
    </row>
    <row r="1931" spans="1:4" x14ac:dyDescent="0.3">
      <c r="A1931">
        <v>1930</v>
      </c>
      <c r="B1931">
        <v>8.0643836313904096</v>
      </c>
      <c r="C1931">
        <f t="shared" si="30"/>
        <v>2.8397858425223563</v>
      </c>
      <c r="D1931">
        <v>4.0044773935034641</v>
      </c>
    </row>
    <row r="1932" spans="1:4" x14ac:dyDescent="0.3">
      <c r="A1932">
        <v>1931</v>
      </c>
      <c r="B1932">
        <v>6.6845957450247599</v>
      </c>
      <c r="C1932">
        <f t="shared" si="30"/>
        <v>2.5854585173668441</v>
      </c>
      <c r="D1932">
        <v>4.0061864040491546</v>
      </c>
    </row>
    <row r="1933" spans="1:4" x14ac:dyDescent="0.3">
      <c r="A1933">
        <v>1932</v>
      </c>
      <c r="B1933">
        <v>10.7270738445728</v>
      </c>
      <c r="C1933">
        <f t="shared" si="30"/>
        <v>3.2752211901752224</v>
      </c>
      <c r="D1933">
        <v>4.0073212102658182</v>
      </c>
    </row>
    <row r="1934" spans="1:4" x14ac:dyDescent="0.3">
      <c r="A1934">
        <v>1933</v>
      </c>
      <c r="B1934">
        <v>9.2929091281997298</v>
      </c>
      <c r="C1934">
        <f t="shared" si="30"/>
        <v>3.0484273204719394</v>
      </c>
      <c r="D1934">
        <v>4.0074012035397573</v>
      </c>
    </row>
    <row r="1935" spans="1:4" x14ac:dyDescent="0.3">
      <c r="A1935">
        <v>1934</v>
      </c>
      <c r="B1935">
        <v>6.6498177957307902</v>
      </c>
      <c r="C1935">
        <f t="shared" si="30"/>
        <v>2.5787240635110207</v>
      </c>
      <c r="D1935">
        <v>4.0079579099636762</v>
      </c>
    </row>
    <row r="1936" spans="1:4" x14ac:dyDescent="0.3">
      <c r="A1936">
        <v>1935</v>
      </c>
      <c r="B1936">
        <v>7.3016862314887696</v>
      </c>
      <c r="C1936">
        <f t="shared" si="30"/>
        <v>2.7021632503401363</v>
      </c>
      <c r="D1936">
        <v>4.0097001548468434</v>
      </c>
    </row>
    <row r="1937" spans="1:4" x14ac:dyDescent="0.3">
      <c r="A1937">
        <v>1936</v>
      </c>
      <c r="B1937">
        <v>33.180770917477098</v>
      </c>
      <c r="C1937">
        <f t="shared" si="30"/>
        <v>5.7602752466767679</v>
      </c>
      <c r="D1937">
        <v>4.0107122859592037</v>
      </c>
    </row>
    <row r="1938" spans="1:4" x14ac:dyDescent="0.3">
      <c r="A1938">
        <v>1937</v>
      </c>
      <c r="B1938">
        <v>41.1015826953087</v>
      </c>
      <c r="C1938">
        <f t="shared" si="30"/>
        <v>6.4110516060400498</v>
      </c>
      <c r="D1938">
        <v>4.0167437953496359</v>
      </c>
    </row>
    <row r="1939" spans="1:4" x14ac:dyDescent="0.3">
      <c r="A1939">
        <v>1938</v>
      </c>
      <c r="B1939">
        <v>54.165972335175802</v>
      </c>
      <c r="C1939">
        <f t="shared" si="30"/>
        <v>7.3597535512526369</v>
      </c>
      <c r="D1939">
        <v>4.0169524899683093</v>
      </c>
    </row>
    <row r="1940" spans="1:4" x14ac:dyDescent="0.3">
      <c r="A1940">
        <v>1939</v>
      </c>
      <c r="B1940">
        <v>10.028616694149701</v>
      </c>
      <c r="C1940">
        <f t="shared" si="30"/>
        <v>3.1667991243761739</v>
      </c>
      <c r="D1940">
        <v>4.0186008703230902</v>
      </c>
    </row>
    <row r="1941" spans="1:4" x14ac:dyDescent="0.3">
      <c r="A1941">
        <v>1940</v>
      </c>
      <c r="B1941">
        <v>7.2502316437141499</v>
      </c>
      <c r="C1941">
        <f t="shared" si="30"/>
        <v>2.6926254183815002</v>
      </c>
      <c r="D1941">
        <v>4.0238157423088721</v>
      </c>
    </row>
    <row r="1942" spans="1:4" x14ac:dyDescent="0.3">
      <c r="A1942">
        <v>1941</v>
      </c>
      <c r="B1942">
        <v>15.358255780164001</v>
      </c>
      <c r="C1942">
        <f t="shared" si="30"/>
        <v>3.9189610587710617</v>
      </c>
      <c r="D1942">
        <v>4.024608446754268</v>
      </c>
    </row>
    <row r="1943" spans="1:4" x14ac:dyDescent="0.3">
      <c r="A1943">
        <v>1942</v>
      </c>
      <c r="B1943">
        <v>14.2619560874746</v>
      </c>
      <c r="C1943">
        <f t="shared" si="30"/>
        <v>3.7765005080728637</v>
      </c>
      <c r="D1943">
        <v>4.0262421904923951</v>
      </c>
    </row>
    <row r="1944" spans="1:4" x14ac:dyDescent="0.3">
      <c r="A1944">
        <v>1943</v>
      </c>
      <c r="B1944">
        <v>10.951705536648401</v>
      </c>
      <c r="C1944">
        <f t="shared" si="30"/>
        <v>3.309336117206652</v>
      </c>
      <c r="D1944">
        <v>4.0276843736068368</v>
      </c>
    </row>
    <row r="1945" spans="1:4" x14ac:dyDescent="0.3">
      <c r="A1945">
        <v>1944</v>
      </c>
      <c r="B1945">
        <v>15.5142642718529</v>
      </c>
      <c r="C1945">
        <f t="shared" si="30"/>
        <v>3.9388150847498413</v>
      </c>
      <c r="D1945">
        <v>4.0281821149403241</v>
      </c>
    </row>
    <row r="1946" spans="1:4" x14ac:dyDescent="0.3">
      <c r="A1946">
        <v>1945</v>
      </c>
      <c r="B1946">
        <v>8.6941235058287507</v>
      </c>
      <c r="C1946">
        <f t="shared" si="30"/>
        <v>2.9485799134208235</v>
      </c>
      <c r="D1946">
        <v>4.0283008806583576</v>
      </c>
    </row>
    <row r="1947" spans="1:4" x14ac:dyDescent="0.3">
      <c r="A1947">
        <v>1946</v>
      </c>
      <c r="B1947">
        <v>16.573422441420998</v>
      </c>
      <c r="C1947">
        <f t="shared" si="30"/>
        <v>4.0710468483451523</v>
      </c>
      <c r="D1947">
        <v>4.0285538047057532</v>
      </c>
    </row>
    <row r="1948" spans="1:4" x14ac:dyDescent="0.3">
      <c r="A1948">
        <v>1947</v>
      </c>
      <c r="B1948">
        <v>5.90091413409026</v>
      </c>
      <c r="C1948">
        <f t="shared" si="30"/>
        <v>2.4291797245346545</v>
      </c>
      <c r="D1948">
        <v>4.0308028932513684</v>
      </c>
    </row>
    <row r="1949" spans="1:4" x14ac:dyDescent="0.3">
      <c r="A1949">
        <v>1948</v>
      </c>
      <c r="B1949">
        <v>5.6455809326134103</v>
      </c>
      <c r="C1949">
        <f t="shared" si="30"/>
        <v>2.3760431251585925</v>
      </c>
      <c r="D1949">
        <v>4.0338266114378047</v>
      </c>
    </row>
    <row r="1950" spans="1:4" x14ac:dyDescent="0.3">
      <c r="A1950">
        <v>1949</v>
      </c>
      <c r="B1950">
        <v>2.6685435498643701</v>
      </c>
      <c r="C1950">
        <f t="shared" si="30"/>
        <v>1.633567736539985</v>
      </c>
      <c r="D1950">
        <v>4.0361641115417992</v>
      </c>
    </row>
    <row r="1951" spans="1:4" x14ac:dyDescent="0.3">
      <c r="A1951">
        <v>1950</v>
      </c>
      <c r="B1951">
        <v>1.7449671817763901</v>
      </c>
      <c r="C1951">
        <f t="shared" si="30"/>
        <v>1.3209720594230561</v>
      </c>
      <c r="D1951">
        <v>4.0367225612171067</v>
      </c>
    </row>
    <row r="1952" spans="1:4" x14ac:dyDescent="0.3">
      <c r="A1952">
        <v>1951</v>
      </c>
      <c r="B1952">
        <v>5.9516645167923103</v>
      </c>
      <c r="C1952">
        <f t="shared" si="30"/>
        <v>2.4396033523489655</v>
      </c>
      <c r="D1952">
        <v>4.0395081755151088</v>
      </c>
    </row>
    <row r="1953" spans="1:4" x14ac:dyDescent="0.3">
      <c r="A1953">
        <v>1952</v>
      </c>
      <c r="B1953">
        <v>9.8099438517461799</v>
      </c>
      <c r="C1953">
        <f t="shared" si="30"/>
        <v>3.132082989281443</v>
      </c>
      <c r="D1953">
        <v>4.0404814671449367</v>
      </c>
    </row>
    <row r="1954" spans="1:4" x14ac:dyDescent="0.3">
      <c r="A1954">
        <v>1953</v>
      </c>
      <c r="B1954">
        <v>6.3918420846219197</v>
      </c>
      <c r="C1954">
        <f t="shared" si="30"/>
        <v>2.5282092644047327</v>
      </c>
      <c r="D1954">
        <v>4.0427407392340289</v>
      </c>
    </row>
    <row r="1955" spans="1:4" x14ac:dyDescent="0.3">
      <c r="A1955">
        <v>1954</v>
      </c>
      <c r="B1955">
        <v>7.3244214254635498</v>
      </c>
      <c r="C1955">
        <f t="shared" si="30"/>
        <v>2.7063668312820326</v>
      </c>
      <c r="D1955">
        <v>4.0476885759837922</v>
      </c>
    </row>
    <row r="1956" spans="1:4" x14ac:dyDescent="0.3">
      <c r="A1956">
        <v>1955</v>
      </c>
      <c r="B1956">
        <v>11.258745319309799</v>
      </c>
      <c r="C1956">
        <f t="shared" si="30"/>
        <v>3.3554053882220849</v>
      </c>
      <c r="D1956">
        <v>4.0487058026363689</v>
      </c>
    </row>
    <row r="1957" spans="1:4" x14ac:dyDescent="0.3">
      <c r="A1957">
        <v>1956</v>
      </c>
      <c r="B1957">
        <v>17.131806541826499</v>
      </c>
      <c r="C1957">
        <f t="shared" si="30"/>
        <v>4.1390586540693644</v>
      </c>
      <c r="D1957">
        <v>4.0497956518101628</v>
      </c>
    </row>
    <row r="1958" spans="1:4" x14ac:dyDescent="0.3">
      <c r="A1958">
        <v>1957</v>
      </c>
      <c r="B1958">
        <v>7.6046403058728202</v>
      </c>
      <c r="C1958">
        <f t="shared" si="30"/>
        <v>2.7576512299188272</v>
      </c>
      <c r="D1958">
        <v>4.0498651513679809</v>
      </c>
    </row>
    <row r="1959" spans="1:4" x14ac:dyDescent="0.3">
      <c r="A1959">
        <v>1958</v>
      </c>
      <c r="B1959">
        <v>5.8420647135641097</v>
      </c>
      <c r="C1959">
        <f t="shared" si="30"/>
        <v>2.417036349243451</v>
      </c>
      <c r="D1959">
        <v>4.0523117460378222</v>
      </c>
    </row>
    <row r="1960" spans="1:4" x14ac:dyDescent="0.3">
      <c r="A1960">
        <v>1959</v>
      </c>
      <c r="B1960">
        <v>7.2754059491941101</v>
      </c>
      <c r="C1960">
        <f t="shared" si="30"/>
        <v>2.6972960440400513</v>
      </c>
      <c r="D1960">
        <v>4.0546681634216135</v>
      </c>
    </row>
    <row r="1961" spans="1:4" x14ac:dyDescent="0.3">
      <c r="A1961">
        <v>1960</v>
      </c>
      <c r="B1961">
        <v>46.571979345797303</v>
      </c>
      <c r="C1961">
        <f t="shared" si="30"/>
        <v>6.8243665893471244</v>
      </c>
      <c r="D1961">
        <v>4.0562998873566043</v>
      </c>
    </row>
    <row r="1962" spans="1:4" x14ac:dyDescent="0.3">
      <c r="A1962">
        <v>1961</v>
      </c>
      <c r="B1962">
        <v>24.7999024721633</v>
      </c>
      <c r="C1962">
        <f t="shared" si="30"/>
        <v>4.9799500471554232</v>
      </c>
      <c r="D1962">
        <v>4.0591233185291875</v>
      </c>
    </row>
    <row r="1963" spans="1:4" x14ac:dyDescent="0.3">
      <c r="A1963">
        <v>1962</v>
      </c>
      <c r="B1963">
        <v>25.026190083095599</v>
      </c>
      <c r="C1963">
        <f t="shared" si="30"/>
        <v>5.0026183227481589</v>
      </c>
      <c r="D1963">
        <v>4.0604648813976212</v>
      </c>
    </row>
    <row r="1964" spans="1:4" x14ac:dyDescent="0.3">
      <c r="A1964">
        <v>1963</v>
      </c>
      <c r="B1964">
        <v>38.194543854047502</v>
      </c>
      <c r="C1964">
        <f t="shared" si="30"/>
        <v>6.1801734485407041</v>
      </c>
      <c r="D1964">
        <v>4.0616340463881038</v>
      </c>
    </row>
    <row r="1965" spans="1:4" x14ac:dyDescent="0.3">
      <c r="A1965">
        <v>1964</v>
      </c>
      <c r="B1965">
        <v>40.462091658896</v>
      </c>
      <c r="C1965">
        <f t="shared" si="30"/>
        <v>6.3609819728479033</v>
      </c>
      <c r="D1965">
        <v>4.0635832739995008</v>
      </c>
    </row>
    <row r="1966" spans="1:4" x14ac:dyDescent="0.3">
      <c r="A1966">
        <v>1965</v>
      </c>
      <c r="B1966">
        <v>59.707494522540401</v>
      </c>
      <c r="C1966">
        <f t="shared" si="30"/>
        <v>7.7270624769404055</v>
      </c>
      <c r="D1966">
        <v>4.0657809298183176</v>
      </c>
    </row>
    <row r="1967" spans="1:4" x14ac:dyDescent="0.3">
      <c r="A1967">
        <v>1966</v>
      </c>
      <c r="B1967">
        <v>53.7896154014865</v>
      </c>
      <c r="C1967">
        <f t="shared" si="30"/>
        <v>7.3341403996301091</v>
      </c>
      <c r="D1967">
        <v>4.0661922686655636</v>
      </c>
    </row>
    <row r="1968" spans="1:4" x14ac:dyDescent="0.3">
      <c r="A1968">
        <v>1967</v>
      </c>
      <c r="B1968">
        <v>24.143100875208798</v>
      </c>
      <c r="C1968">
        <f t="shared" si="30"/>
        <v>4.9135629511800092</v>
      </c>
      <c r="D1968">
        <v>4.0710468483451523</v>
      </c>
    </row>
    <row r="1969" spans="1:4" x14ac:dyDescent="0.3">
      <c r="A1969">
        <v>1968</v>
      </c>
      <c r="B1969">
        <v>51.366654677322899</v>
      </c>
      <c r="C1969">
        <f t="shared" si="30"/>
        <v>7.167053416664543</v>
      </c>
      <c r="D1969">
        <v>4.0714925311988353</v>
      </c>
    </row>
    <row r="1970" spans="1:4" x14ac:dyDescent="0.3">
      <c r="A1970">
        <v>1969</v>
      </c>
      <c r="B1970">
        <v>17.663744639620699</v>
      </c>
      <c r="C1970">
        <f t="shared" si="30"/>
        <v>4.2028257922046564</v>
      </c>
      <c r="D1970">
        <v>4.0733285992941077</v>
      </c>
    </row>
    <row r="1971" spans="1:4" x14ac:dyDescent="0.3">
      <c r="A1971">
        <v>1970</v>
      </c>
      <c r="B1971">
        <v>1.3701578988724199</v>
      </c>
      <c r="C1971">
        <f t="shared" si="30"/>
        <v>1.170537440183961</v>
      </c>
      <c r="D1971">
        <v>4.0733404746599078</v>
      </c>
    </row>
    <row r="1972" spans="1:4" x14ac:dyDescent="0.3">
      <c r="A1972">
        <v>1971</v>
      </c>
      <c r="B1972">
        <v>5.4099195638174802</v>
      </c>
      <c r="C1972">
        <f t="shared" si="30"/>
        <v>2.3259233787503577</v>
      </c>
      <c r="D1972">
        <v>4.0801065665243961</v>
      </c>
    </row>
    <row r="1973" spans="1:4" x14ac:dyDescent="0.3">
      <c r="A1973">
        <v>1972</v>
      </c>
      <c r="B1973">
        <v>4.8399400668475403</v>
      </c>
      <c r="C1973">
        <f t="shared" si="30"/>
        <v>2.1999863787868188</v>
      </c>
      <c r="D1973">
        <v>4.0830920478056578</v>
      </c>
    </row>
    <row r="1974" spans="1:4" x14ac:dyDescent="0.3">
      <c r="A1974">
        <v>1973</v>
      </c>
      <c r="B1974">
        <v>12.5818796944854</v>
      </c>
      <c r="C1974">
        <f t="shared" si="30"/>
        <v>3.5470945426483067</v>
      </c>
      <c r="D1974">
        <v>4.0842922963960966</v>
      </c>
    </row>
    <row r="1975" spans="1:4" x14ac:dyDescent="0.3">
      <c r="A1975">
        <v>1974</v>
      </c>
      <c r="B1975">
        <v>13.216619568206299</v>
      </c>
      <c r="C1975">
        <f t="shared" si="30"/>
        <v>3.6354668982410359</v>
      </c>
      <c r="D1975">
        <v>4.0871559051824775</v>
      </c>
    </row>
    <row r="1976" spans="1:4" x14ac:dyDescent="0.3">
      <c r="A1976">
        <v>1975</v>
      </c>
      <c r="B1976">
        <v>16.8036255330586</v>
      </c>
      <c r="C1976">
        <f t="shared" si="30"/>
        <v>4.0992225522723942</v>
      </c>
      <c r="D1976">
        <v>4.0872078027922925</v>
      </c>
    </row>
    <row r="1977" spans="1:4" x14ac:dyDescent="0.3">
      <c r="A1977">
        <v>1976</v>
      </c>
      <c r="B1977">
        <v>4.72696476657958</v>
      </c>
      <c r="C1977">
        <f t="shared" si="30"/>
        <v>2.174158404206</v>
      </c>
      <c r="D1977">
        <v>4.0879708666526478</v>
      </c>
    </row>
    <row r="1978" spans="1:4" x14ac:dyDescent="0.3">
      <c r="A1978">
        <v>1977</v>
      </c>
      <c r="B1978">
        <v>19.0182551514851</v>
      </c>
      <c r="C1978">
        <f t="shared" si="30"/>
        <v>4.3609924502898538</v>
      </c>
      <c r="D1978">
        <v>4.0885490412593315</v>
      </c>
    </row>
    <row r="1979" spans="1:4" x14ac:dyDescent="0.3">
      <c r="A1979">
        <v>1978</v>
      </c>
      <c r="B1979">
        <v>12.1880716613842</v>
      </c>
      <c r="C1979">
        <f t="shared" si="30"/>
        <v>3.4911418850261873</v>
      </c>
      <c r="D1979">
        <v>4.0916383479234204</v>
      </c>
    </row>
    <row r="1980" spans="1:4" x14ac:dyDescent="0.3">
      <c r="A1980">
        <v>1979</v>
      </c>
      <c r="B1980">
        <v>11.7334739584071</v>
      </c>
      <c r="C1980">
        <f t="shared" si="30"/>
        <v>3.4254158810875941</v>
      </c>
      <c r="D1980">
        <v>4.0925764883041706</v>
      </c>
    </row>
    <row r="1981" spans="1:4" x14ac:dyDescent="0.3">
      <c r="A1981">
        <v>1980</v>
      </c>
      <c r="B1981">
        <v>1.31652147250065</v>
      </c>
      <c r="C1981">
        <f t="shared" si="30"/>
        <v>1.1473976958756062</v>
      </c>
      <c r="D1981">
        <v>4.0949778923584796</v>
      </c>
    </row>
    <row r="1982" spans="1:4" x14ac:dyDescent="0.3">
      <c r="A1982">
        <v>1981</v>
      </c>
      <c r="B1982">
        <v>5.4305116902988502</v>
      </c>
      <c r="C1982">
        <f t="shared" si="30"/>
        <v>2.3303458306223241</v>
      </c>
      <c r="D1982">
        <v>4.0960787165064589</v>
      </c>
    </row>
    <row r="1983" spans="1:4" x14ac:dyDescent="0.3">
      <c r="A1983">
        <v>1982</v>
      </c>
      <c r="B1983">
        <v>32.974923552855898</v>
      </c>
      <c r="C1983">
        <f t="shared" si="30"/>
        <v>5.7423796071712205</v>
      </c>
      <c r="D1983">
        <v>4.0967193954603971</v>
      </c>
    </row>
    <row r="1984" spans="1:4" x14ac:dyDescent="0.3">
      <c r="A1984">
        <v>1983</v>
      </c>
      <c r="B1984">
        <v>4.3182412529931602</v>
      </c>
      <c r="C1984">
        <f t="shared" si="30"/>
        <v>2.0780378372380905</v>
      </c>
      <c r="D1984">
        <v>4.0992225522723942</v>
      </c>
    </row>
    <row r="1985" spans="1:4" x14ac:dyDescent="0.3">
      <c r="A1985">
        <v>1984</v>
      </c>
      <c r="B1985">
        <v>11.0827946633132</v>
      </c>
      <c r="C1985">
        <f t="shared" si="30"/>
        <v>3.3290831565632599</v>
      </c>
      <c r="D1985">
        <v>4.0997171703532915</v>
      </c>
    </row>
    <row r="1986" spans="1:4" x14ac:dyDescent="0.3">
      <c r="A1986">
        <v>1985</v>
      </c>
      <c r="B1986">
        <v>12.1729964387173</v>
      </c>
      <c r="C1986">
        <f t="shared" si="30"/>
        <v>3.4889821493835851</v>
      </c>
      <c r="D1986">
        <v>4.1010588044653051</v>
      </c>
    </row>
    <row r="1987" spans="1:4" x14ac:dyDescent="0.3">
      <c r="A1987">
        <v>1986</v>
      </c>
      <c r="B1987">
        <v>2.78748634240816</v>
      </c>
      <c r="C1987">
        <f t="shared" ref="C1987:C2050" si="31">SQRT(B1987)</f>
        <v>1.6695766955753066</v>
      </c>
      <c r="D1987">
        <v>4.1013949002431112</v>
      </c>
    </row>
    <row r="1988" spans="1:4" x14ac:dyDescent="0.3">
      <c r="A1988">
        <v>1987</v>
      </c>
      <c r="B1988">
        <v>17.3759042023589</v>
      </c>
      <c r="C1988">
        <f t="shared" si="31"/>
        <v>4.1684414596295936</v>
      </c>
      <c r="D1988">
        <v>4.1048675688281104</v>
      </c>
    </row>
    <row r="1989" spans="1:4" x14ac:dyDescent="0.3">
      <c r="A1989">
        <v>1988</v>
      </c>
      <c r="B1989">
        <v>7.6863972504104199</v>
      </c>
      <c r="C1989">
        <f t="shared" si="31"/>
        <v>2.7724352563063435</v>
      </c>
      <c r="D1989">
        <v>4.1049952086237687</v>
      </c>
    </row>
    <row r="1990" spans="1:4" x14ac:dyDescent="0.3">
      <c r="A1990">
        <v>1989</v>
      </c>
      <c r="B1990">
        <v>8.2697485109210405</v>
      </c>
      <c r="C1990">
        <f t="shared" si="31"/>
        <v>2.8757170429166079</v>
      </c>
      <c r="D1990">
        <v>4.1055899935872429</v>
      </c>
    </row>
    <row r="1991" spans="1:4" x14ac:dyDescent="0.3">
      <c r="A1991">
        <v>1990</v>
      </c>
      <c r="B1991">
        <v>6.7858019154241198</v>
      </c>
      <c r="C1991">
        <f t="shared" si="31"/>
        <v>2.6049571811114514</v>
      </c>
      <c r="D1991">
        <v>4.1095721222169592</v>
      </c>
    </row>
    <row r="1992" spans="1:4" x14ac:dyDescent="0.3">
      <c r="A1992">
        <v>1991</v>
      </c>
      <c r="B1992">
        <v>3.1220488929380199</v>
      </c>
      <c r="C1992">
        <f t="shared" si="31"/>
        <v>1.7669320566841329</v>
      </c>
      <c r="D1992">
        <v>4.1116702437854862</v>
      </c>
    </row>
    <row r="1993" spans="1:4" x14ac:dyDescent="0.3">
      <c r="A1993">
        <v>1992</v>
      </c>
      <c r="B1993">
        <v>1.83092342234387</v>
      </c>
      <c r="C1993">
        <f t="shared" si="31"/>
        <v>1.3531161895210144</v>
      </c>
      <c r="D1993">
        <v>4.1181573621950021</v>
      </c>
    </row>
    <row r="1994" spans="1:4" x14ac:dyDescent="0.3">
      <c r="A1994">
        <v>1993</v>
      </c>
      <c r="B1994">
        <v>42.633885408755198</v>
      </c>
      <c r="C1994">
        <f t="shared" si="31"/>
        <v>6.5294628729134523</v>
      </c>
      <c r="D1994">
        <v>4.1195737252081317</v>
      </c>
    </row>
    <row r="1995" spans="1:4" x14ac:dyDescent="0.3">
      <c r="A1995">
        <v>1994</v>
      </c>
      <c r="B1995">
        <v>28.087448795104699</v>
      </c>
      <c r="C1995">
        <f t="shared" si="31"/>
        <v>5.2997593148278632</v>
      </c>
      <c r="D1995">
        <v>4.1222919326227005</v>
      </c>
    </row>
    <row r="1996" spans="1:4" x14ac:dyDescent="0.3">
      <c r="A1996">
        <v>1995</v>
      </c>
      <c r="B1996">
        <v>25.547341926637699</v>
      </c>
      <c r="C1996">
        <f t="shared" si="31"/>
        <v>5.0544378447694553</v>
      </c>
      <c r="D1996">
        <v>4.1232081405188366</v>
      </c>
    </row>
    <row r="1997" spans="1:4" x14ac:dyDescent="0.3">
      <c r="A1997">
        <v>1996</v>
      </c>
      <c r="B1997">
        <v>34.128192166280499</v>
      </c>
      <c r="C1997">
        <f t="shared" si="31"/>
        <v>5.8419339405953998</v>
      </c>
      <c r="D1997">
        <v>4.1239841364126875</v>
      </c>
    </row>
    <row r="1998" spans="1:4" x14ac:dyDescent="0.3">
      <c r="A1998">
        <v>1997</v>
      </c>
      <c r="B1998">
        <v>28.690058069170501</v>
      </c>
      <c r="C1998">
        <f t="shared" si="31"/>
        <v>5.3563101169714304</v>
      </c>
      <c r="D1998">
        <v>4.1243188229480152</v>
      </c>
    </row>
    <row r="1999" spans="1:4" x14ac:dyDescent="0.3">
      <c r="A1999">
        <v>1998</v>
      </c>
      <c r="B1999">
        <v>14.0800914849241</v>
      </c>
      <c r="C1999">
        <f t="shared" si="31"/>
        <v>3.7523447982460381</v>
      </c>
      <c r="D1999">
        <v>4.1274064221068176</v>
      </c>
    </row>
    <row r="2000" spans="1:4" x14ac:dyDescent="0.3">
      <c r="A2000">
        <v>1999</v>
      </c>
      <c r="B2000">
        <v>6.9060729462983002</v>
      </c>
      <c r="C2000">
        <f t="shared" si="31"/>
        <v>2.6279408186445714</v>
      </c>
      <c r="D2000">
        <v>4.128283878570695</v>
      </c>
    </row>
    <row r="2001" spans="1:4" x14ac:dyDescent="0.3">
      <c r="A2001">
        <v>2000</v>
      </c>
      <c r="B2001">
        <v>1.65727364431834</v>
      </c>
      <c r="C2001">
        <f t="shared" si="31"/>
        <v>1.2873514066945124</v>
      </c>
      <c r="D2001">
        <v>4.1302644581379893</v>
      </c>
    </row>
    <row r="2002" spans="1:4" x14ac:dyDescent="0.3">
      <c r="A2002">
        <v>2001</v>
      </c>
      <c r="B2002">
        <v>3.8733207567181398</v>
      </c>
      <c r="C2002">
        <f t="shared" si="31"/>
        <v>1.9680753940634845</v>
      </c>
      <c r="D2002">
        <v>4.1315754255734092</v>
      </c>
    </row>
    <row r="2003" spans="1:4" x14ac:dyDescent="0.3">
      <c r="A2003">
        <v>2002</v>
      </c>
      <c r="B2003">
        <v>1.7672972678543299</v>
      </c>
      <c r="C2003">
        <f t="shared" si="31"/>
        <v>1.3293973325737982</v>
      </c>
      <c r="D2003">
        <v>4.1317103642005932</v>
      </c>
    </row>
    <row r="2004" spans="1:4" x14ac:dyDescent="0.3">
      <c r="A2004">
        <v>2003</v>
      </c>
      <c r="B2004">
        <v>10.1893489110752</v>
      </c>
      <c r="C2004">
        <f t="shared" si="31"/>
        <v>3.1920759563448988</v>
      </c>
      <c r="D2004">
        <v>4.1344957520676324</v>
      </c>
    </row>
    <row r="2005" spans="1:4" x14ac:dyDescent="0.3">
      <c r="A2005">
        <v>2004</v>
      </c>
      <c r="B2005">
        <v>24.5511271405678</v>
      </c>
      <c r="C2005">
        <f t="shared" si="31"/>
        <v>4.9549093978162508</v>
      </c>
      <c r="D2005">
        <v>4.1353126070013859</v>
      </c>
    </row>
    <row r="2006" spans="1:4" x14ac:dyDescent="0.3">
      <c r="A2006">
        <v>2005</v>
      </c>
      <c r="B2006">
        <v>14.7466555292006</v>
      </c>
      <c r="C2006">
        <f t="shared" si="31"/>
        <v>3.8401374362385261</v>
      </c>
      <c r="D2006">
        <v>4.1359115807879645</v>
      </c>
    </row>
    <row r="2007" spans="1:4" x14ac:dyDescent="0.3">
      <c r="A2007">
        <v>2006</v>
      </c>
      <c r="B2007">
        <v>17.636713869430199</v>
      </c>
      <c r="C2007">
        <f t="shared" si="31"/>
        <v>4.1996087757587848</v>
      </c>
      <c r="D2007">
        <v>4.1382907046938113</v>
      </c>
    </row>
    <row r="2008" spans="1:4" x14ac:dyDescent="0.3">
      <c r="A2008">
        <v>2007</v>
      </c>
      <c r="B2008">
        <v>10.374600499568601</v>
      </c>
      <c r="C2008">
        <f t="shared" si="31"/>
        <v>3.2209626665903164</v>
      </c>
      <c r="D2008">
        <v>4.1390586540693644</v>
      </c>
    </row>
    <row r="2009" spans="1:4" x14ac:dyDescent="0.3">
      <c r="A2009">
        <v>2008</v>
      </c>
      <c r="B2009">
        <v>31.2330202540134</v>
      </c>
      <c r="C2009">
        <f t="shared" si="31"/>
        <v>5.5886510227436279</v>
      </c>
      <c r="D2009">
        <v>4.1392329565774144</v>
      </c>
    </row>
    <row r="2010" spans="1:4" x14ac:dyDescent="0.3">
      <c r="A2010">
        <v>2009</v>
      </c>
      <c r="B2010">
        <v>18.594102749080101</v>
      </c>
      <c r="C2010">
        <f t="shared" si="31"/>
        <v>4.3120879802109906</v>
      </c>
      <c r="D2010">
        <v>4.1403430315633027</v>
      </c>
    </row>
    <row r="2011" spans="1:4" x14ac:dyDescent="0.3">
      <c r="A2011">
        <v>2010</v>
      </c>
      <c r="B2011">
        <v>15.2057981949685</v>
      </c>
      <c r="C2011">
        <f t="shared" si="31"/>
        <v>3.8994612698382451</v>
      </c>
      <c r="D2011">
        <v>4.1405517285137856</v>
      </c>
    </row>
    <row r="2012" spans="1:4" x14ac:dyDescent="0.3">
      <c r="A2012">
        <v>2011</v>
      </c>
      <c r="B2012">
        <v>9.1090431648414896</v>
      </c>
      <c r="C2012">
        <f t="shared" si="31"/>
        <v>3.0181191435795722</v>
      </c>
      <c r="D2012">
        <v>4.1446883314522216</v>
      </c>
    </row>
    <row r="2013" spans="1:4" x14ac:dyDescent="0.3">
      <c r="A2013">
        <v>2012</v>
      </c>
      <c r="B2013">
        <v>7.7680049206766402</v>
      </c>
      <c r="C2013">
        <f t="shared" si="31"/>
        <v>2.7871140846181093</v>
      </c>
      <c r="D2013">
        <v>4.149441340539326</v>
      </c>
    </row>
    <row r="2014" spans="1:4" x14ac:dyDescent="0.3">
      <c r="A2014">
        <v>2013</v>
      </c>
      <c r="B2014">
        <v>20.2477397908903</v>
      </c>
      <c r="C2014">
        <f t="shared" si="31"/>
        <v>4.4997488586464804</v>
      </c>
      <c r="D2014">
        <v>4.1517551703034465</v>
      </c>
    </row>
    <row r="2015" spans="1:4" x14ac:dyDescent="0.3">
      <c r="A2015">
        <v>2014</v>
      </c>
      <c r="B2015">
        <v>1.2694725406990099</v>
      </c>
      <c r="C2015">
        <f t="shared" si="31"/>
        <v>1.1267087204326636</v>
      </c>
      <c r="D2015">
        <v>4.1535247995893796</v>
      </c>
    </row>
    <row r="2016" spans="1:4" x14ac:dyDescent="0.3">
      <c r="A2016">
        <v>2015</v>
      </c>
      <c r="B2016">
        <v>1.9255051932638501</v>
      </c>
      <c r="C2016">
        <f t="shared" si="31"/>
        <v>1.387625739622846</v>
      </c>
      <c r="D2016">
        <v>4.1544197122749047</v>
      </c>
    </row>
    <row r="2017" spans="1:4" x14ac:dyDescent="0.3">
      <c r="A2017">
        <v>2016</v>
      </c>
      <c r="B2017">
        <v>1.6497146181636</v>
      </c>
      <c r="C2017">
        <f t="shared" si="31"/>
        <v>1.28441216833367</v>
      </c>
      <c r="D2017">
        <v>4.1550158237559698</v>
      </c>
    </row>
    <row r="2018" spans="1:4" x14ac:dyDescent="0.3">
      <c r="A2018">
        <v>2017</v>
      </c>
      <c r="B2018">
        <v>20.266209600825</v>
      </c>
      <c r="C2018">
        <f t="shared" si="31"/>
        <v>4.501800706475688</v>
      </c>
      <c r="D2018">
        <v>4.155543218654536</v>
      </c>
    </row>
    <row r="2019" spans="1:4" x14ac:dyDescent="0.3">
      <c r="A2019">
        <v>2018</v>
      </c>
      <c r="B2019">
        <v>95.756172564561396</v>
      </c>
      <c r="C2019">
        <f t="shared" si="31"/>
        <v>9.7855082936228399</v>
      </c>
      <c r="D2019">
        <v>4.1570938916240516</v>
      </c>
    </row>
    <row r="2020" spans="1:4" x14ac:dyDescent="0.3">
      <c r="A2020">
        <v>2019</v>
      </c>
      <c r="B2020">
        <v>12.758635491546499</v>
      </c>
      <c r="C2020">
        <f t="shared" si="31"/>
        <v>3.5719232202759481</v>
      </c>
      <c r="D2020">
        <v>4.1632021317805838</v>
      </c>
    </row>
    <row r="2021" spans="1:4" x14ac:dyDescent="0.3">
      <c r="A2021">
        <v>2020</v>
      </c>
      <c r="B2021">
        <v>9.4082446426615096</v>
      </c>
      <c r="C2021">
        <f t="shared" si="31"/>
        <v>3.0672862016221294</v>
      </c>
      <c r="D2021">
        <v>4.1665095297401882</v>
      </c>
    </row>
    <row r="2022" spans="1:4" x14ac:dyDescent="0.3">
      <c r="A2022">
        <v>2021</v>
      </c>
      <c r="B2022">
        <v>13.518301178531299</v>
      </c>
      <c r="C2022">
        <f t="shared" si="31"/>
        <v>3.6767242456473803</v>
      </c>
      <c r="D2022">
        <v>4.1673567194985361</v>
      </c>
    </row>
    <row r="2023" spans="1:4" x14ac:dyDescent="0.3">
      <c r="A2023">
        <v>2022</v>
      </c>
      <c r="B2023">
        <v>2.61238838155829</v>
      </c>
      <c r="C2023">
        <f t="shared" si="31"/>
        <v>1.6162884586478645</v>
      </c>
      <c r="D2023">
        <v>4.1676664665308447</v>
      </c>
    </row>
    <row r="2024" spans="1:4" x14ac:dyDescent="0.3">
      <c r="A2024">
        <v>2023</v>
      </c>
      <c r="B2024">
        <v>3.70478272355912</v>
      </c>
      <c r="C2024">
        <f t="shared" si="31"/>
        <v>1.924781214465457</v>
      </c>
      <c r="D2024">
        <v>4.1684414596295936</v>
      </c>
    </row>
    <row r="2025" spans="1:4" x14ac:dyDescent="0.3">
      <c r="A2025">
        <v>2024</v>
      </c>
      <c r="B2025">
        <v>1.70066455622361</v>
      </c>
      <c r="C2025">
        <f t="shared" si="31"/>
        <v>1.3040953018179346</v>
      </c>
      <c r="D2025">
        <v>4.1684800613932049</v>
      </c>
    </row>
    <row r="2026" spans="1:4" x14ac:dyDescent="0.3">
      <c r="A2026">
        <v>2025</v>
      </c>
      <c r="B2026">
        <v>2.0475994092337499</v>
      </c>
      <c r="C2026">
        <f t="shared" si="31"/>
        <v>1.4309435381012592</v>
      </c>
      <c r="D2026">
        <v>4.1700388177001537</v>
      </c>
    </row>
    <row r="2027" spans="1:4" x14ac:dyDescent="0.3">
      <c r="A2027">
        <v>2026</v>
      </c>
      <c r="B2027">
        <v>21.592738756684</v>
      </c>
      <c r="C2027">
        <f t="shared" si="31"/>
        <v>4.646798764384358</v>
      </c>
      <c r="D2027">
        <v>4.1743267020884698</v>
      </c>
    </row>
    <row r="2028" spans="1:4" x14ac:dyDescent="0.3">
      <c r="A2028">
        <v>2027</v>
      </c>
      <c r="B2028">
        <v>16.226251151125101</v>
      </c>
      <c r="C2028">
        <f t="shared" si="31"/>
        <v>4.0281821149403241</v>
      </c>
      <c r="D2028">
        <v>4.1744508383157903</v>
      </c>
    </row>
    <row r="2029" spans="1:4" x14ac:dyDescent="0.3">
      <c r="A2029">
        <v>2028</v>
      </c>
      <c r="B2029">
        <v>13.828906576316299</v>
      </c>
      <c r="C2029">
        <f t="shared" si="31"/>
        <v>3.7187237832778464</v>
      </c>
      <c r="D2029">
        <v>4.1751983561358497</v>
      </c>
    </row>
    <row r="2030" spans="1:4" x14ac:dyDescent="0.3">
      <c r="A2030">
        <v>2029</v>
      </c>
      <c r="B2030">
        <v>30.917311111265601</v>
      </c>
      <c r="C2030">
        <f t="shared" si="31"/>
        <v>5.5603337230120999</v>
      </c>
      <c r="D2030">
        <v>4.1769059539853304</v>
      </c>
    </row>
    <row r="2031" spans="1:4" x14ac:dyDescent="0.3">
      <c r="A2031">
        <v>2030</v>
      </c>
      <c r="B2031">
        <v>2.71497620790882</v>
      </c>
      <c r="C2031">
        <f t="shared" si="31"/>
        <v>1.6477184856366758</v>
      </c>
      <c r="D2031">
        <v>4.1786022695113978</v>
      </c>
    </row>
    <row r="2032" spans="1:4" x14ac:dyDescent="0.3">
      <c r="A2032">
        <v>2031</v>
      </c>
      <c r="B2032">
        <v>6.7476029558346902</v>
      </c>
      <c r="C2032">
        <f t="shared" si="31"/>
        <v>2.5976148590263897</v>
      </c>
      <c r="D2032">
        <v>4.1812351896178237</v>
      </c>
    </row>
    <row r="2033" spans="1:4" x14ac:dyDescent="0.3">
      <c r="A2033">
        <v>2032</v>
      </c>
      <c r="B2033">
        <v>12.729522183025599</v>
      </c>
      <c r="C2033">
        <f t="shared" si="31"/>
        <v>3.5678455940561102</v>
      </c>
      <c r="D2033">
        <v>4.1815749198015215</v>
      </c>
    </row>
    <row r="2034" spans="1:4" x14ac:dyDescent="0.3">
      <c r="A2034">
        <v>2033</v>
      </c>
      <c r="B2034">
        <v>1.1559762245402501</v>
      </c>
      <c r="C2034">
        <f t="shared" si="31"/>
        <v>1.075163347840806</v>
      </c>
      <c r="D2034">
        <v>4.1818245855047769</v>
      </c>
    </row>
    <row r="2035" spans="1:4" x14ac:dyDescent="0.3">
      <c r="A2035">
        <v>2034</v>
      </c>
      <c r="B2035">
        <v>11.281153440688399</v>
      </c>
      <c r="C2035">
        <f t="shared" si="31"/>
        <v>3.3587428363434433</v>
      </c>
      <c r="D2035">
        <v>4.1821953250772612</v>
      </c>
    </row>
    <row r="2036" spans="1:4" x14ac:dyDescent="0.3">
      <c r="A2036">
        <v>2035</v>
      </c>
      <c r="B2036">
        <v>7.6215072750224202</v>
      </c>
      <c r="C2036">
        <f t="shared" si="31"/>
        <v>2.7607077489336715</v>
      </c>
      <c r="D2036">
        <v>4.1836166599424951</v>
      </c>
    </row>
    <row r="2037" spans="1:4" x14ac:dyDescent="0.3">
      <c r="A2037">
        <v>2036</v>
      </c>
      <c r="B2037">
        <v>2.8461589322715501</v>
      </c>
      <c r="C2037">
        <f t="shared" si="31"/>
        <v>1.6870562919688099</v>
      </c>
      <c r="D2037">
        <v>4.1844914892187317</v>
      </c>
    </row>
    <row r="2038" spans="1:4" x14ac:dyDescent="0.3">
      <c r="A2038">
        <v>2037</v>
      </c>
      <c r="B2038">
        <v>8.8867649689086399</v>
      </c>
      <c r="C2038">
        <f t="shared" si="31"/>
        <v>2.9810677565108512</v>
      </c>
      <c r="D2038">
        <v>4.1847654171520059</v>
      </c>
    </row>
    <row r="2039" spans="1:4" x14ac:dyDescent="0.3">
      <c r="A2039">
        <v>2038</v>
      </c>
      <c r="B2039">
        <v>31.5858548393768</v>
      </c>
      <c r="C2039">
        <f t="shared" si="31"/>
        <v>5.6201294326177935</v>
      </c>
      <c r="D2039">
        <v>4.1849791055429773</v>
      </c>
    </row>
    <row r="2040" spans="1:4" x14ac:dyDescent="0.3">
      <c r="A2040">
        <v>2039</v>
      </c>
      <c r="B2040">
        <v>5.3186716714122104</v>
      </c>
      <c r="C2040">
        <f t="shared" si="31"/>
        <v>2.3062245492172289</v>
      </c>
      <c r="D2040">
        <v>4.1877648355085562</v>
      </c>
    </row>
    <row r="2041" spans="1:4" x14ac:dyDescent="0.3">
      <c r="A2041">
        <v>2040</v>
      </c>
      <c r="B2041">
        <v>25.760861353159001</v>
      </c>
      <c r="C2041">
        <f t="shared" si="31"/>
        <v>5.0755158706439882</v>
      </c>
      <c r="D2041">
        <v>4.1895208531036099</v>
      </c>
    </row>
    <row r="2042" spans="1:4" x14ac:dyDescent="0.3">
      <c r="A2042">
        <v>2041</v>
      </c>
      <c r="B2042">
        <v>37.091010417841701</v>
      </c>
      <c r="C2042">
        <f t="shared" si="31"/>
        <v>6.0902389458741029</v>
      </c>
      <c r="D2042">
        <v>4.1907785402883313</v>
      </c>
    </row>
    <row r="2043" spans="1:4" x14ac:dyDescent="0.3">
      <c r="A2043">
        <v>2042</v>
      </c>
      <c r="B2043">
        <v>29.478866715875998</v>
      </c>
      <c r="C2043">
        <f t="shared" si="31"/>
        <v>5.4294444205531747</v>
      </c>
      <c r="D2043">
        <v>4.1968734033136021</v>
      </c>
    </row>
    <row r="2044" spans="1:4" x14ac:dyDescent="0.3">
      <c r="A2044">
        <v>2043</v>
      </c>
      <c r="B2044">
        <v>4.1964743137083396</v>
      </c>
      <c r="C2044">
        <f t="shared" si="31"/>
        <v>2.0485297932196005</v>
      </c>
      <c r="D2044">
        <v>4.1978969162484558</v>
      </c>
    </row>
    <row r="2045" spans="1:4" x14ac:dyDescent="0.3">
      <c r="A2045">
        <v>2044</v>
      </c>
      <c r="B2045">
        <v>105.623921835857</v>
      </c>
      <c r="C2045">
        <f t="shared" si="31"/>
        <v>10.277349942269019</v>
      </c>
      <c r="D2045">
        <v>4.1995213460504992</v>
      </c>
    </row>
    <row r="2046" spans="1:4" x14ac:dyDescent="0.3">
      <c r="A2046">
        <v>2045</v>
      </c>
      <c r="B2046">
        <v>56.856771463335001</v>
      </c>
      <c r="C2046">
        <f t="shared" si="31"/>
        <v>7.5403429274360594</v>
      </c>
      <c r="D2046">
        <v>4.1996087757587848</v>
      </c>
    </row>
    <row r="2047" spans="1:4" x14ac:dyDescent="0.3">
      <c r="A2047">
        <v>2046</v>
      </c>
      <c r="B2047">
        <v>18.798772843222899</v>
      </c>
      <c r="C2047">
        <f t="shared" si="31"/>
        <v>4.3357551641234195</v>
      </c>
      <c r="D2047">
        <v>4.2001989606754826</v>
      </c>
    </row>
    <row r="2048" spans="1:4" x14ac:dyDescent="0.3">
      <c r="A2048">
        <v>2047</v>
      </c>
      <c r="B2048">
        <v>1.9539006515317601</v>
      </c>
      <c r="C2048">
        <f t="shared" si="31"/>
        <v>1.3978199639194455</v>
      </c>
      <c r="D2048">
        <v>4.2002752884627341</v>
      </c>
    </row>
    <row r="2049" spans="1:4" x14ac:dyDescent="0.3">
      <c r="A2049">
        <v>2048</v>
      </c>
      <c r="B2049">
        <v>1.8090141123464301</v>
      </c>
      <c r="C2049">
        <f t="shared" si="31"/>
        <v>1.3449959525390514</v>
      </c>
      <c r="D2049">
        <v>4.2006870295644143</v>
      </c>
    </row>
    <row r="2050" spans="1:4" x14ac:dyDescent="0.3">
      <c r="A2050">
        <v>2049</v>
      </c>
      <c r="B2050">
        <v>4.7228600903630999</v>
      </c>
      <c r="C2050">
        <f t="shared" si="31"/>
        <v>2.1732142302044455</v>
      </c>
      <c r="D2050">
        <v>4.2024138190902143</v>
      </c>
    </row>
    <row r="2051" spans="1:4" x14ac:dyDescent="0.3">
      <c r="A2051">
        <v>2050</v>
      </c>
      <c r="B2051">
        <v>184.387839516643</v>
      </c>
      <c r="C2051">
        <f t="shared" ref="C2051:C2114" si="32">SQRT(B2051)</f>
        <v>13.578948395094629</v>
      </c>
      <c r="D2051">
        <v>4.2028257922046564</v>
      </c>
    </row>
    <row r="2052" spans="1:4" x14ac:dyDescent="0.3">
      <c r="A2052">
        <v>2051</v>
      </c>
      <c r="B2052">
        <v>144.330058750039</v>
      </c>
      <c r="C2052">
        <f t="shared" si="32"/>
        <v>12.013744576527296</v>
      </c>
      <c r="D2052">
        <v>4.2051290590117567</v>
      </c>
    </row>
    <row r="2053" spans="1:4" x14ac:dyDescent="0.3">
      <c r="A2053">
        <v>2052</v>
      </c>
      <c r="B2053">
        <v>114.96248976020701</v>
      </c>
      <c r="C2053">
        <f t="shared" si="32"/>
        <v>10.722056228177831</v>
      </c>
      <c r="D2053">
        <v>4.2117659254525535</v>
      </c>
    </row>
    <row r="2054" spans="1:4" x14ac:dyDescent="0.3">
      <c r="A2054">
        <v>2053</v>
      </c>
      <c r="B2054">
        <v>10.6733293956708</v>
      </c>
      <c r="C2054">
        <f t="shared" si="32"/>
        <v>3.2670061823741321</v>
      </c>
      <c r="D2054">
        <v>4.2127630316830311</v>
      </c>
    </row>
    <row r="2055" spans="1:4" x14ac:dyDescent="0.3">
      <c r="A2055">
        <v>2054</v>
      </c>
      <c r="B2055">
        <v>6.4135655107706997</v>
      </c>
      <c r="C2055">
        <f t="shared" si="32"/>
        <v>2.5325018283844734</v>
      </c>
      <c r="D2055">
        <v>4.2147576430989835</v>
      </c>
    </row>
    <row r="2056" spans="1:4" x14ac:dyDescent="0.3">
      <c r="A2056">
        <v>2055</v>
      </c>
      <c r="B2056">
        <v>7.4750450249395097</v>
      </c>
      <c r="C2056">
        <f t="shared" si="32"/>
        <v>2.7340528570127369</v>
      </c>
      <c r="D2056">
        <v>4.222273540834653</v>
      </c>
    </row>
    <row r="2057" spans="1:4" x14ac:dyDescent="0.3">
      <c r="A2057">
        <v>2056</v>
      </c>
      <c r="B2057">
        <v>11.074992603194801</v>
      </c>
      <c r="C2057">
        <f t="shared" si="32"/>
        <v>3.3279111471304037</v>
      </c>
      <c r="D2057">
        <v>4.2228386879984177</v>
      </c>
    </row>
    <row r="2058" spans="1:4" x14ac:dyDescent="0.3">
      <c r="A2058">
        <v>2057</v>
      </c>
      <c r="B2058">
        <v>16.401407744264802</v>
      </c>
      <c r="C2058">
        <f t="shared" si="32"/>
        <v>4.0498651513679809</v>
      </c>
      <c r="D2058">
        <v>4.2242664096399274</v>
      </c>
    </row>
    <row r="2059" spans="1:4" x14ac:dyDescent="0.3">
      <c r="A2059">
        <v>2058</v>
      </c>
      <c r="B2059">
        <v>10.919728391081801</v>
      </c>
      <c r="C2059">
        <f t="shared" si="32"/>
        <v>3.304501231817262</v>
      </c>
      <c r="D2059">
        <v>4.2265630022058707</v>
      </c>
    </row>
    <row r="2060" spans="1:4" x14ac:dyDescent="0.3">
      <c r="A2060">
        <v>2059</v>
      </c>
      <c r="B2060">
        <v>6.5953627242980399</v>
      </c>
      <c r="C2060">
        <f t="shared" si="32"/>
        <v>2.5681438285847698</v>
      </c>
      <c r="D2060">
        <v>4.2273790633610684</v>
      </c>
    </row>
    <row r="2061" spans="1:4" x14ac:dyDescent="0.3">
      <c r="A2061">
        <v>2060</v>
      </c>
      <c r="B2061">
        <v>1.61382226792115</v>
      </c>
      <c r="C2061">
        <f t="shared" si="32"/>
        <v>1.2703630457161252</v>
      </c>
      <c r="D2061">
        <v>4.2279929938556666</v>
      </c>
    </row>
    <row r="2062" spans="1:4" x14ac:dyDescent="0.3">
      <c r="A2062">
        <v>2061</v>
      </c>
      <c r="B2062">
        <v>1.9076525370817901</v>
      </c>
      <c r="C2062">
        <f t="shared" si="32"/>
        <v>1.3811779527207166</v>
      </c>
      <c r="D2062">
        <v>4.2301179722399587</v>
      </c>
    </row>
    <row r="2063" spans="1:4" x14ac:dyDescent="0.3">
      <c r="A2063">
        <v>2062</v>
      </c>
      <c r="B2063">
        <v>37.0906647383501</v>
      </c>
      <c r="C2063">
        <f t="shared" si="32"/>
        <v>6.0902105660108417</v>
      </c>
      <c r="D2063">
        <v>4.2322568332219745</v>
      </c>
    </row>
    <row r="2064" spans="1:4" x14ac:dyDescent="0.3">
      <c r="A2064">
        <v>2063</v>
      </c>
      <c r="B2064">
        <v>7.0671414173368401</v>
      </c>
      <c r="C2064">
        <f t="shared" si="32"/>
        <v>2.658409565386199</v>
      </c>
      <c r="D2064">
        <v>4.235169616301536</v>
      </c>
    </row>
    <row r="2065" spans="1:4" x14ac:dyDescent="0.3">
      <c r="A2065">
        <v>2064</v>
      </c>
      <c r="B2065">
        <v>3.7805650348270898</v>
      </c>
      <c r="C2065">
        <f t="shared" si="32"/>
        <v>1.9443675153702527</v>
      </c>
      <c r="D2065">
        <v>4.236606923883758</v>
      </c>
    </row>
    <row r="2066" spans="1:4" x14ac:dyDescent="0.3">
      <c r="A2066">
        <v>2065</v>
      </c>
      <c r="B2066">
        <v>32.558171204866099</v>
      </c>
      <c r="C2066">
        <f t="shared" si="32"/>
        <v>5.705976796733939</v>
      </c>
      <c r="D2066">
        <v>4.2406925886236086</v>
      </c>
    </row>
    <row r="2067" spans="1:4" x14ac:dyDescent="0.3">
      <c r="A2067">
        <v>2066</v>
      </c>
      <c r="B2067">
        <v>9.4413138279725803</v>
      </c>
      <c r="C2067">
        <f t="shared" si="32"/>
        <v>3.072672098999921</v>
      </c>
      <c r="D2067">
        <v>4.2407065946663183</v>
      </c>
    </row>
    <row r="2068" spans="1:4" x14ac:dyDescent="0.3">
      <c r="A2068">
        <v>2067</v>
      </c>
      <c r="B2068">
        <v>20.202655773582201</v>
      </c>
      <c r="C2068">
        <f t="shared" si="32"/>
        <v>4.4947364520717121</v>
      </c>
      <c r="D2068">
        <v>4.2419591729314066</v>
      </c>
    </row>
    <row r="2069" spans="1:4" x14ac:dyDescent="0.3">
      <c r="A2069">
        <v>2068</v>
      </c>
      <c r="B2069">
        <v>12.0005025875746</v>
      </c>
      <c r="C2069">
        <f t="shared" si="32"/>
        <v>3.4641741566460831</v>
      </c>
      <c r="D2069">
        <v>4.2448761241750743</v>
      </c>
    </row>
    <row r="2070" spans="1:4" x14ac:dyDescent="0.3">
      <c r="A2070">
        <v>2069</v>
      </c>
      <c r="B2070">
        <v>9.0632754920385707</v>
      </c>
      <c r="C2070">
        <f t="shared" si="32"/>
        <v>3.0105274441596728</v>
      </c>
      <c r="D2070">
        <v>4.2455591374989821</v>
      </c>
    </row>
    <row r="2071" spans="1:4" x14ac:dyDescent="0.3">
      <c r="A2071">
        <v>2070</v>
      </c>
      <c r="B2071">
        <v>13.870228549180901</v>
      </c>
      <c r="C2071">
        <f t="shared" si="32"/>
        <v>3.7242755737432884</v>
      </c>
      <c r="D2071">
        <v>4.2455857810781072</v>
      </c>
    </row>
    <row r="2072" spans="1:4" x14ac:dyDescent="0.3">
      <c r="A2072">
        <v>2071</v>
      </c>
      <c r="B2072">
        <v>18.5848601400489</v>
      </c>
      <c r="C2072">
        <f t="shared" si="32"/>
        <v>4.3110161377625227</v>
      </c>
      <c r="D2072">
        <v>4.2494326669250917</v>
      </c>
    </row>
    <row r="2073" spans="1:4" x14ac:dyDescent="0.3">
      <c r="A2073">
        <v>2072</v>
      </c>
      <c r="B2073">
        <v>34.317726353580902</v>
      </c>
      <c r="C2073">
        <f t="shared" si="32"/>
        <v>5.8581333506144171</v>
      </c>
      <c r="D2073">
        <v>4.2507988089092743</v>
      </c>
    </row>
    <row r="2074" spans="1:4" x14ac:dyDescent="0.3">
      <c r="A2074">
        <v>2073</v>
      </c>
      <c r="B2074">
        <v>19.8151772016063</v>
      </c>
      <c r="C2074">
        <f t="shared" si="32"/>
        <v>4.4514241767782927</v>
      </c>
      <c r="D2074">
        <v>4.253387598743771</v>
      </c>
    </row>
    <row r="2075" spans="1:4" x14ac:dyDescent="0.3">
      <c r="A2075">
        <v>2074</v>
      </c>
      <c r="B2075">
        <v>27.032457994533701</v>
      </c>
      <c r="C2075">
        <f t="shared" si="32"/>
        <v>5.199274756591894</v>
      </c>
      <c r="D2075">
        <v>4.2557476322114898</v>
      </c>
    </row>
    <row r="2076" spans="1:4" x14ac:dyDescent="0.3">
      <c r="A2076">
        <v>2075</v>
      </c>
      <c r="B2076">
        <v>24.8362251241503</v>
      </c>
      <c r="C2076">
        <f t="shared" si="32"/>
        <v>4.9835956019876146</v>
      </c>
      <c r="D2076">
        <v>4.2560951070331479</v>
      </c>
    </row>
    <row r="2077" spans="1:4" x14ac:dyDescent="0.3">
      <c r="A2077">
        <v>2076</v>
      </c>
      <c r="B2077">
        <v>60.633710343595702</v>
      </c>
      <c r="C2077">
        <f t="shared" si="32"/>
        <v>7.7867650756649711</v>
      </c>
      <c r="D2077">
        <v>4.2573869265674693</v>
      </c>
    </row>
    <row r="2078" spans="1:4" x14ac:dyDescent="0.3">
      <c r="A2078">
        <v>2077</v>
      </c>
      <c r="B2078">
        <v>53.413466269687</v>
      </c>
      <c r="C2078">
        <f t="shared" si="32"/>
        <v>7.3084517012625181</v>
      </c>
      <c r="D2078">
        <v>4.2580760110147287</v>
      </c>
    </row>
    <row r="2079" spans="1:4" x14ac:dyDescent="0.3">
      <c r="A2079">
        <v>2078</v>
      </c>
      <c r="B2079">
        <v>23.790675226752398</v>
      </c>
      <c r="C2079">
        <f t="shared" si="32"/>
        <v>4.8775685773500301</v>
      </c>
      <c r="D2079">
        <v>4.2612279587599629</v>
      </c>
    </row>
    <row r="2080" spans="1:4" x14ac:dyDescent="0.3">
      <c r="A2080">
        <v>2079</v>
      </c>
      <c r="B2080">
        <v>15.495849915996599</v>
      </c>
      <c r="C2080">
        <f t="shared" si="32"/>
        <v>3.9364768405258781</v>
      </c>
      <c r="D2080">
        <v>4.2689825269907935</v>
      </c>
    </row>
    <row r="2081" spans="1:4" x14ac:dyDescent="0.3">
      <c r="A2081">
        <v>2080</v>
      </c>
      <c r="B2081">
        <v>23.0305709570011</v>
      </c>
      <c r="C2081">
        <f t="shared" si="32"/>
        <v>4.7990177075106839</v>
      </c>
      <c r="D2081">
        <v>4.2701330773956334</v>
      </c>
    </row>
    <row r="2082" spans="1:4" x14ac:dyDescent="0.3">
      <c r="A2082">
        <v>2081</v>
      </c>
      <c r="B2082">
        <v>28.003577687809099</v>
      </c>
      <c r="C2082">
        <f t="shared" si="32"/>
        <v>5.2918406710528521</v>
      </c>
      <c r="D2082">
        <v>4.2702552699200194</v>
      </c>
    </row>
    <row r="2083" spans="1:4" x14ac:dyDescent="0.3">
      <c r="A2083">
        <v>2082</v>
      </c>
      <c r="B2083">
        <v>7.8688454198762798</v>
      </c>
      <c r="C2083">
        <f t="shared" si="32"/>
        <v>2.8051462385901167</v>
      </c>
      <c r="D2083">
        <v>4.2704724090853228</v>
      </c>
    </row>
    <row r="2084" spans="1:4" x14ac:dyDescent="0.3">
      <c r="A2084">
        <v>2083</v>
      </c>
      <c r="B2084">
        <v>8.8256365598609996</v>
      </c>
      <c r="C2084">
        <f t="shared" si="32"/>
        <v>2.9707972936336469</v>
      </c>
      <c r="D2084">
        <v>4.2718022600751313</v>
      </c>
    </row>
    <row r="2085" spans="1:4" x14ac:dyDescent="0.3">
      <c r="A2085">
        <v>2084</v>
      </c>
      <c r="B2085">
        <v>30.111078444960501</v>
      </c>
      <c r="C2085">
        <f t="shared" si="32"/>
        <v>5.4873562345596358</v>
      </c>
      <c r="D2085">
        <v>4.2751060455860044</v>
      </c>
    </row>
    <row r="2086" spans="1:4" x14ac:dyDescent="0.3">
      <c r="A2086">
        <v>2085</v>
      </c>
      <c r="B2086">
        <v>11.0418708089353</v>
      </c>
      <c r="C2086">
        <f t="shared" si="32"/>
        <v>3.322931056903724</v>
      </c>
      <c r="D2086">
        <v>4.2809155249030546</v>
      </c>
    </row>
    <row r="2087" spans="1:4" x14ac:dyDescent="0.3">
      <c r="A2087">
        <v>2086</v>
      </c>
      <c r="B2087">
        <v>28.576474737659801</v>
      </c>
      <c r="C2087">
        <f t="shared" si="32"/>
        <v>5.3456968430373788</v>
      </c>
      <c r="D2087">
        <v>4.2812712437137055</v>
      </c>
    </row>
    <row r="2088" spans="1:4" x14ac:dyDescent="0.3">
      <c r="A2088">
        <v>2087</v>
      </c>
      <c r="B2088">
        <v>29.095334438602499</v>
      </c>
      <c r="C2088">
        <f t="shared" si="32"/>
        <v>5.3940091248163924</v>
      </c>
      <c r="D2088">
        <v>4.2838915492986169</v>
      </c>
    </row>
    <row r="2089" spans="1:4" x14ac:dyDescent="0.3">
      <c r="A2089">
        <v>2088</v>
      </c>
      <c r="B2089">
        <v>26.925211219738799</v>
      </c>
      <c r="C2089">
        <f t="shared" si="32"/>
        <v>5.1889508785243672</v>
      </c>
      <c r="D2089">
        <v>4.2849783203498824</v>
      </c>
    </row>
    <row r="2090" spans="1:4" x14ac:dyDescent="0.3">
      <c r="A2090">
        <v>2089</v>
      </c>
      <c r="B2090">
        <v>19.872404411273401</v>
      </c>
      <c r="C2090">
        <f t="shared" si="32"/>
        <v>4.4578475087505405</v>
      </c>
      <c r="D2090">
        <v>4.2850052983064089</v>
      </c>
    </row>
    <row r="2091" spans="1:4" x14ac:dyDescent="0.3">
      <c r="A2091">
        <v>2090</v>
      </c>
      <c r="B2091">
        <v>28.102019119677198</v>
      </c>
      <c r="C2091">
        <f t="shared" si="32"/>
        <v>5.3011337579500104</v>
      </c>
      <c r="D2091">
        <v>4.2852217929496019</v>
      </c>
    </row>
    <row r="2092" spans="1:4" x14ac:dyDescent="0.3">
      <c r="A2092">
        <v>2091</v>
      </c>
      <c r="B2092">
        <v>17.832366584856199</v>
      </c>
      <c r="C2092">
        <f t="shared" si="32"/>
        <v>4.2228386879984177</v>
      </c>
      <c r="D2092">
        <v>4.2891099408454076</v>
      </c>
    </row>
    <row r="2093" spans="1:4" x14ac:dyDescent="0.3">
      <c r="A2093">
        <v>2092</v>
      </c>
      <c r="B2093">
        <v>4.8408083422111297</v>
      </c>
      <c r="C2093">
        <f t="shared" si="32"/>
        <v>2.2001837064688781</v>
      </c>
      <c r="D2093">
        <v>4.2893200773076963</v>
      </c>
    </row>
    <row r="2094" spans="1:4" x14ac:dyDescent="0.3">
      <c r="A2094">
        <v>2093</v>
      </c>
      <c r="B2094">
        <v>8.5631433840688</v>
      </c>
      <c r="C2094">
        <f t="shared" si="32"/>
        <v>2.9262849116360492</v>
      </c>
      <c r="D2094">
        <v>4.2893266819641864</v>
      </c>
    </row>
    <row r="2095" spans="1:4" x14ac:dyDescent="0.3">
      <c r="A2095">
        <v>2094</v>
      </c>
      <c r="B2095">
        <v>8.2945244750643301</v>
      </c>
      <c r="C2095">
        <f t="shared" si="32"/>
        <v>2.8800216101731477</v>
      </c>
      <c r="D2095">
        <v>4.2935809819369659</v>
      </c>
    </row>
    <row r="2096" spans="1:4" x14ac:dyDescent="0.3">
      <c r="A2096">
        <v>2095</v>
      </c>
      <c r="B2096">
        <v>6.7799361274680896</v>
      </c>
      <c r="C2096">
        <f t="shared" si="32"/>
        <v>2.6038310481803708</v>
      </c>
      <c r="D2096">
        <v>4.2942734879718945</v>
      </c>
    </row>
    <row r="2097" spans="1:4" x14ac:dyDescent="0.3">
      <c r="A2097">
        <v>2096</v>
      </c>
      <c r="B2097">
        <v>9.5388194835628504</v>
      </c>
      <c r="C2097">
        <f t="shared" si="32"/>
        <v>3.0884979332294931</v>
      </c>
      <c r="D2097">
        <v>4.2947549941386063</v>
      </c>
    </row>
    <row r="2098" spans="1:4" x14ac:dyDescent="0.3">
      <c r="A2098">
        <v>2097</v>
      </c>
      <c r="B2098">
        <v>7.1966282062607299</v>
      </c>
      <c r="C2098">
        <f t="shared" si="32"/>
        <v>2.6826532027566907</v>
      </c>
      <c r="D2098">
        <v>4.2959730266910192</v>
      </c>
    </row>
    <row r="2099" spans="1:4" x14ac:dyDescent="0.3">
      <c r="A2099">
        <v>2098</v>
      </c>
      <c r="B2099">
        <v>6.5141233553415798</v>
      </c>
      <c r="C2099">
        <f t="shared" si="32"/>
        <v>2.5522780717119322</v>
      </c>
      <c r="D2099">
        <v>4.2959760165329834</v>
      </c>
    </row>
    <row r="2100" spans="1:4" x14ac:dyDescent="0.3">
      <c r="A2100">
        <v>2099</v>
      </c>
      <c r="B2100">
        <v>8.7962811564322791</v>
      </c>
      <c r="C2100">
        <f t="shared" si="32"/>
        <v>2.9658525176468702</v>
      </c>
      <c r="D2100">
        <v>4.2982470710587011</v>
      </c>
    </row>
    <row r="2101" spans="1:4" x14ac:dyDescent="0.3">
      <c r="A2101">
        <v>2100</v>
      </c>
      <c r="B2101">
        <v>15.058451367934399</v>
      </c>
      <c r="C2101">
        <f t="shared" si="32"/>
        <v>3.8805220483762746</v>
      </c>
      <c r="D2101">
        <v>4.3027214734824284</v>
      </c>
    </row>
    <row r="2102" spans="1:4" x14ac:dyDescent="0.3">
      <c r="A2102">
        <v>2101</v>
      </c>
      <c r="B2102">
        <v>7.93102455225422</v>
      </c>
      <c r="C2102">
        <f t="shared" si="32"/>
        <v>2.8162074767769187</v>
      </c>
      <c r="D2102">
        <v>4.3054648317349429</v>
      </c>
    </row>
    <row r="2103" spans="1:4" x14ac:dyDescent="0.3">
      <c r="A2103">
        <v>2102</v>
      </c>
      <c r="B2103">
        <v>7.32462805923464</v>
      </c>
      <c r="C2103">
        <f t="shared" si="32"/>
        <v>2.7064050065048728</v>
      </c>
      <c r="D2103">
        <v>4.310094631311788</v>
      </c>
    </row>
    <row r="2104" spans="1:4" x14ac:dyDescent="0.3">
      <c r="A2104">
        <v>2103</v>
      </c>
      <c r="B2104">
        <v>16.453568776169199</v>
      </c>
      <c r="C2104">
        <f t="shared" si="32"/>
        <v>4.0562998873566043</v>
      </c>
      <c r="D2104">
        <v>4.310840946806505</v>
      </c>
    </row>
    <row r="2105" spans="1:4" x14ac:dyDescent="0.3">
      <c r="A2105">
        <v>2104</v>
      </c>
      <c r="B2105">
        <v>9.2067686995150204</v>
      </c>
      <c r="C2105">
        <f t="shared" si="32"/>
        <v>3.0342657595396978</v>
      </c>
      <c r="D2105">
        <v>4.3110161377625227</v>
      </c>
    </row>
    <row r="2106" spans="1:4" x14ac:dyDescent="0.3">
      <c r="A2106">
        <v>2105</v>
      </c>
      <c r="B2106">
        <v>9.7594369202296303</v>
      </c>
      <c r="C2106">
        <f t="shared" si="32"/>
        <v>3.1240097503416391</v>
      </c>
      <c r="D2106">
        <v>4.311103615189781</v>
      </c>
    </row>
    <row r="2107" spans="1:4" x14ac:dyDescent="0.3">
      <c r="A2107">
        <v>2106</v>
      </c>
      <c r="B2107">
        <v>9.8775268671662904</v>
      </c>
      <c r="C2107">
        <f t="shared" si="32"/>
        <v>3.1428533002935866</v>
      </c>
      <c r="D2107">
        <v>4.3120879802109906</v>
      </c>
    </row>
    <row r="2108" spans="1:4" x14ac:dyDescent="0.3">
      <c r="A2108">
        <v>2107</v>
      </c>
      <c r="B2108">
        <v>2.0895958894623599</v>
      </c>
      <c r="C2108">
        <f t="shared" si="32"/>
        <v>1.4455434581714794</v>
      </c>
      <c r="D2108">
        <v>4.3122955506804148</v>
      </c>
    </row>
    <row r="2109" spans="1:4" x14ac:dyDescent="0.3">
      <c r="A2109">
        <v>2108</v>
      </c>
      <c r="B2109">
        <v>2.7511809609490001</v>
      </c>
      <c r="C2109">
        <f t="shared" si="32"/>
        <v>1.6586684300814916</v>
      </c>
      <c r="D2109">
        <v>4.3131497612317267</v>
      </c>
    </row>
    <row r="2110" spans="1:4" x14ac:dyDescent="0.3">
      <c r="A2110">
        <v>2109</v>
      </c>
      <c r="B2110">
        <v>5.1767977317020097</v>
      </c>
      <c r="C2110">
        <f t="shared" si="32"/>
        <v>2.2752577286325191</v>
      </c>
      <c r="D2110">
        <v>4.31322799253988</v>
      </c>
    </row>
    <row r="2111" spans="1:4" x14ac:dyDescent="0.3">
      <c r="A2111">
        <v>2110</v>
      </c>
      <c r="B2111">
        <v>4.7290461963232504</v>
      </c>
      <c r="C2111">
        <f t="shared" si="32"/>
        <v>2.174637026338706</v>
      </c>
      <c r="D2111">
        <v>4.3144225026195917</v>
      </c>
    </row>
    <row r="2112" spans="1:4" x14ac:dyDescent="0.3">
      <c r="A2112">
        <v>2111</v>
      </c>
      <c r="B2112">
        <v>6.2711490645691201</v>
      </c>
      <c r="C2112">
        <f t="shared" si="32"/>
        <v>2.504226240691747</v>
      </c>
      <c r="D2112">
        <v>4.3153405620273935</v>
      </c>
    </row>
    <row r="2113" spans="1:4" x14ac:dyDescent="0.3">
      <c r="A2113">
        <v>2112</v>
      </c>
      <c r="B2113">
        <v>1.6634668944267701</v>
      </c>
      <c r="C2113">
        <f t="shared" si="32"/>
        <v>1.2897545868989069</v>
      </c>
      <c r="D2113">
        <v>4.3153417241539165</v>
      </c>
    </row>
    <row r="2114" spans="1:4" x14ac:dyDescent="0.3">
      <c r="A2114">
        <v>2113</v>
      </c>
      <c r="B2114">
        <v>18.276531701006</v>
      </c>
      <c r="C2114">
        <f t="shared" si="32"/>
        <v>4.2751060455860044</v>
      </c>
      <c r="D2114">
        <v>4.3188003759920415</v>
      </c>
    </row>
    <row r="2115" spans="1:4" x14ac:dyDescent="0.3">
      <c r="A2115">
        <v>2114</v>
      </c>
      <c r="B2115">
        <v>7.9017044654069002</v>
      </c>
      <c r="C2115">
        <f t="shared" ref="C2115:C2178" si="33">SQRT(B2115)</f>
        <v>2.8109970589466826</v>
      </c>
      <c r="D2115">
        <v>4.3195493806110843</v>
      </c>
    </row>
    <row r="2116" spans="1:4" x14ac:dyDescent="0.3">
      <c r="A2116">
        <v>2115</v>
      </c>
      <c r="B2116">
        <v>5.1222568542478299</v>
      </c>
      <c r="C2116">
        <f t="shared" si="33"/>
        <v>2.2632403438980648</v>
      </c>
      <c r="D2116">
        <v>4.3197850013835755</v>
      </c>
    </row>
    <row r="2117" spans="1:4" x14ac:dyDescent="0.3">
      <c r="A2117">
        <v>2116</v>
      </c>
      <c r="B2117">
        <v>3.8630850032070598</v>
      </c>
      <c r="C2117">
        <f t="shared" si="33"/>
        <v>1.9654732262758148</v>
      </c>
      <c r="D2117">
        <v>4.3208632456350662</v>
      </c>
    </row>
    <row r="2118" spans="1:4" x14ac:dyDescent="0.3">
      <c r="A2118">
        <v>2117</v>
      </c>
      <c r="B2118">
        <v>2.5172407063170099</v>
      </c>
      <c r="C2118">
        <f t="shared" si="33"/>
        <v>1.5865814527836288</v>
      </c>
      <c r="D2118">
        <v>4.3220225285692573</v>
      </c>
    </row>
    <row r="2119" spans="1:4" x14ac:dyDescent="0.3">
      <c r="A2119">
        <v>2118</v>
      </c>
      <c r="B2119">
        <v>1.90597420165651</v>
      </c>
      <c r="C2119">
        <f t="shared" si="33"/>
        <v>1.3805702451003752</v>
      </c>
      <c r="D2119">
        <v>4.3231355480004092</v>
      </c>
    </row>
    <row r="2120" spans="1:4" x14ac:dyDescent="0.3">
      <c r="A2120">
        <v>2119</v>
      </c>
      <c r="B2120">
        <v>7.6738633916522296</v>
      </c>
      <c r="C2120">
        <f t="shared" si="33"/>
        <v>2.770173891951953</v>
      </c>
      <c r="D2120">
        <v>4.3329047864293182</v>
      </c>
    </row>
    <row r="2121" spans="1:4" x14ac:dyDescent="0.3">
      <c r="A2121">
        <v>2120</v>
      </c>
      <c r="B2121">
        <v>8.0519588120844894</v>
      </c>
      <c r="C2121">
        <f t="shared" si="33"/>
        <v>2.8375973660976799</v>
      </c>
      <c r="D2121">
        <v>4.3338832185813798</v>
      </c>
    </row>
    <row r="2122" spans="1:4" x14ac:dyDescent="0.3">
      <c r="A2122">
        <v>2121</v>
      </c>
      <c r="B2122">
        <v>15.0205836960954</v>
      </c>
      <c r="C2122">
        <f t="shared" si="33"/>
        <v>3.8756397789391368</v>
      </c>
      <c r="D2122">
        <v>4.3352339575333882</v>
      </c>
    </row>
    <row r="2123" spans="1:4" x14ac:dyDescent="0.3">
      <c r="A2123">
        <v>2122</v>
      </c>
      <c r="B2123">
        <v>16.888583027702801</v>
      </c>
      <c r="C2123">
        <f t="shared" si="33"/>
        <v>4.1095721222169592</v>
      </c>
      <c r="D2123">
        <v>4.3357551641234195</v>
      </c>
    </row>
    <row r="2124" spans="1:4" x14ac:dyDescent="0.3">
      <c r="A2124">
        <v>2123</v>
      </c>
      <c r="B2124">
        <v>35.316312327636197</v>
      </c>
      <c r="C2124">
        <f t="shared" si="33"/>
        <v>5.9427529250033775</v>
      </c>
      <c r="D2124">
        <v>4.3383406341191213</v>
      </c>
    </row>
    <row r="2125" spans="1:4" x14ac:dyDescent="0.3">
      <c r="A2125">
        <v>2124</v>
      </c>
      <c r="B2125">
        <v>36.150327887142303</v>
      </c>
      <c r="C2125">
        <f t="shared" si="33"/>
        <v>6.0125142733420853</v>
      </c>
      <c r="D2125">
        <v>4.3383447743976733</v>
      </c>
    </row>
    <row r="2126" spans="1:4" x14ac:dyDescent="0.3">
      <c r="A2126">
        <v>2125</v>
      </c>
      <c r="B2126">
        <v>10.4737271859274</v>
      </c>
      <c r="C2126">
        <f t="shared" si="33"/>
        <v>3.2363138268603371</v>
      </c>
      <c r="D2126">
        <v>4.3413638559275123</v>
      </c>
    </row>
    <row r="2127" spans="1:4" x14ac:dyDescent="0.3">
      <c r="A2127">
        <v>2126</v>
      </c>
      <c r="B2127">
        <v>9.2475921359916207</v>
      </c>
      <c r="C2127">
        <f t="shared" si="33"/>
        <v>3.0409853889802925</v>
      </c>
      <c r="D2127">
        <v>4.3430354986402193</v>
      </c>
    </row>
    <row r="2128" spans="1:4" x14ac:dyDescent="0.3">
      <c r="A2128">
        <v>2127</v>
      </c>
      <c r="B2128">
        <v>3.29632597558258</v>
      </c>
      <c r="C2128">
        <f t="shared" si="33"/>
        <v>1.8155786888985506</v>
      </c>
      <c r="D2128">
        <v>4.3434241126182345</v>
      </c>
    </row>
    <row r="2129" spans="1:4" x14ac:dyDescent="0.3">
      <c r="A2129">
        <v>2128</v>
      </c>
      <c r="B2129">
        <v>23.454414230385101</v>
      </c>
      <c r="C2129">
        <f t="shared" si="33"/>
        <v>4.8429757619035323</v>
      </c>
      <c r="D2129">
        <v>4.3526710865024247</v>
      </c>
    </row>
    <row r="2130" spans="1:4" x14ac:dyDescent="0.3">
      <c r="A2130">
        <v>2129</v>
      </c>
      <c r="B2130">
        <v>18.326237731355999</v>
      </c>
      <c r="C2130">
        <f t="shared" si="33"/>
        <v>4.2809155249030546</v>
      </c>
      <c r="D2130">
        <v>4.3528798638959936</v>
      </c>
    </row>
    <row r="2131" spans="1:4" x14ac:dyDescent="0.3">
      <c r="A2131">
        <v>2130</v>
      </c>
      <c r="B2131">
        <v>69.694095996647107</v>
      </c>
      <c r="C2131">
        <f t="shared" si="33"/>
        <v>8.3482989882159284</v>
      </c>
      <c r="D2131">
        <v>4.3558118542556912</v>
      </c>
    </row>
    <row r="2132" spans="1:4" x14ac:dyDescent="0.3">
      <c r="A2132">
        <v>2131</v>
      </c>
      <c r="B2132">
        <v>115.385031269865</v>
      </c>
      <c r="C2132">
        <f t="shared" si="33"/>
        <v>10.741742468978904</v>
      </c>
      <c r="D2132">
        <v>4.359994184872968</v>
      </c>
    </row>
    <row r="2133" spans="1:4" x14ac:dyDescent="0.3">
      <c r="A2133">
        <v>2132</v>
      </c>
      <c r="B2133">
        <v>174.06763694028501</v>
      </c>
      <c r="C2133">
        <f t="shared" si="33"/>
        <v>13.193469480780445</v>
      </c>
      <c r="D2133">
        <v>4.3609924502898538</v>
      </c>
    </row>
    <row r="2134" spans="1:4" x14ac:dyDescent="0.3">
      <c r="A2134">
        <v>2133</v>
      </c>
      <c r="B2134">
        <v>44.278911699688699</v>
      </c>
      <c r="C2134">
        <f t="shared" si="33"/>
        <v>6.6542401293978486</v>
      </c>
      <c r="D2134">
        <v>4.3610435152754556</v>
      </c>
    </row>
    <row r="2135" spans="1:4" x14ac:dyDescent="0.3">
      <c r="A2135">
        <v>2134</v>
      </c>
      <c r="B2135">
        <v>50.6678863145832</v>
      </c>
      <c r="C2135">
        <f t="shared" si="33"/>
        <v>7.1181378403753319</v>
      </c>
      <c r="D2135">
        <v>4.3639616509520565</v>
      </c>
    </row>
    <row r="2136" spans="1:4" x14ac:dyDescent="0.3">
      <c r="A2136">
        <v>2135</v>
      </c>
      <c r="B2136">
        <v>102.53521372828099</v>
      </c>
      <c r="C2136">
        <f t="shared" si="33"/>
        <v>10.125967298400731</v>
      </c>
      <c r="D2136">
        <v>4.3642338416857314</v>
      </c>
    </row>
    <row r="2137" spans="1:4" x14ac:dyDescent="0.3">
      <c r="A2137">
        <v>2136</v>
      </c>
      <c r="B2137">
        <v>16.993290777766202</v>
      </c>
      <c r="C2137">
        <f t="shared" si="33"/>
        <v>4.1222919326227005</v>
      </c>
      <c r="D2137">
        <v>4.3695491075700366</v>
      </c>
    </row>
    <row r="2138" spans="1:4" x14ac:dyDescent="0.3">
      <c r="A2138">
        <v>2137</v>
      </c>
      <c r="B2138">
        <v>4.4306414657067403</v>
      </c>
      <c r="C2138">
        <f t="shared" si="33"/>
        <v>2.1049088972463252</v>
      </c>
      <c r="D2138">
        <v>4.3699020383733895</v>
      </c>
    </row>
    <row r="2139" spans="1:4" x14ac:dyDescent="0.3">
      <c r="A2139">
        <v>2138</v>
      </c>
      <c r="B2139">
        <v>6.2863579039042197</v>
      </c>
      <c r="C2139">
        <f t="shared" si="33"/>
        <v>2.5072610362513554</v>
      </c>
      <c r="D2139">
        <v>4.3705736839384937</v>
      </c>
    </row>
    <row r="2140" spans="1:4" x14ac:dyDescent="0.3">
      <c r="A2140">
        <v>2139</v>
      </c>
      <c r="B2140">
        <v>13.395514266651301</v>
      </c>
      <c r="C2140">
        <f t="shared" si="33"/>
        <v>3.6599882877751537</v>
      </c>
      <c r="D2140">
        <v>4.3801115443271534</v>
      </c>
    </row>
    <row r="2141" spans="1:4" x14ac:dyDescent="0.3">
      <c r="A2141">
        <v>2140</v>
      </c>
      <c r="B2141">
        <v>17.936661678843699</v>
      </c>
      <c r="C2141">
        <f t="shared" si="33"/>
        <v>4.235169616301536</v>
      </c>
      <c r="D2141">
        <v>4.3806513330768295</v>
      </c>
    </row>
    <row r="2142" spans="1:4" x14ac:dyDescent="0.3">
      <c r="A2142">
        <v>2141</v>
      </c>
      <c r="B2142">
        <v>8.0147316518499991</v>
      </c>
      <c r="C2142">
        <f t="shared" si="33"/>
        <v>2.8310301396929702</v>
      </c>
      <c r="D2142">
        <v>4.3814124795328393</v>
      </c>
    </row>
    <row r="2143" spans="1:4" x14ac:dyDescent="0.3">
      <c r="A2143">
        <v>2142</v>
      </c>
      <c r="B2143">
        <v>5.98047289842469</v>
      </c>
      <c r="C2143">
        <f t="shared" si="33"/>
        <v>2.4455005414893471</v>
      </c>
      <c r="D2143">
        <v>4.382003243513382</v>
      </c>
    </row>
    <row r="2144" spans="1:4" x14ac:dyDescent="0.3">
      <c r="A2144">
        <v>2143</v>
      </c>
      <c r="B2144">
        <v>7.8190190394356698</v>
      </c>
      <c r="C2144">
        <f t="shared" si="33"/>
        <v>2.7962508899302421</v>
      </c>
      <c r="D2144">
        <v>4.3825637711120873</v>
      </c>
    </row>
    <row r="2145" spans="1:4" x14ac:dyDescent="0.3">
      <c r="A2145">
        <v>2144</v>
      </c>
      <c r="B2145">
        <v>5.5633358942508897</v>
      </c>
      <c r="C2145">
        <f t="shared" si="33"/>
        <v>2.3586724855839756</v>
      </c>
      <c r="D2145">
        <v>4.385766596480118</v>
      </c>
    </row>
    <row r="2146" spans="1:4" x14ac:dyDescent="0.3">
      <c r="A2146">
        <v>2145</v>
      </c>
      <c r="B2146">
        <v>10.870197460665199</v>
      </c>
      <c r="C2146">
        <f t="shared" si="33"/>
        <v>3.2969982500245885</v>
      </c>
      <c r="D2146">
        <v>4.3878413451679288</v>
      </c>
    </row>
    <row r="2147" spans="1:4" x14ac:dyDescent="0.3">
      <c r="A2147">
        <v>2146</v>
      </c>
      <c r="B2147">
        <v>8.2916388558743002</v>
      </c>
      <c r="C2147">
        <f t="shared" si="33"/>
        <v>2.8795205947994713</v>
      </c>
      <c r="D2147">
        <v>4.3894103227536041</v>
      </c>
    </row>
    <row r="2148" spans="1:4" x14ac:dyDescent="0.3">
      <c r="A2148">
        <v>2147</v>
      </c>
      <c r="B2148">
        <v>13.363042455107101</v>
      </c>
      <c r="C2148">
        <f t="shared" si="33"/>
        <v>3.655549542149183</v>
      </c>
      <c r="D2148">
        <v>4.3922031173843159</v>
      </c>
    </row>
    <row r="2149" spans="1:4" x14ac:dyDescent="0.3">
      <c r="A2149">
        <v>2148</v>
      </c>
      <c r="B2149">
        <v>12.600236671381399</v>
      </c>
      <c r="C2149">
        <f t="shared" si="33"/>
        <v>3.5496812070073842</v>
      </c>
      <c r="D2149">
        <v>4.397133808062077</v>
      </c>
    </row>
    <row r="2150" spans="1:4" x14ac:dyDescent="0.3">
      <c r="A2150">
        <v>2149</v>
      </c>
      <c r="B2150">
        <v>21.408959528122001</v>
      </c>
      <c r="C2150">
        <f t="shared" si="33"/>
        <v>4.6269816865989428</v>
      </c>
      <c r="D2150">
        <v>4.3985730684211211</v>
      </c>
    </row>
    <row r="2151" spans="1:4" x14ac:dyDescent="0.3">
      <c r="A2151">
        <v>2150</v>
      </c>
      <c r="B2151">
        <v>2.6805123901981198</v>
      </c>
      <c r="C2151">
        <f t="shared" si="33"/>
        <v>1.6372270429595646</v>
      </c>
      <c r="D2151">
        <v>4.4016242076523531</v>
      </c>
    </row>
    <row r="2152" spans="1:4" x14ac:dyDescent="0.3">
      <c r="A2152">
        <v>2151</v>
      </c>
      <c r="B2152">
        <v>12.4919247709147</v>
      </c>
      <c r="C2152">
        <f t="shared" si="33"/>
        <v>3.5343917115841448</v>
      </c>
      <c r="D2152">
        <v>4.4057866365272504</v>
      </c>
    </row>
    <row r="2153" spans="1:4" x14ac:dyDescent="0.3">
      <c r="A2153">
        <v>2152</v>
      </c>
      <c r="B2153">
        <v>16.7491823126201</v>
      </c>
      <c r="C2153">
        <f t="shared" si="33"/>
        <v>4.0925764883041706</v>
      </c>
      <c r="D2153">
        <v>4.4069791108605338</v>
      </c>
    </row>
    <row r="2154" spans="1:4" x14ac:dyDescent="0.3">
      <c r="A2154">
        <v>2153</v>
      </c>
      <c r="B2154">
        <v>23.405747569440202</v>
      </c>
      <c r="C2154">
        <f t="shared" si="33"/>
        <v>4.837948694378662</v>
      </c>
      <c r="D2154">
        <v>4.4083725369006306</v>
      </c>
    </row>
    <row r="2155" spans="1:4" x14ac:dyDescent="0.3">
      <c r="A2155">
        <v>2154</v>
      </c>
      <c r="B2155">
        <v>3.5563186527826698</v>
      </c>
      <c r="C2155">
        <f t="shared" si="33"/>
        <v>1.8858204190173224</v>
      </c>
      <c r="D2155">
        <v>4.4102142963795421</v>
      </c>
    </row>
    <row r="2156" spans="1:4" x14ac:dyDescent="0.3">
      <c r="A2156">
        <v>2155</v>
      </c>
      <c r="B2156">
        <v>5.5589964599827804</v>
      </c>
      <c r="C2156">
        <f t="shared" si="33"/>
        <v>2.3577524170240567</v>
      </c>
      <c r="D2156">
        <v>4.4102411737890481</v>
      </c>
    </row>
    <row r="2157" spans="1:4" x14ac:dyDescent="0.3">
      <c r="A2157">
        <v>2156</v>
      </c>
      <c r="B2157">
        <v>24.367281978121301</v>
      </c>
      <c r="C2157">
        <f t="shared" si="33"/>
        <v>4.9363227181902625</v>
      </c>
      <c r="D2157">
        <v>4.4135459977652101</v>
      </c>
    </row>
    <row r="2158" spans="1:4" x14ac:dyDescent="0.3">
      <c r="A2158">
        <v>2157</v>
      </c>
      <c r="B2158">
        <v>18.0249986244926</v>
      </c>
      <c r="C2158">
        <f t="shared" si="33"/>
        <v>4.2455857810781072</v>
      </c>
      <c r="D2158">
        <v>4.4148095395228548</v>
      </c>
    </row>
    <row r="2159" spans="1:4" x14ac:dyDescent="0.3">
      <c r="A2159">
        <v>2158</v>
      </c>
      <c r="B2159">
        <v>40.381812981533201</v>
      </c>
      <c r="C2159">
        <f t="shared" si="33"/>
        <v>6.3546685973017665</v>
      </c>
      <c r="D2159">
        <v>4.415394297630133</v>
      </c>
    </row>
    <row r="2160" spans="1:4" x14ac:dyDescent="0.3">
      <c r="A2160">
        <v>2159</v>
      </c>
      <c r="B2160">
        <v>26.133100561684198</v>
      </c>
      <c r="C2160">
        <f t="shared" si="33"/>
        <v>5.1120544364946072</v>
      </c>
      <c r="D2160">
        <v>4.4178286371536304</v>
      </c>
    </row>
    <row r="2161" spans="1:4" x14ac:dyDescent="0.3">
      <c r="A2161">
        <v>2160</v>
      </c>
      <c r="B2161">
        <v>22.449290762235201</v>
      </c>
      <c r="C2161">
        <f t="shared" si="33"/>
        <v>4.7380682521714688</v>
      </c>
      <c r="D2161">
        <v>4.4187074843826677</v>
      </c>
    </row>
    <row r="2162" spans="1:4" x14ac:dyDescent="0.3">
      <c r="A2162">
        <v>2161</v>
      </c>
      <c r="B2162">
        <v>6.67513412726833</v>
      </c>
      <c r="C2162">
        <f t="shared" si="33"/>
        <v>2.5836280938378748</v>
      </c>
      <c r="D2162">
        <v>4.4203776945439284</v>
      </c>
    </row>
    <row r="2163" spans="1:4" x14ac:dyDescent="0.3">
      <c r="A2163">
        <v>2162</v>
      </c>
      <c r="B2163">
        <v>11.0847948574923</v>
      </c>
      <c r="C2163">
        <f t="shared" si="33"/>
        <v>3.3293835551783908</v>
      </c>
      <c r="D2163">
        <v>4.4213580345532071</v>
      </c>
    </row>
    <row r="2164" spans="1:4" x14ac:dyDescent="0.3">
      <c r="A2164">
        <v>2163</v>
      </c>
      <c r="B2164">
        <v>10.116639287082799</v>
      </c>
      <c r="C2164">
        <f t="shared" si="33"/>
        <v>3.1806664847297021</v>
      </c>
      <c r="D2164">
        <v>4.4278858222814081</v>
      </c>
    </row>
    <row r="2165" spans="1:4" x14ac:dyDescent="0.3">
      <c r="A2165">
        <v>2164</v>
      </c>
      <c r="B2165">
        <v>12.367633755579099</v>
      </c>
      <c r="C2165">
        <f t="shared" si="33"/>
        <v>3.5167646716234935</v>
      </c>
      <c r="D2165">
        <v>4.4303684111891073</v>
      </c>
    </row>
    <row r="2166" spans="1:4" x14ac:dyDescent="0.3">
      <c r="A2166">
        <v>2165</v>
      </c>
      <c r="B2166">
        <v>15.1566094564407</v>
      </c>
      <c r="C2166">
        <f t="shared" si="33"/>
        <v>3.8931490411286207</v>
      </c>
      <c r="D2166">
        <v>4.4305327491482673</v>
      </c>
    </row>
    <row r="2167" spans="1:4" x14ac:dyDescent="0.3">
      <c r="A2167">
        <v>2166</v>
      </c>
      <c r="B2167">
        <v>7.3301533927937603</v>
      </c>
      <c r="C2167">
        <f t="shared" si="33"/>
        <v>2.7074256024485255</v>
      </c>
      <c r="D2167">
        <v>4.4306056610274407</v>
      </c>
    </row>
    <row r="2168" spans="1:4" x14ac:dyDescent="0.3">
      <c r="A2168">
        <v>2167</v>
      </c>
      <c r="B2168">
        <v>10.429955006696501</v>
      </c>
      <c r="C2168">
        <f t="shared" si="33"/>
        <v>3.2295440865076452</v>
      </c>
      <c r="D2168">
        <v>4.4310186215949825</v>
      </c>
    </row>
    <row r="2169" spans="1:4" x14ac:dyDescent="0.3">
      <c r="A2169">
        <v>2168</v>
      </c>
      <c r="B2169">
        <v>14.8454294694887</v>
      </c>
      <c r="C2169">
        <f t="shared" si="33"/>
        <v>3.85297670243264</v>
      </c>
      <c r="D2169">
        <v>4.4310417484820768</v>
      </c>
    </row>
    <row r="2170" spans="1:4" x14ac:dyDescent="0.3">
      <c r="A2170">
        <v>2169</v>
      </c>
      <c r="B2170">
        <v>5.9746338475215399</v>
      </c>
      <c r="C2170">
        <f t="shared" si="33"/>
        <v>2.4443064144091142</v>
      </c>
      <c r="D2170">
        <v>4.4321130741417578</v>
      </c>
    </row>
    <row r="2171" spans="1:4" x14ac:dyDescent="0.3">
      <c r="A2171">
        <v>2170</v>
      </c>
      <c r="B2171">
        <v>24.858614423162798</v>
      </c>
      <c r="C2171">
        <f t="shared" si="33"/>
        <v>4.9858413957087322</v>
      </c>
      <c r="D2171">
        <v>4.4335517904998136</v>
      </c>
    </row>
    <row r="2172" spans="1:4" x14ac:dyDescent="0.3">
      <c r="A2172">
        <v>2171</v>
      </c>
      <c r="B2172">
        <v>18.248294549183001</v>
      </c>
      <c r="C2172">
        <f t="shared" si="33"/>
        <v>4.2718022600751313</v>
      </c>
      <c r="D2172">
        <v>4.4337696688625474</v>
      </c>
    </row>
    <row r="2173" spans="1:4" x14ac:dyDescent="0.3">
      <c r="A2173">
        <v>2172</v>
      </c>
      <c r="B2173">
        <v>15.989611579413401</v>
      </c>
      <c r="C2173">
        <f t="shared" si="33"/>
        <v>3.9987012365783721</v>
      </c>
      <c r="D2173">
        <v>4.435173890635383</v>
      </c>
    </row>
    <row r="2174" spans="1:4" x14ac:dyDescent="0.3">
      <c r="A2174">
        <v>2173</v>
      </c>
      <c r="B2174">
        <v>7.5612398190673096</v>
      </c>
      <c r="C2174">
        <f t="shared" si="33"/>
        <v>2.749770866648221</v>
      </c>
      <c r="D2174">
        <v>4.4368798173135247</v>
      </c>
    </row>
    <row r="2175" spans="1:4" x14ac:dyDescent="0.3">
      <c r="A2175">
        <v>2174</v>
      </c>
      <c r="B2175">
        <v>14.4385460840279</v>
      </c>
      <c r="C2175">
        <f t="shared" si="33"/>
        <v>3.7998086904511257</v>
      </c>
      <c r="D2175">
        <v>4.4409461937106602</v>
      </c>
    </row>
    <row r="2176" spans="1:4" x14ac:dyDescent="0.3">
      <c r="A2176">
        <v>2175</v>
      </c>
      <c r="B2176">
        <v>5.2111577791281798</v>
      </c>
      <c r="C2176">
        <f t="shared" si="33"/>
        <v>2.2827960441371409</v>
      </c>
      <c r="D2176">
        <v>4.4416340282246463</v>
      </c>
    </row>
    <row r="2177" spans="1:4" x14ac:dyDescent="0.3">
      <c r="A2177">
        <v>2176</v>
      </c>
      <c r="B2177">
        <v>11.0323801915739</v>
      </c>
      <c r="C2177">
        <f t="shared" si="33"/>
        <v>3.3215027008229123</v>
      </c>
      <c r="D2177">
        <v>4.4417449973363059</v>
      </c>
    </row>
    <row r="2178" spans="1:4" x14ac:dyDescent="0.3">
      <c r="A2178">
        <v>2177</v>
      </c>
      <c r="B2178">
        <v>9.9877268740915301</v>
      </c>
      <c r="C2178">
        <f t="shared" si="33"/>
        <v>3.1603365127928278</v>
      </c>
      <c r="D2178">
        <v>4.4431706888049662</v>
      </c>
    </row>
    <row r="2179" spans="1:4" x14ac:dyDescent="0.3">
      <c r="A2179">
        <v>2178</v>
      </c>
      <c r="B2179">
        <v>14.2574683182859</v>
      </c>
      <c r="C2179">
        <f t="shared" ref="C2179:C2242" si="34">SQRT(B2179)</f>
        <v>3.7759062909831198</v>
      </c>
      <c r="D2179">
        <v>4.4442280145264714</v>
      </c>
    </row>
    <row r="2180" spans="1:4" x14ac:dyDescent="0.3">
      <c r="A2180">
        <v>2179</v>
      </c>
      <c r="B2180">
        <v>33.227161535501502</v>
      </c>
      <c r="C2180">
        <f t="shared" si="34"/>
        <v>5.7643006111324127</v>
      </c>
      <c r="D2180">
        <v>4.4475444704640674</v>
      </c>
    </row>
    <row r="2181" spans="1:4" x14ac:dyDescent="0.3">
      <c r="A2181">
        <v>2180</v>
      </c>
      <c r="B2181">
        <v>25.917784791670599</v>
      </c>
      <c r="C2181">
        <f t="shared" si="34"/>
        <v>5.0909512658903537</v>
      </c>
      <c r="D2181">
        <v>4.4514241767782927</v>
      </c>
    </row>
    <row r="2182" spans="1:4" x14ac:dyDescent="0.3">
      <c r="A2182">
        <v>2181</v>
      </c>
      <c r="B2182">
        <v>24.993973737323198</v>
      </c>
      <c r="C2182">
        <f t="shared" si="34"/>
        <v>4.9993973374121001</v>
      </c>
      <c r="D2182">
        <v>4.4525880267349569</v>
      </c>
    </row>
    <row r="2183" spans="1:4" x14ac:dyDescent="0.3">
      <c r="A2183">
        <v>2182</v>
      </c>
      <c r="B2183">
        <v>4.6859909866642502</v>
      </c>
      <c r="C2183">
        <f t="shared" si="34"/>
        <v>2.1647149897074787</v>
      </c>
      <c r="D2183">
        <v>4.4531668506800983</v>
      </c>
    </row>
    <row r="2184" spans="1:4" x14ac:dyDescent="0.3">
      <c r="A2184">
        <v>2183</v>
      </c>
      <c r="B2184">
        <v>4.7125713820735404</v>
      </c>
      <c r="C2184">
        <f t="shared" si="34"/>
        <v>2.1708457757458359</v>
      </c>
      <c r="D2184">
        <v>4.453530270490524</v>
      </c>
    </row>
    <row r="2185" spans="1:4" x14ac:dyDescent="0.3">
      <c r="A2185">
        <v>2184</v>
      </c>
      <c r="B2185">
        <v>2.4736631324609499</v>
      </c>
      <c r="C2185">
        <f t="shared" si="34"/>
        <v>1.5727883304694723</v>
      </c>
      <c r="D2185">
        <v>4.4541270738552692</v>
      </c>
    </row>
    <row r="2186" spans="1:4" x14ac:dyDescent="0.3">
      <c r="A2186">
        <v>2185</v>
      </c>
      <c r="B2186">
        <v>17.251768260803999</v>
      </c>
      <c r="C2186">
        <f t="shared" si="34"/>
        <v>4.1535247995893796</v>
      </c>
      <c r="D2186">
        <v>4.4578475087505405</v>
      </c>
    </row>
    <row r="2187" spans="1:4" x14ac:dyDescent="0.3">
      <c r="A2187">
        <v>2186</v>
      </c>
      <c r="B2187">
        <v>21.0439244759994</v>
      </c>
      <c r="C2187">
        <f t="shared" si="34"/>
        <v>4.5873657447384115</v>
      </c>
      <c r="D2187">
        <v>4.4596823682472611</v>
      </c>
    </row>
    <row r="2188" spans="1:4" x14ac:dyDescent="0.3">
      <c r="A2188">
        <v>2187</v>
      </c>
      <c r="B2188">
        <v>27.263227983409401</v>
      </c>
      <c r="C2188">
        <f t="shared" si="34"/>
        <v>5.2214201117521082</v>
      </c>
      <c r="D2188">
        <v>4.4633227774129001</v>
      </c>
    </row>
    <row r="2189" spans="1:4" x14ac:dyDescent="0.3">
      <c r="A2189">
        <v>2188</v>
      </c>
      <c r="B2189">
        <v>2.0235085503343599</v>
      </c>
      <c r="C2189">
        <f t="shared" si="34"/>
        <v>1.4225008085531481</v>
      </c>
      <c r="D2189">
        <v>4.4639969945949334</v>
      </c>
    </row>
    <row r="2190" spans="1:4" x14ac:dyDescent="0.3">
      <c r="A2190">
        <v>2189</v>
      </c>
      <c r="B2190">
        <v>2.8661835926427801</v>
      </c>
      <c r="C2190">
        <f t="shared" si="34"/>
        <v>1.6929806828912077</v>
      </c>
      <c r="D2190">
        <v>4.4659982281149757</v>
      </c>
    </row>
    <row r="2191" spans="1:4" x14ac:dyDescent="0.3">
      <c r="A2191">
        <v>2190</v>
      </c>
      <c r="B2191">
        <v>0.53629289829765003</v>
      </c>
      <c r="C2191">
        <f t="shared" si="34"/>
        <v>0.73232021568276406</v>
      </c>
      <c r="D2191">
        <v>4.4694036519210369</v>
      </c>
    </row>
    <row r="2192" spans="1:4" x14ac:dyDescent="0.3">
      <c r="A2192">
        <v>2191</v>
      </c>
      <c r="B2192">
        <v>27.229482200534399</v>
      </c>
      <c r="C2192">
        <f t="shared" si="34"/>
        <v>5.2181876356197083</v>
      </c>
      <c r="D2192">
        <v>4.4697399059667555</v>
      </c>
    </row>
    <row r="2193" spans="1:4" x14ac:dyDescent="0.3">
      <c r="A2193">
        <v>2192</v>
      </c>
      <c r="B2193">
        <v>27.597099660161401</v>
      </c>
      <c r="C2193">
        <f t="shared" si="34"/>
        <v>5.2532941722467248</v>
      </c>
      <c r="D2193">
        <v>4.4769256674745899</v>
      </c>
    </row>
    <row r="2194" spans="1:4" x14ac:dyDescent="0.3">
      <c r="A2194">
        <v>2193</v>
      </c>
      <c r="B2194">
        <v>18.434837648450799</v>
      </c>
      <c r="C2194">
        <f t="shared" si="34"/>
        <v>4.2935809819369659</v>
      </c>
      <c r="D2194">
        <v>4.4782022735412816</v>
      </c>
    </row>
    <row r="2195" spans="1:4" x14ac:dyDescent="0.3">
      <c r="A2195">
        <v>2194</v>
      </c>
      <c r="B2195">
        <v>27.567698359722201</v>
      </c>
      <c r="C2195">
        <f t="shared" si="34"/>
        <v>5.2504950585370711</v>
      </c>
      <c r="D2195">
        <v>4.48401659052863</v>
      </c>
    </row>
    <row r="2196" spans="1:4" x14ac:dyDescent="0.3">
      <c r="A2196">
        <v>2195</v>
      </c>
      <c r="B2196">
        <v>23.834761505999001</v>
      </c>
      <c r="C2196">
        <f t="shared" si="34"/>
        <v>4.8820857741337358</v>
      </c>
      <c r="D2196">
        <v>4.4895071314284714</v>
      </c>
    </row>
    <row r="2197" spans="1:4" x14ac:dyDescent="0.3">
      <c r="A2197">
        <v>2196</v>
      </c>
      <c r="B2197">
        <v>47.618824475626099</v>
      </c>
      <c r="C2197">
        <f t="shared" si="34"/>
        <v>6.9006394251276522</v>
      </c>
      <c r="D2197">
        <v>4.4911195800257087</v>
      </c>
    </row>
    <row r="2198" spans="1:4" x14ac:dyDescent="0.3">
      <c r="A2198">
        <v>2197</v>
      </c>
      <c r="B2198">
        <v>6.5801546705792102</v>
      </c>
      <c r="C2198">
        <f t="shared" si="34"/>
        <v>2.5651812159337224</v>
      </c>
      <c r="D2198">
        <v>4.491909553188032</v>
      </c>
    </row>
    <row r="2199" spans="1:4" x14ac:dyDescent="0.3">
      <c r="A2199">
        <v>2198</v>
      </c>
      <c r="B2199">
        <v>18.6798787374602</v>
      </c>
      <c r="C2199">
        <f t="shared" si="34"/>
        <v>4.3220225285692573</v>
      </c>
      <c r="D2199">
        <v>4.4927018380351926</v>
      </c>
    </row>
    <row r="2200" spans="1:4" x14ac:dyDescent="0.3">
      <c r="A2200">
        <v>2199</v>
      </c>
      <c r="B2200">
        <v>12.1300940686447</v>
      </c>
      <c r="C2200">
        <f t="shared" si="34"/>
        <v>3.4828284581134197</v>
      </c>
      <c r="D2200">
        <v>4.4947364520717121</v>
      </c>
    </row>
    <row r="2201" spans="1:4" x14ac:dyDescent="0.3">
      <c r="A2201">
        <v>2200</v>
      </c>
      <c r="B2201">
        <v>3.3870703497499499</v>
      </c>
      <c r="C2201">
        <f t="shared" si="34"/>
        <v>1.8403995081910747</v>
      </c>
      <c r="D2201">
        <v>4.495534230429616</v>
      </c>
    </row>
    <row r="2202" spans="1:4" x14ac:dyDescent="0.3">
      <c r="A2202">
        <v>2201</v>
      </c>
      <c r="B2202">
        <v>4.7975982640850798</v>
      </c>
      <c r="C2202">
        <f t="shared" si="34"/>
        <v>2.1903420427150366</v>
      </c>
      <c r="D2202">
        <v>4.4966247622823499</v>
      </c>
    </row>
    <row r="2203" spans="1:4" x14ac:dyDescent="0.3">
      <c r="A2203">
        <v>2202</v>
      </c>
      <c r="B2203">
        <v>12.4491040458608</v>
      </c>
      <c r="C2203">
        <f t="shared" si="34"/>
        <v>3.5283287893648461</v>
      </c>
      <c r="D2203">
        <v>4.4989078550109918</v>
      </c>
    </row>
    <row r="2204" spans="1:4" x14ac:dyDescent="0.3">
      <c r="A2204">
        <v>2203</v>
      </c>
      <c r="B2204">
        <v>12.569930970665199</v>
      </c>
      <c r="C2204">
        <f t="shared" si="34"/>
        <v>3.5454098452316058</v>
      </c>
      <c r="D2204">
        <v>4.4993998773896617</v>
      </c>
    </row>
    <row r="2205" spans="1:4" x14ac:dyDescent="0.3">
      <c r="A2205">
        <v>2204</v>
      </c>
      <c r="B2205">
        <v>15.9286856928876</v>
      </c>
      <c r="C2205">
        <f t="shared" si="34"/>
        <v>3.9910757563453489</v>
      </c>
      <c r="D2205">
        <v>4.4997488586464804</v>
      </c>
    </row>
    <row r="2206" spans="1:4" x14ac:dyDescent="0.3">
      <c r="A2206">
        <v>2205</v>
      </c>
      <c r="B2206">
        <v>17.8707337453435</v>
      </c>
      <c r="C2206">
        <f t="shared" si="34"/>
        <v>4.2273790633610684</v>
      </c>
      <c r="D2206">
        <v>4.5013738929536498</v>
      </c>
    </row>
    <row r="2207" spans="1:4" x14ac:dyDescent="0.3">
      <c r="A2207">
        <v>2206</v>
      </c>
      <c r="B2207">
        <v>6.9278478405722597</v>
      </c>
      <c r="C2207">
        <f t="shared" si="34"/>
        <v>2.6320805155945095</v>
      </c>
      <c r="D2207">
        <v>4.501800706475688</v>
      </c>
    </row>
    <row r="2208" spans="1:4" x14ac:dyDescent="0.3">
      <c r="A2208">
        <v>2207</v>
      </c>
      <c r="B2208">
        <v>4.85225653169352</v>
      </c>
      <c r="C2208">
        <f t="shared" si="34"/>
        <v>2.2027838141073945</v>
      </c>
      <c r="D2208">
        <v>4.5032701282907732</v>
      </c>
    </row>
    <row r="2209" spans="1:4" x14ac:dyDescent="0.3">
      <c r="A2209">
        <v>2208</v>
      </c>
      <c r="B2209">
        <v>22.824994293908599</v>
      </c>
      <c r="C2209">
        <f t="shared" si="34"/>
        <v>4.777551077059103</v>
      </c>
      <c r="D2209">
        <v>4.5035183467186188</v>
      </c>
    </row>
    <row r="2210" spans="1:4" x14ac:dyDescent="0.3">
      <c r="A2210">
        <v>2209</v>
      </c>
      <c r="B2210">
        <v>19.433748424099701</v>
      </c>
      <c r="C2210">
        <f t="shared" si="34"/>
        <v>4.4083725369006306</v>
      </c>
      <c r="D2210">
        <v>4.5039809669170454</v>
      </c>
    </row>
    <row r="2211" spans="1:4" x14ac:dyDescent="0.3">
      <c r="A2211">
        <v>2210</v>
      </c>
      <c r="B2211">
        <v>27.777650989781499</v>
      </c>
      <c r="C2211">
        <f t="shared" si="34"/>
        <v>5.270450738768127</v>
      </c>
      <c r="D2211">
        <v>4.5058619795500174</v>
      </c>
    </row>
    <row r="2212" spans="1:4" x14ac:dyDescent="0.3">
      <c r="A2212">
        <v>2211</v>
      </c>
      <c r="B2212">
        <v>23.212932259158901</v>
      </c>
      <c r="C2212">
        <f t="shared" si="34"/>
        <v>4.817980101573573</v>
      </c>
      <c r="D2212">
        <v>4.5084869286746523</v>
      </c>
    </row>
    <row r="2213" spans="1:4" x14ac:dyDescent="0.3">
      <c r="A2213">
        <v>2212</v>
      </c>
      <c r="B2213">
        <v>29.5732453764215</v>
      </c>
      <c r="C2213">
        <f t="shared" si="34"/>
        <v>5.4381288488248876</v>
      </c>
      <c r="D2213">
        <v>4.5156091984494298</v>
      </c>
    </row>
    <row r="2214" spans="1:4" x14ac:dyDescent="0.3">
      <c r="A2214">
        <v>2213</v>
      </c>
      <c r="B2214">
        <v>10.015185580868399</v>
      </c>
      <c r="C2214">
        <f t="shared" si="34"/>
        <v>3.1646778004827598</v>
      </c>
      <c r="D2214">
        <v>4.5175696388819624</v>
      </c>
    </row>
    <row r="2215" spans="1:4" x14ac:dyDescent="0.3">
      <c r="A2215">
        <v>2214</v>
      </c>
      <c r="B2215">
        <v>13.393024434807</v>
      </c>
      <c r="C2215">
        <f t="shared" si="34"/>
        <v>3.6596481299172741</v>
      </c>
      <c r="D2215">
        <v>4.5201437125352664</v>
      </c>
    </row>
    <row r="2216" spans="1:4" x14ac:dyDescent="0.3">
      <c r="A2216">
        <v>2215</v>
      </c>
      <c r="B2216">
        <v>0.83890014656739198</v>
      </c>
      <c r="C2216">
        <f t="shared" si="34"/>
        <v>0.91591492321470114</v>
      </c>
      <c r="D2216">
        <v>4.525759446740337</v>
      </c>
    </row>
    <row r="2217" spans="1:4" x14ac:dyDescent="0.3">
      <c r="A2217">
        <v>2216</v>
      </c>
      <c r="B2217">
        <v>1.20367070409629</v>
      </c>
      <c r="C2217">
        <f t="shared" si="34"/>
        <v>1.0971192752368768</v>
      </c>
      <c r="D2217">
        <v>4.5309133690358392</v>
      </c>
    </row>
    <row r="2218" spans="1:4" x14ac:dyDescent="0.3">
      <c r="A2218">
        <v>2217</v>
      </c>
      <c r="B2218">
        <v>0.52113319919349499</v>
      </c>
      <c r="C2218">
        <f t="shared" si="34"/>
        <v>0.7218955597546608</v>
      </c>
      <c r="D2218">
        <v>4.5312806797655778</v>
      </c>
    </row>
    <row r="2219" spans="1:4" x14ac:dyDescent="0.3">
      <c r="A2219">
        <v>2218</v>
      </c>
      <c r="B2219">
        <v>2.0422852952808999</v>
      </c>
      <c r="C2219">
        <f t="shared" si="34"/>
        <v>1.4290854751486699</v>
      </c>
      <c r="D2219">
        <v>4.534656124368043</v>
      </c>
    </row>
    <row r="2220" spans="1:4" x14ac:dyDescent="0.3">
      <c r="A2220">
        <v>2219</v>
      </c>
      <c r="B2220">
        <v>10.005542761809901</v>
      </c>
      <c r="C2220">
        <f t="shared" si="34"/>
        <v>3.1631539263541857</v>
      </c>
      <c r="D2220">
        <v>4.5348836987389767</v>
      </c>
    </row>
    <row r="2221" spans="1:4" x14ac:dyDescent="0.3">
      <c r="A2221">
        <v>2220</v>
      </c>
      <c r="B2221">
        <v>1.61568913411929</v>
      </c>
      <c r="C2221">
        <f t="shared" si="34"/>
        <v>1.2710976099888198</v>
      </c>
      <c r="D2221">
        <v>4.5366163151217673</v>
      </c>
    </row>
    <row r="2222" spans="1:4" x14ac:dyDescent="0.3">
      <c r="A2222">
        <v>2221</v>
      </c>
      <c r="B2222">
        <v>53.663149346471997</v>
      </c>
      <c r="C2222">
        <f t="shared" si="34"/>
        <v>7.325513589262667</v>
      </c>
      <c r="D2222">
        <v>4.5366323845136165</v>
      </c>
    </row>
    <row r="2223" spans="1:4" x14ac:dyDescent="0.3">
      <c r="A2223">
        <v>2222</v>
      </c>
      <c r="B2223">
        <v>10.458308931562399</v>
      </c>
      <c r="C2223">
        <f t="shared" si="34"/>
        <v>3.2339308792184163</v>
      </c>
      <c r="D2223">
        <v>4.5414899350585376</v>
      </c>
    </row>
    <row r="2224" spans="1:4" x14ac:dyDescent="0.3">
      <c r="A2224">
        <v>2223</v>
      </c>
      <c r="B2224">
        <v>14.1085368902373</v>
      </c>
      <c r="C2224">
        <f t="shared" si="34"/>
        <v>3.7561332364863338</v>
      </c>
      <c r="D2224">
        <v>4.5433382470892258</v>
      </c>
    </row>
    <row r="2225" spans="1:4" x14ac:dyDescent="0.3">
      <c r="A2225">
        <v>2224</v>
      </c>
      <c r="B2225">
        <v>3.1864159102277001</v>
      </c>
      <c r="C2225">
        <f t="shared" si="34"/>
        <v>1.7850534754532426</v>
      </c>
      <c r="D2225">
        <v>4.5447061654973915</v>
      </c>
    </row>
    <row r="2226" spans="1:4" x14ac:dyDescent="0.3">
      <c r="A2226">
        <v>2225</v>
      </c>
      <c r="B2226">
        <v>2.3147359533696301</v>
      </c>
      <c r="C2226">
        <f t="shared" si="34"/>
        <v>1.5214256318892587</v>
      </c>
      <c r="D2226">
        <v>4.5459165405245949</v>
      </c>
    </row>
    <row r="2227" spans="1:4" x14ac:dyDescent="0.3">
      <c r="A2227">
        <v>2226</v>
      </c>
      <c r="B2227">
        <v>3.3415916986056202</v>
      </c>
      <c r="C2227">
        <f t="shared" si="34"/>
        <v>1.828002105744307</v>
      </c>
      <c r="D2227">
        <v>4.5475276069952448</v>
      </c>
    </row>
    <row r="2228" spans="1:4" x14ac:dyDescent="0.3">
      <c r="A2228">
        <v>2227</v>
      </c>
      <c r="B2228">
        <v>13.4747611063636</v>
      </c>
      <c r="C2228">
        <f t="shared" si="34"/>
        <v>3.6707984290020068</v>
      </c>
      <c r="D2228">
        <v>4.5496098585833815</v>
      </c>
    </row>
    <row r="2229" spans="1:4" x14ac:dyDescent="0.3">
      <c r="A2229">
        <v>2228</v>
      </c>
      <c r="B2229">
        <v>15.000237726275</v>
      </c>
      <c r="C2229">
        <f t="shared" si="34"/>
        <v>3.8730140364159538</v>
      </c>
      <c r="D2229">
        <v>4.5534649175913717</v>
      </c>
    </row>
    <row r="2230" spans="1:4" x14ac:dyDescent="0.3">
      <c r="A2230">
        <v>2229</v>
      </c>
      <c r="B2230">
        <v>44.341875596751699</v>
      </c>
      <c r="C2230">
        <f t="shared" si="34"/>
        <v>6.6589695596805143</v>
      </c>
      <c r="D2230">
        <v>4.5542584549776928</v>
      </c>
    </row>
    <row r="2231" spans="1:4" x14ac:dyDescent="0.3">
      <c r="A2231">
        <v>2230</v>
      </c>
      <c r="B2231">
        <v>14.258873527502599</v>
      </c>
      <c r="C2231">
        <f t="shared" si="34"/>
        <v>3.7760923621519904</v>
      </c>
      <c r="D2231">
        <v>4.5583066308877571</v>
      </c>
    </row>
    <row r="2232" spans="1:4" x14ac:dyDescent="0.3">
      <c r="A2232">
        <v>2231</v>
      </c>
      <c r="B2232">
        <v>15.239744125169899</v>
      </c>
      <c r="C2232">
        <f t="shared" si="34"/>
        <v>3.9038114868894347</v>
      </c>
      <c r="D2232">
        <v>4.5625102171684615</v>
      </c>
    </row>
    <row r="2233" spans="1:4" x14ac:dyDescent="0.3">
      <c r="A2233">
        <v>2232</v>
      </c>
      <c r="B2233">
        <v>6.9487918242853501</v>
      </c>
      <c r="C2233">
        <f t="shared" si="34"/>
        <v>2.636056111748259</v>
      </c>
      <c r="D2233">
        <v>4.5662324368668203</v>
      </c>
    </row>
    <row r="2234" spans="1:4" x14ac:dyDescent="0.3">
      <c r="A2234">
        <v>2233</v>
      </c>
      <c r="B2234">
        <v>34.6006232471888</v>
      </c>
      <c r="C2234">
        <f t="shared" si="34"/>
        <v>5.8822294453029285</v>
      </c>
      <c r="D2234">
        <v>4.5679383914575729</v>
      </c>
    </row>
    <row r="2235" spans="1:4" x14ac:dyDescent="0.3">
      <c r="A2235">
        <v>2234</v>
      </c>
      <c r="B2235">
        <v>62.5182666995061</v>
      </c>
      <c r="C2235">
        <f t="shared" si="34"/>
        <v>7.906849353535585</v>
      </c>
      <c r="D2235">
        <v>4.568932658939624</v>
      </c>
    </row>
    <row r="2236" spans="1:4" x14ac:dyDescent="0.3">
      <c r="A2236">
        <v>2235</v>
      </c>
      <c r="B2236">
        <v>29.002148534709399</v>
      </c>
      <c r="C2236">
        <f t="shared" si="34"/>
        <v>5.3853642898795062</v>
      </c>
      <c r="D2236">
        <v>4.5697347696660469</v>
      </c>
    </row>
    <row r="2237" spans="1:4" x14ac:dyDescent="0.3">
      <c r="A2237">
        <v>2236</v>
      </c>
      <c r="B2237">
        <v>2.4297431098714402</v>
      </c>
      <c r="C2237">
        <f t="shared" si="34"/>
        <v>1.558763327087034</v>
      </c>
      <c r="D2237">
        <v>4.5717943326946147</v>
      </c>
    </row>
    <row r="2238" spans="1:4" x14ac:dyDescent="0.3">
      <c r="A2238">
        <v>2237</v>
      </c>
      <c r="B2238">
        <v>5.7706765154947099</v>
      </c>
      <c r="C2238">
        <f t="shared" si="34"/>
        <v>2.4022232443082201</v>
      </c>
      <c r="D2238">
        <v>4.573119982255462</v>
      </c>
    </row>
    <row r="2239" spans="1:4" x14ac:dyDescent="0.3">
      <c r="A2239">
        <v>2238</v>
      </c>
      <c r="B2239">
        <v>7.0347914142084003</v>
      </c>
      <c r="C2239">
        <f t="shared" si="34"/>
        <v>2.6523181208536055</v>
      </c>
      <c r="D2239">
        <v>4.5748829871064789</v>
      </c>
    </row>
    <row r="2240" spans="1:4" x14ac:dyDescent="0.3">
      <c r="A2240">
        <v>2239</v>
      </c>
      <c r="B2240">
        <v>24.175313528684001</v>
      </c>
      <c r="C2240">
        <f t="shared" si="34"/>
        <v>4.9168397908294716</v>
      </c>
      <c r="D2240">
        <v>4.5749653808911823</v>
      </c>
    </row>
    <row r="2241" spans="1:4" x14ac:dyDescent="0.3">
      <c r="A2241">
        <v>2240</v>
      </c>
      <c r="B2241">
        <v>11.314728227018101</v>
      </c>
      <c r="C2241">
        <f t="shared" si="34"/>
        <v>3.3637372410784558</v>
      </c>
      <c r="D2241">
        <v>4.5781148023714744</v>
      </c>
    </row>
    <row r="2242" spans="1:4" x14ac:dyDescent="0.3">
      <c r="A2242">
        <v>2241</v>
      </c>
      <c r="B2242">
        <v>19.347445038239599</v>
      </c>
      <c r="C2242">
        <f t="shared" si="34"/>
        <v>4.3985730684211211</v>
      </c>
      <c r="D2242">
        <v>4.5828477533796272</v>
      </c>
    </row>
    <row r="2243" spans="1:4" x14ac:dyDescent="0.3">
      <c r="A2243">
        <v>2242</v>
      </c>
      <c r="B2243">
        <v>12.072823897455599</v>
      </c>
      <c r="C2243">
        <f t="shared" ref="C2243:C2306" si="35">SQRT(B2243)</f>
        <v>3.4745969402875492</v>
      </c>
      <c r="D2243">
        <v>4.5855313045877786</v>
      </c>
    </row>
    <row r="2244" spans="1:4" x14ac:dyDescent="0.3">
      <c r="A2244">
        <v>2243</v>
      </c>
      <c r="B2244">
        <v>40.8407151030164</v>
      </c>
      <c r="C2244">
        <f t="shared" si="35"/>
        <v>6.3906740726637281</v>
      </c>
      <c r="D2244">
        <v>4.5872170120961462</v>
      </c>
    </row>
    <row r="2245" spans="1:4" x14ac:dyDescent="0.3">
      <c r="A2245">
        <v>2244</v>
      </c>
      <c r="B2245">
        <v>16.400844821420499</v>
      </c>
      <c r="C2245">
        <f t="shared" si="35"/>
        <v>4.0497956518101628</v>
      </c>
      <c r="D2245">
        <v>4.5873657447384115</v>
      </c>
    </row>
    <row r="2246" spans="1:4" x14ac:dyDescent="0.3">
      <c r="A2246">
        <v>2245</v>
      </c>
      <c r="B2246">
        <v>7.8340321269505697</v>
      </c>
      <c r="C2246">
        <f t="shared" si="35"/>
        <v>2.7989341055034807</v>
      </c>
      <c r="D2246">
        <v>4.5888578151188666</v>
      </c>
    </row>
    <row r="2247" spans="1:4" x14ac:dyDescent="0.3">
      <c r="A2247">
        <v>2246</v>
      </c>
      <c r="B2247">
        <v>2.4601369307918701</v>
      </c>
      <c r="C2247">
        <f t="shared" si="35"/>
        <v>1.5684823654704794</v>
      </c>
      <c r="D2247">
        <v>4.5893345081397472</v>
      </c>
    </row>
    <row r="2248" spans="1:4" x14ac:dyDescent="0.3">
      <c r="A2248">
        <v>2247</v>
      </c>
      <c r="B2248">
        <v>7.3998322656282403</v>
      </c>
      <c r="C2248">
        <f t="shared" si="35"/>
        <v>2.720263271381695</v>
      </c>
      <c r="D2248">
        <v>4.5918397949154981</v>
      </c>
    </row>
    <row r="2249" spans="1:4" x14ac:dyDescent="0.3">
      <c r="A2249">
        <v>2248</v>
      </c>
      <c r="B2249">
        <v>14.749188744201099</v>
      </c>
      <c r="C2249">
        <f t="shared" si="35"/>
        <v>3.8404672559730408</v>
      </c>
      <c r="D2249">
        <v>4.5924693550401514</v>
      </c>
    </row>
    <row r="2250" spans="1:4" x14ac:dyDescent="0.3">
      <c r="A2250">
        <v>2249</v>
      </c>
      <c r="B2250">
        <v>11.099300530112099</v>
      </c>
      <c r="C2250">
        <f t="shared" si="35"/>
        <v>3.3315612751549533</v>
      </c>
      <c r="D2250">
        <v>4.5930371753495525</v>
      </c>
    </row>
    <row r="2251" spans="1:4" x14ac:dyDescent="0.3">
      <c r="A2251">
        <v>2250</v>
      </c>
      <c r="B2251">
        <v>3.3164319970070602</v>
      </c>
      <c r="C2251">
        <f t="shared" si="35"/>
        <v>1.8211073546079211</v>
      </c>
      <c r="D2251">
        <v>4.5934155495028097</v>
      </c>
    </row>
    <row r="2252" spans="1:4" x14ac:dyDescent="0.3">
      <c r="A2252">
        <v>2251</v>
      </c>
      <c r="B2252">
        <v>5.98340469036272</v>
      </c>
      <c r="C2252">
        <f t="shared" si="35"/>
        <v>2.4460998937824923</v>
      </c>
      <c r="D2252">
        <v>4.6007827525799021</v>
      </c>
    </row>
    <row r="2253" spans="1:4" x14ac:dyDescent="0.3">
      <c r="A2253">
        <v>2252</v>
      </c>
      <c r="B2253">
        <v>9.4681883691566799</v>
      </c>
      <c r="C2253">
        <f t="shared" si="35"/>
        <v>3.0770421461456583</v>
      </c>
      <c r="D2253">
        <v>4.607547140398121</v>
      </c>
    </row>
    <row r="2254" spans="1:4" x14ac:dyDescent="0.3">
      <c r="A2254">
        <v>2253</v>
      </c>
      <c r="B2254">
        <v>4.0327966422900801</v>
      </c>
      <c r="C2254">
        <f t="shared" si="35"/>
        <v>2.0081824225627711</v>
      </c>
      <c r="D2254">
        <v>4.6109565859806789</v>
      </c>
    </row>
    <row r="2255" spans="1:4" x14ac:dyDescent="0.3">
      <c r="A2255">
        <v>2254</v>
      </c>
      <c r="B2255">
        <v>4.6769027632424702</v>
      </c>
      <c r="C2255">
        <f t="shared" si="35"/>
        <v>2.1626147977026493</v>
      </c>
      <c r="D2255">
        <v>4.6114836988632195</v>
      </c>
    </row>
    <row r="2256" spans="1:4" x14ac:dyDescent="0.3">
      <c r="A2256">
        <v>2255</v>
      </c>
      <c r="B2256">
        <v>12.5011852468221</v>
      </c>
      <c r="C2256">
        <f t="shared" si="35"/>
        <v>3.5357015211725806</v>
      </c>
      <c r="D2256">
        <v>4.6153779307302347</v>
      </c>
    </row>
    <row r="2257" spans="1:4" x14ac:dyDescent="0.3">
      <c r="A2257">
        <v>2256</v>
      </c>
      <c r="B2257">
        <v>1.2059926424365801</v>
      </c>
      <c r="C2257">
        <f t="shared" si="35"/>
        <v>1.0981769631696798</v>
      </c>
      <c r="D2257">
        <v>4.6155688885762389</v>
      </c>
    </row>
    <row r="2258" spans="1:4" x14ac:dyDescent="0.3">
      <c r="A2258">
        <v>2257</v>
      </c>
      <c r="B2258">
        <v>32.399842902369599</v>
      </c>
      <c r="C2258">
        <f t="shared" si="35"/>
        <v>5.6920859886661583</v>
      </c>
      <c r="D2258">
        <v>4.6186819162160537</v>
      </c>
    </row>
    <row r="2259" spans="1:4" x14ac:dyDescent="0.3">
      <c r="A2259">
        <v>2258</v>
      </c>
      <c r="B2259">
        <v>35.668324531998998</v>
      </c>
      <c r="C2259">
        <f t="shared" si="35"/>
        <v>5.9722964203059279</v>
      </c>
      <c r="D2259">
        <v>4.6191235772558086</v>
      </c>
    </row>
    <row r="2260" spans="1:4" x14ac:dyDescent="0.3">
      <c r="A2260">
        <v>2259</v>
      </c>
      <c r="B2260">
        <v>8.7564063116424293</v>
      </c>
      <c r="C2260">
        <f t="shared" si="35"/>
        <v>2.9591225577259266</v>
      </c>
      <c r="D2260">
        <v>4.6217173652735406</v>
      </c>
    </row>
    <row r="2261" spans="1:4" x14ac:dyDescent="0.3">
      <c r="A2261">
        <v>2260</v>
      </c>
      <c r="B2261">
        <v>6.4862878411229898</v>
      </c>
      <c r="C2261">
        <f t="shared" si="35"/>
        <v>2.5468191614488433</v>
      </c>
      <c r="D2261">
        <v>4.6225140059275649</v>
      </c>
    </row>
    <row r="2262" spans="1:4" x14ac:dyDescent="0.3">
      <c r="A2262">
        <v>2261</v>
      </c>
      <c r="B2262">
        <v>33.552737522290997</v>
      </c>
      <c r="C2262">
        <f t="shared" si="35"/>
        <v>5.7924724878320308</v>
      </c>
      <c r="D2262">
        <v>4.6269816865989428</v>
      </c>
    </row>
    <row r="2263" spans="1:4" x14ac:dyDescent="0.3">
      <c r="A2263">
        <v>2262</v>
      </c>
      <c r="B2263">
        <v>21.0576160473775</v>
      </c>
      <c r="C2263">
        <f t="shared" si="35"/>
        <v>4.5888578151188666</v>
      </c>
      <c r="D2263">
        <v>4.6354168686237269</v>
      </c>
    </row>
    <row r="2264" spans="1:4" x14ac:dyDescent="0.3">
      <c r="A2264">
        <v>2263</v>
      </c>
      <c r="B2264">
        <v>36.462369535841603</v>
      </c>
      <c r="C2264">
        <f t="shared" si="35"/>
        <v>6.0384078643166861</v>
      </c>
      <c r="D2264">
        <v>4.6371425173945102</v>
      </c>
    </row>
    <row r="2265" spans="1:4" x14ac:dyDescent="0.3">
      <c r="A2265">
        <v>2264</v>
      </c>
      <c r="B2265">
        <v>21.832617506330202</v>
      </c>
      <c r="C2265">
        <f t="shared" si="35"/>
        <v>4.6725386575533223</v>
      </c>
      <c r="D2265">
        <v>4.644381831657201</v>
      </c>
    </row>
    <row r="2266" spans="1:4" x14ac:dyDescent="0.3">
      <c r="A2266">
        <v>2265</v>
      </c>
      <c r="B2266">
        <v>17.537374317522001</v>
      </c>
      <c r="C2266">
        <f t="shared" si="35"/>
        <v>4.1877648355085562</v>
      </c>
      <c r="D2266">
        <v>4.6451454018541982</v>
      </c>
    </row>
    <row r="2267" spans="1:4" x14ac:dyDescent="0.3">
      <c r="A2267">
        <v>2266</v>
      </c>
      <c r="B2267">
        <v>5.42774938423275</v>
      </c>
      <c r="C2267">
        <f t="shared" si="35"/>
        <v>2.3297530736609726</v>
      </c>
      <c r="D2267">
        <v>4.6454490618979234</v>
      </c>
    </row>
    <row r="2268" spans="1:4" x14ac:dyDescent="0.3">
      <c r="A2268">
        <v>2267</v>
      </c>
      <c r="B2268">
        <v>9.6785852646501809</v>
      </c>
      <c r="C2268">
        <f t="shared" si="35"/>
        <v>3.1110424723314498</v>
      </c>
      <c r="D2268">
        <v>4.646798764384358</v>
      </c>
    </row>
    <row r="2269" spans="1:4" x14ac:dyDescent="0.3">
      <c r="A2269">
        <v>2268</v>
      </c>
      <c r="B2269">
        <v>13.181816404091499</v>
      </c>
      <c r="C2269">
        <f t="shared" si="35"/>
        <v>3.6306771274917162</v>
      </c>
      <c r="D2269">
        <v>4.6475030341694774</v>
      </c>
    </row>
    <row r="2270" spans="1:4" x14ac:dyDescent="0.3">
      <c r="A2270">
        <v>2269</v>
      </c>
      <c r="B2270">
        <v>11.350219927590199</v>
      </c>
      <c r="C2270">
        <f t="shared" si="35"/>
        <v>3.3690087455496758</v>
      </c>
      <c r="D2270">
        <v>4.6501061003829154</v>
      </c>
    </row>
    <row r="2271" spans="1:4" x14ac:dyDescent="0.3">
      <c r="A2271">
        <v>2270</v>
      </c>
      <c r="B2271">
        <v>12.0973464311423</v>
      </c>
      <c r="C2271">
        <f t="shared" si="35"/>
        <v>3.4781239815656804</v>
      </c>
      <c r="D2271">
        <v>4.6507231470573691</v>
      </c>
    </row>
    <row r="2272" spans="1:4" x14ac:dyDescent="0.3">
      <c r="A2272">
        <v>2271</v>
      </c>
      <c r="B2272">
        <v>6.2998140144150501</v>
      </c>
      <c r="C2272">
        <f t="shared" si="35"/>
        <v>2.5099430301134427</v>
      </c>
      <c r="D2272">
        <v>4.6531204613778803</v>
      </c>
    </row>
    <row r="2273" spans="1:4" x14ac:dyDescent="0.3">
      <c r="A2273">
        <v>2272</v>
      </c>
      <c r="B2273">
        <v>15.583307563983499</v>
      </c>
      <c r="C2273">
        <f t="shared" si="35"/>
        <v>3.9475698301592463</v>
      </c>
      <c r="D2273">
        <v>4.6538309652516174</v>
      </c>
    </row>
    <row r="2274" spans="1:4" x14ac:dyDescent="0.3">
      <c r="A2274">
        <v>2273</v>
      </c>
      <c r="B2274">
        <v>19.728112840683099</v>
      </c>
      <c r="C2274">
        <f t="shared" si="35"/>
        <v>4.4416340282246463</v>
      </c>
      <c r="D2274">
        <v>4.6553764503939528</v>
      </c>
    </row>
    <row r="2275" spans="1:4" x14ac:dyDescent="0.3">
      <c r="A2275">
        <v>2274</v>
      </c>
      <c r="B2275">
        <v>30.297929459509501</v>
      </c>
      <c r="C2275">
        <f t="shared" si="35"/>
        <v>5.5043554990125321</v>
      </c>
      <c r="D2275">
        <v>4.6598128997954626</v>
      </c>
    </row>
    <row r="2276" spans="1:4" x14ac:dyDescent="0.3">
      <c r="A2276">
        <v>2275</v>
      </c>
      <c r="B2276">
        <v>10.013913026251799</v>
      </c>
      <c r="C2276">
        <f t="shared" si="35"/>
        <v>3.1644767381435748</v>
      </c>
      <c r="D2276">
        <v>4.6608113192308593</v>
      </c>
    </row>
    <row r="2277" spans="1:4" x14ac:dyDescent="0.3">
      <c r="A2277">
        <v>2276</v>
      </c>
      <c r="B2277">
        <v>26.8934357156628</v>
      </c>
      <c r="C2277">
        <f t="shared" si="35"/>
        <v>5.1858881318114447</v>
      </c>
      <c r="D2277">
        <v>4.6620286224563445</v>
      </c>
    </row>
    <row r="2278" spans="1:4" x14ac:dyDescent="0.3">
      <c r="A2278">
        <v>2277</v>
      </c>
      <c r="B2278">
        <v>33.883775766255603</v>
      </c>
      <c r="C2278">
        <f t="shared" si="35"/>
        <v>5.8209772174657752</v>
      </c>
      <c r="D2278">
        <v>4.6650214083578438</v>
      </c>
    </row>
    <row r="2279" spans="1:4" x14ac:dyDescent="0.3">
      <c r="A2279">
        <v>2278</v>
      </c>
      <c r="B2279">
        <v>6.7665716621304401</v>
      </c>
      <c r="C2279">
        <f t="shared" si="35"/>
        <v>2.6012634741852736</v>
      </c>
      <c r="D2279">
        <v>4.6669996894719414</v>
      </c>
    </row>
    <row r="2280" spans="1:4" x14ac:dyDescent="0.3">
      <c r="A2280">
        <v>2279</v>
      </c>
      <c r="B2280">
        <v>13.848288330787399</v>
      </c>
      <c r="C2280">
        <f t="shared" si="35"/>
        <v>3.7213288393781325</v>
      </c>
      <c r="D2280">
        <v>4.6679842370712974</v>
      </c>
    </row>
    <row r="2281" spans="1:4" x14ac:dyDescent="0.3">
      <c r="A2281">
        <v>2280</v>
      </c>
      <c r="B2281">
        <v>10.9920654181052</v>
      </c>
      <c r="C2281">
        <f t="shared" si="35"/>
        <v>3.3154283913402804</v>
      </c>
      <c r="D2281">
        <v>4.668703290633835</v>
      </c>
    </row>
    <row r="2282" spans="1:4" x14ac:dyDescent="0.3">
      <c r="A2282">
        <v>2281</v>
      </c>
      <c r="B2282">
        <v>8.2668990407863792</v>
      </c>
      <c r="C2282">
        <f t="shared" si="35"/>
        <v>2.8752215637731955</v>
      </c>
      <c r="D2282">
        <v>4.67021227234431</v>
      </c>
    </row>
    <row r="2283" spans="1:4" x14ac:dyDescent="0.3">
      <c r="A2283">
        <v>2282</v>
      </c>
      <c r="B2283">
        <v>15.494323679429799</v>
      </c>
      <c r="C2283">
        <f t="shared" si="35"/>
        <v>3.93628297756015</v>
      </c>
      <c r="D2283">
        <v>4.6707228465552841</v>
      </c>
    </row>
    <row r="2284" spans="1:4" x14ac:dyDescent="0.3">
      <c r="A2284">
        <v>2283</v>
      </c>
      <c r="B2284">
        <v>13.4801677021168</v>
      </c>
      <c r="C2284">
        <f t="shared" si="35"/>
        <v>3.6715347883571523</v>
      </c>
      <c r="D2284">
        <v>4.6725386575533223</v>
      </c>
    </row>
    <row r="2285" spans="1:4" x14ac:dyDescent="0.3">
      <c r="A2285">
        <v>2284</v>
      </c>
      <c r="B2285">
        <v>8.2006632594017308</v>
      </c>
      <c r="C2285">
        <f t="shared" si="35"/>
        <v>2.8636800204285624</v>
      </c>
      <c r="D2285">
        <v>4.6743772678905584</v>
      </c>
    </row>
    <row r="2286" spans="1:4" x14ac:dyDescent="0.3">
      <c r="A2286">
        <v>2285</v>
      </c>
      <c r="B2286">
        <v>2.9833702965757101</v>
      </c>
      <c r="C2286">
        <f t="shared" si="35"/>
        <v>1.7272435545040283</v>
      </c>
      <c r="D2286">
        <v>4.6773856234639561</v>
      </c>
    </row>
    <row r="2287" spans="1:4" x14ac:dyDescent="0.3">
      <c r="A2287">
        <v>2286</v>
      </c>
      <c r="B2287">
        <v>1.7842929306966999</v>
      </c>
      <c r="C2287">
        <f t="shared" si="35"/>
        <v>1.3357742813427349</v>
      </c>
      <c r="D2287">
        <v>4.6820863812817786</v>
      </c>
    </row>
    <row r="2288" spans="1:4" x14ac:dyDescent="0.3">
      <c r="A2288">
        <v>2287</v>
      </c>
      <c r="B2288">
        <v>2.3024754371249601</v>
      </c>
      <c r="C2288">
        <f t="shared" si="35"/>
        <v>1.5173909967852584</v>
      </c>
      <c r="D2288">
        <v>4.6830433300392595</v>
      </c>
    </row>
    <row r="2289" spans="1:4" x14ac:dyDescent="0.3">
      <c r="A2289">
        <v>2288</v>
      </c>
      <c r="B2289">
        <v>0.60242799627666099</v>
      </c>
      <c r="C2289">
        <f t="shared" si="35"/>
        <v>0.77616235175165571</v>
      </c>
      <c r="D2289">
        <v>4.683328760554943</v>
      </c>
    </row>
    <row r="2290" spans="1:4" x14ac:dyDescent="0.3">
      <c r="A2290">
        <v>2289</v>
      </c>
      <c r="B2290">
        <v>11.251221365657701</v>
      </c>
      <c r="C2290">
        <f t="shared" si="35"/>
        <v>3.3542840317506957</v>
      </c>
      <c r="D2290">
        <v>4.6837913362795636</v>
      </c>
    </row>
    <row r="2291" spans="1:4" x14ac:dyDescent="0.3">
      <c r="A2291">
        <v>2290</v>
      </c>
      <c r="B2291">
        <v>35.992698373951498</v>
      </c>
      <c r="C2291">
        <f t="shared" si="35"/>
        <v>5.9993915003066354</v>
      </c>
      <c r="D2291">
        <v>4.6859763326360282</v>
      </c>
    </row>
    <row r="2292" spans="1:4" x14ac:dyDescent="0.3">
      <c r="A2292">
        <v>2291</v>
      </c>
      <c r="B2292">
        <v>20.244599256654102</v>
      </c>
      <c r="C2292">
        <f t="shared" si="35"/>
        <v>4.4993998773896617</v>
      </c>
      <c r="D2292">
        <v>4.6883016634849444</v>
      </c>
    </row>
    <row r="2293" spans="1:4" x14ac:dyDescent="0.3">
      <c r="A2293">
        <v>2292</v>
      </c>
      <c r="B2293">
        <v>7.0391968947911501</v>
      </c>
      <c r="C2293">
        <f t="shared" si="35"/>
        <v>2.6531484871358311</v>
      </c>
      <c r="D2293">
        <v>4.6898959744550091</v>
      </c>
    </row>
    <row r="2294" spans="1:4" x14ac:dyDescent="0.3">
      <c r="A2294">
        <v>2293</v>
      </c>
      <c r="B2294">
        <v>16.3254904863417</v>
      </c>
      <c r="C2294">
        <f t="shared" si="35"/>
        <v>4.0404814671449367</v>
      </c>
      <c r="D2294">
        <v>4.6900103708690661</v>
      </c>
    </row>
    <row r="2295" spans="1:4" x14ac:dyDescent="0.3">
      <c r="A2295">
        <v>2294</v>
      </c>
      <c r="B2295">
        <v>11.796861766663699</v>
      </c>
      <c r="C2295">
        <f t="shared" si="35"/>
        <v>3.434655989566306</v>
      </c>
      <c r="D2295">
        <v>4.6936027349690876</v>
      </c>
    </row>
    <row r="2296" spans="1:4" x14ac:dyDescent="0.3">
      <c r="A2296">
        <v>2295</v>
      </c>
      <c r="B2296">
        <v>2.9072981177594901</v>
      </c>
      <c r="C2296">
        <f t="shared" si="35"/>
        <v>1.7050800913034818</v>
      </c>
      <c r="D2296">
        <v>4.6943743898494503</v>
      </c>
    </row>
    <row r="2297" spans="1:4" x14ac:dyDescent="0.3">
      <c r="A2297">
        <v>2296</v>
      </c>
      <c r="B2297">
        <v>21.301713443471701</v>
      </c>
      <c r="C2297">
        <f t="shared" si="35"/>
        <v>4.6153779307302347</v>
      </c>
      <c r="D2297">
        <v>4.6955341830436925</v>
      </c>
    </row>
    <row r="2298" spans="1:4" x14ac:dyDescent="0.3">
      <c r="A2298">
        <v>2297</v>
      </c>
      <c r="B2298">
        <v>36.802923573575299</v>
      </c>
      <c r="C2298">
        <f t="shared" si="35"/>
        <v>6.0665413188715114</v>
      </c>
      <c r="D2298">
        <v>4.6968240456986674</v>
      </c>
    </row>
    <row r="2299" spans="1:4" x14ac:dyDescent="0.3">
      <c r="A2299">
        <v>2298</v>
      </c>
      <c r="B2299">
        <v>13.778829586966699</v>
      </c>
      <c r="C2299">
        <f t="shared" si="35"/>
        <v>3.7119845887296865</v>
      </c>
      <c r="D2299">
        <v>4.6974049992075626</v>
      </c>
    </row>
    <row r="2300" spans="1:4" x14ac:dyDescent="0.3">
      <c r="A2300">
        <v>2299</v>
      </c>
      <c r="B2300">
        <v>27.692931061565499</v>
      </c>
      <c r="C2300">
        <f t="shared" si="35"/>
        <v>5.2624073447012343</v>
      </c>
      <c r="D2300">
        <v>4.6977804727415373</v>
      </c>
    </row>
    <row r="2301" spans="1:4" x14ac:dyDescent="0.3">
      <c r="A2301">
        <v>2300</v>
      </c>
      <c r="B2301">
        <v>23.372243365538601</v>
      </c>
      <c r="C2301">
        <f t="shared" si="35"/>
        <v>4.8344848086987096</v>
      </c>
      <c r="D2301">
        <v>4.6986725217553094</v>
      </c>
    </row>
    <row r="2302" spans="1:4" x14ac:dyDescent="0.3">
      <c r="A2302">
        <v>2301</v>
      </c>
      <c r="B2302">
        <v>23.129501833122099</v>
      </c>
      <c r="C2302">
        <f t="shared" si="35"/>
        <v>4.8093140709587781</v>
      </c>
      <c r="D2302">
        <v>4.6995296468534384</v>
      </c>
    </row>
    <row r="2303" spans="1:4" x14ac:dyDescent="0.3">
      <c r="A2303">
        <v>2302</v>
      </c>
      <c r="B2303">
        <v>3.8941830372320099</v>
      </c>
      <c r="C2303">
        <f t="shared" si="35"/>
        <v>1.9733684494366504</v>
      </c>
      <c r="D2303">
        <v>4.7038039986919626</v>
      </c>
    </row>
    <row r="2304" spans="1:4" x14ac:dyDescent="0.3">
      <c r="A2304">
        <v>2303</v>
      </c>
      <c r="B2304">
        <v>10.5841616829284</v>
      </c>
      <c r="C2304">
        <f t="shared" si="35"/>
        <v>3.2533308597387385</v>
      </c>
      <c r="D2304">
        <v>4.7085587381157517</v>
      </c>
    </row>
    <row r="2305" spans="1:4" x14ac:dyDescent="0.3">
      <c r="A2305">
        <v>2304</v>
      </c>
      <c r="B2305">
        <v>7.7718368093415497</v>
      </c>
      <c r="C2305">
        <f t="shared" si="35"/>
        <v>2.78780142932411</v>
      </c>
      <c r="D2305">
        <v>4.7088406117760986</v>
      </c>
    </row>
    <row r="2306" spans="1:4" x14ac:dyDescent="0.3">
      <c r="A2306">
        <v>2305</v>
      </c>
      <c r="B2306">
        <v>11.4765864937053</v>
      </c>
      <c r="C2306">
        <f t="shared" si="35"/>
        <v>3.3877110995043984</v>
      </c>
      <c r="D2306">
        <v>4.7162603491065678</v>
      </c>
    </row>
    <row r="2307" spans="1:4" x14ac:dyDescent="0.3">
      <c r="A2307">
        <v>2306</v>
      </c>
      <c r="B2307">
        <v>7.8412335434825797</v>
      </c>
      <c r="C2307">
        <f t="shared" ref="C2307:C2370" si="36">SQRT(B2307)</f>
        <v>2.800220266958044</v>
      </c>
      <c r="D2307">
        <v>4.7171191697515447</v>
      </c>
    </row>
    <row r="2308" spans="1:4" x14ac:dyDescent="0.3">
      <c r="A2308">
        <v>2307</v>
      </c>
      <c r="B2308">
        <v>14.8520546410144</v>
      </c>
      <c r="C2308">
        <f t="shared" si="36"/>
        <v>3.8538363536889317</v>
      </c>
      <c r="D2308">
        <v>4.7189077392020495</v>
      </c>
    </row>
    <row r="2309" spans="1:4" x14ac:dyDescent="0.3">
      <c r="A2309">
        <v>2308</v>
      </c>
      <c r="B2309">
        <v>15.9773065170934</v>
      </c>
      <c r="C2309">
        <f t="shared" si="36"/>
        <v>3.997162308074742</v>
      </c>
      <c r="D2309">
        <v>4.7201738099231791</v>
      </c>
    </row>
    <row r="2310" spans="1:4" x14ac:dyDescent="0.3">
      <c r="A2310">
        <v>2309</v>
      </c>
      <c r="B2310">
        <v>17.332251990062399</v>
      </c>
      <c r="C2310">
        <f t="shared" si="36"/>
        <v>4.1632021317805838</v>
      </c>
      <c r="D2310">
        <v>4.7229749851859895</v>
      </c>
    </row>
    <row r="2311" spans="1:4" x14ac:dyDescent="0.3">
      <c r="A2311">
        <v>2310</v>
      </c>
      <c r="B2311">
        <v>46.508206556881802</v>
      </c>
      <c r="C2311">
        <f t="shared" si="36"/>
        <v>6.81969255589149</v>
      </c>
      <c r="D2311">
        <v>4.7259303913000767</v>
      </c>
    </row>
    <row r="2312" spans="1:4" x14ac:dyDescent="0.3">
      <c r="A2312">
        <v>2311</v>
      </c>
      <c r="B2312">
        <v>10.5100069289111</v>
      </c>
      <c r="C2312">
        <f t="shared" si="36"/>
        <v>3.2419140841347263</v>
      </c>
      <c r="D2312">
        <v>4.7294739681027851</v>
      </c>
    </row>
    <row r="2313" spans="1:4" x14ac:dyDescent="0.3">
      <c r="A2313">
        <v>2312</v>
      </c>
      <c r="B2313">
        <v>3.1481413326925698</v>
      </c>
      <c r="C2313">
        <f t="shared" si="36"/>
        <v>1.7743002374718237</v>
      </c>
      <c r="D2313">
        <v>4.7298349648271554</v>
      </c>
    </row>
    <row r="2314" spans="1:4" x14ac:dyDescent="0.3">
      <c r="A2314">
        <v>2313</v>
      </c>
      <c r="B2314">
        <v>5.1509079944613596</v>
      </c>
      <c r="C2314">
        <f t="shared" si="36"/>
        <v>2.2695611898473591</v>
      </c>
      <c r="D2314">
        <v>4.7331812298736144</v>
      </c>
    </row>
    <row r="2315" spans="1:4" x14ac:dyDescent="0.3">
      <c r="A2315">
        <v>2314</v>
      </c>
      <c r="B2315">
        <v>57.1247601648546</v>
      </c>
      <c r="C2315">
        <f t="shared" si="36"/>
        <v>7.5580923628158052</v>
      </c>
      <c r="D2315">
        <v>4.7348830441670788</v>
      </c>
    </row>
    <row r="2316" spans="1:4" x14ac:dyDescent="0.3">
      <c r="A2316">
        <v>2315</v>
      </c>
      <c r="B2316">
        <v>25.460255139154199</v>
      </c>
      <c r="C2316">
        <f t="shared" si="36"/>
        <v>5.0458156069315692</v>
      </c>
      <c r="D2316">
        <v>4.7380682521714688</v>
      </c>
    </row>
    <row r="2317" spans="1:4" x14ac:dyDescent="0.3">
      <c r="A2317">
        <v>2316</v>
      </c>
      <c r="B2317">
        <v>24.5267611682142</v>
      </c>
      <c r="C2317">
        <f t="shared" si="36"/>
        <v>4.952450016730527</v>
      </c>
      <c r="D2317">
        <v>4.7409815932445154</v>
      </c>
    </row>
    <row r="2318" spans="1:4" x14ac:dyDescent="0.3">
      <c r="A2318">
        <v>2317</v>
      </c>
      <c r="B2318">
        <v>12.920349763705801</v>
      </c>
      <c r="C2318">
        <f t="shared" si="36"/>
        <v>3.5944888042259642</v>
      </c>
      <c r="D2318">
        <v>4.741691648232611</v>
      </c>
    </row>
    <row r="2319" spans="1:4" x14ac:dyDescent="0.3">
      <c r="A2319">
        <v>2318</v>
      </c>
      <c r="B2319">
        <v>18.861957342449099</v>
      </c>
      <c r="C2319">
        <f t="shared" si="36"/>
        <v>4.3430354986402193</v>
      </c>
      <c r="D2319">
        <v>4.7450956093769072</v>
      </c>
    </row>
    <row r="2320" spans="1:4" x14ac:dyDescent="0.3">
      <c r="A2320">
        <v>2319</v>
      </c>
      <c r="B2320">
        <v>13.008551370347</v>
      </c>
      <c r="C2320">
        <f t="shared" si="36"/>
        <v>3.606736942216191</v>
      </c>
      <c r="D2320">
        <v>4.751033496887767</v>
      </c>
    </row>
    <row r="2321" spans="1:4" x14ac:dyDescent="0.3">
      <c r="A2321">
        <v>2320</v>
      </c>
      <c r="B2321">
        <v>103.05729311281399</v>
      </c>
      <c r="C2321">
        <f t="shared" si="36"/>
        <v>10.151713801758499</v>
      </c>
      <c r="D2321">
        <v>4.7558980707033029</v>
      </c>
    </row>
    <row r="2322" spans="1:4" x14ac:dyDescent="0.3">
      <c r="A2322">
        <v>2321</v>
      </c>
      <c r="B2322">
        <v>12.8006505376708</v>
      </c>
      <c r="C2322">
        <f t="shared" si="36"/>
        <v>3.5777996782479033</v>
      </c>
      <c r="D2322">
        <v>4.7567167737683524</v>
      </c>
    </row>
    <row r="2323" spans="1:4" x14ac:dyDescent="0.3">
      <c r="A2323">
        <v>2322</v>
      </c>
      <c r="B2323">
        <v>59.626422475955003</v>
      </c>
      <c r="C2323">
        <f t="shared" si="36"/>
        <v>7.7218147139098727</v>
      </c>
      <c r="D2323">
        <v>4.7574519526608041</v>
      </c>
    </row>
    <row r="2324" spans="1:4" x14ac:dyDescent="0.3">
      <c r="A2324">
        <v>2323</v>
      </c>
      <c r="B2324">
        <v>1.8742335887873101</v>
      </c>
      <c r="C2324">
        <f t="shared" si="36"/>
        <v>1.3690265113529796</v>
      </c>
      <c r="D2324">
        <v>4.7615065574212228</v>
      </c>
    </row>
    <row r="2325" spans="1:4" x14ac:dyDescent="0.3">
      <c r="A2325">
        <v>2324</v>
      </c>
      <c r="B2325">
        <v>3.8320087828651199</v>
      </c>
      <c r="C2325">
        <f t="shared" si="36"/>
        <v>1.9575517318490256</v>
      </c>
      <c r="D2325">
        <v>4.7641435765463873</v>
      </c>
    </row>
    <row r="2326" spans="1:4" x14ac:dyDescent="0.3">
      <c r="A2326">
        <v>2325</v>
      </c>
      <c r="B2326">
        <v>2.2919041948113801</v>
      </c>
      <c r="C2326">
        <f t="shared" si="36"/>
        <v>1.5139036279801235</v>
      </c>
      <c r="D2326">
        <v>4.7641624022745805</v>
      </c>
    </row>
    <row r="2327" spans="1:4" x14ac:dyDescent="0.3">
      <c r="A2327">
        <v>2326</v>
      </c>
      <c r="B2327">
        <v>16.134230717479799</v>
      </c>
      <c r="C2327">
        <f t="shared" si="36"/>
        <v>4.0167437953496359</v>
      </c>
      <c r="D2327">
        <v>4.7646113601891393</v>
      </c>
    </row>
    <row r="2328" spans="1:4" x14ac:dyDescent="0.3">
      <c r="A2328">
        <v>2327</v>
      </c>
      <c r="B2328">
        <v>10.530759665774401</v>
      </c>
      <c r="C2328">
        <f t="shared" si="36"/>
        <v>3.2451131976826941</v>
      </c>
      <c r="D2328">
        <v>4.7668416554117989</v>
      </c>
    </row>
    <row r="2329" spans="1:4" x14ac:dyDescent="0.3">
      <c r="A2329">
        <v>2328</v>
      </c>
      <c r="B2329">
        <v>46.953066049002601</v>
      </c>
      <c r="C2329">
        <f t="shared" si="36"/>
        <v>6.8522307352425456</v>
      </c>
      <c r="D2329">
        <v>4.7690234172557702</v>
      </c>
    </row>
    <row r="2330" spans="1:4" x14ac:dyDescent="0.3">
      <c r="A2330">
        <v>2329</v>
      </c>
      <c r="B2330">
        <v>31.227036011491499</v>
      </c>
      <c r="C2330">
        <f t="shared" si="36"/>
        <v>5.5881156046999871</v>
      </c>
      <c r="D2330">
        <v>4.7721365151840214</v>
      </c>
    </row>
    <row r="2331" spans="1:4" x14ac:dyDescent="0.3">
      <c r="A2331">
        <v>2330</v>
      </c>
      <c r="B2331">
        <v>43.876454295422398</v>
      </c>
      <c r="C2331">
        <f t="shared" si="36"/>
        <v>6.623930426523394</v>
      </c>
      <c r="D2331">
        <v>4.7721877937830781</v>
      </c>
    </row>
    <row r="2332" spans="1:4" x14ac:dyDescent="0.3">
      <c r="A2332">
        <v>2331</v>
      </c>
      <c r="B2332">
        <v>20.262366924164699</v>
      </c>
      <c r="C2332">
        <f t="shared" si="36"/>
        <v>4.5013738929536498</v>
      </c>
      <c r="D2332">
        <v>4.7748670254893693</v>
      </c>
    </row>
    <row r="2333" spans="1:4" x14ac:dyDescent="0.3">
      <c r="A2333">
        <v>2332</v>
      </c>
      <c r="B2333">
        <v>7.8081307384595302</v>
      </c>
      <c r="C2333">
        <f t="shared" si="36"/>
        <v>2.7943032652987991</v>
      </c>
      <c r="D2333">
        <v>4.7768892083193331</v>
      </c>
    </row>
    <row r="2334" spans="1:4" x14ac:dyDescent="0.3">
      <c r="A2334">
        <v>2333</v>
      </c>
      <c r="B2334">
        <v>6.2341682136700198</v>
      </c>
      <c r="C2334">
        <f t="shared" si="36"/>
        <v>2.496831635026683</v>
      </c>
      <c r="D2334">
        <v>4.7770974885234336</v>
      </c>
    </row>
    <row r="2335" spans="1:4" x14ac:dyDescent="0.3">
      <c r="A2335">
        <v>2334</v>
      </c>
      <c r="B2335">
        <v>21.958374190025001</v>
      </c>
      <c r="C2335">
        <f t="shared" si="36"/>
        <v>4.6859763326360282</v>
      </c>
      <c r="D2335">
        <v>4.777551077059103</v>
      </c>
    </row>
    <row r="2336" spans="1:4" x14ac:dyDescent="0.3">
      <c r="A2336">
        <v>2335</v>
      </c>
      <c r="B2336">
        <v>12.2415391949609</v>
      </c>
      <c r="C2336">
        <f t="shared" si="36"/>
        <v>3.4987911047904676</v>
      </c>
      <c r="D2336">
        <v>4.7781806986662607</v>
      </c>
    </row>
    <row r="2337" spans="1:4" x14ac:dyDescent="0.3">
      <c r="A2337">
        <v>2336</v>
      </c>
      <c r="B2337">
        <v>13.0376815887255</v>
      </c>
      <c r="C2337">
        <f t="shared" si="36"/>
        <v>3.6107729904724692</v>
      </c>
      <c r="D2337">
        <v>4.7783698332822881</v>
      </c>
    </row>
    <row r="2338" spans="1:4" x14ac:dyDescent="0.3">
      <c r="A2338">
        <v>2337</v>
      </c>
      <c r="B2338">
        <v>20.285844550351001</v>
      </c>
      <c r="C2338">
        <f t="shared" si="36"/>
        <v>4.5039809669170454</v>
      </c>
      <c r="D2338">
        <v>4.7866083185694022</v>
      </c>
    </row>
    <row r="2339" spans="1:4" x14ac:dyDescent="0.3">
      <c r="A2339">
        <v>2338</v>
      </c>
      <c r="B2339">
        <v>12.7562222243753</v>
      </c>
      <c r="C2339">
        <f t="shared" si="36"/>
        <v>3.5715853936837769</v>
      </c>
      <c r="D2339">
        <v>4.7882613450422484</v>
      </c>
    </row>
    <row r="2340" spans="1:4" x14ac:dyDescent="0.3">
      <c r="A2340">
        <v>2339</v>
      </c>
      <c r="B2340">
        <v>17.645771520350699</v>
      </c>
      <c r="C2340">
        <f t="shared" si="36"/>
        <v>4.2006870295644143</v>
      </c>
      <c r="D2340">
        <v>4.7921180718331842</v>
      </c>
    </row>
    <row r="2341" spans="1:4" x14ac:dyDescent="0.3">
      <c r="A2341">
        <v>2340</v>
      </c>
      <c r="B2341">
        <v>26.399879163720001</v>
      </c>
      <c r="C2341">
        <f t="shared" si="36"/>
        <v>5.1380812725880469</v>
      </c>
      <c r="D2341">
        <v>4.7987231972392204</v>
      </c>
    </row>
    <row r="2342" spans="1:4" x14ac:dyDescent="0.3">
      <c r="A2342">
        <v>2341</v>
      </c>
      <c r="B2342">
        <v>66.687307117972694</v>
      </c>
      <c r="C2342">
        <f t="shared" si="36"/>
        <v>8.1662296758034358</v>
      </c>
      <c r="D2342">
        <v>4.7990177075106839</v>
      </c>
    </row>
    <row r="2343" spans="1:4" x14ac:dyDescent="0.3">
      <c r="A2343">
        <v>2342</v>
      </c>
      <c r="B2343">
        <v>16.421230487076102</v>
      </c>
      <c r="C2343">
        <f t="shared" si="36"/>
        <v>4.0523117460378222</v>
      </c>
      <c r="D2343">
        <v>4.7993317840964487</v>
      </c>
    </row>
    <row r="2344" spans="1:4" x14ac:dyDescent="0.3">
      <c r="A2344">
        <v>2343</v>
      </c>
      <c r="B2344">
        <v>52.503640070120099</v>
      </c>
      <c r="C2344">
        <f t="shared" si="36"/>
        <v>7.2459395574431964</v>
      </c>
      <c r="D2344">
        <v>4.8024433101620474</v>
      </c>
    </row>
    <row r="2345" spans="1:4" x14ac:dyDescent="0.3">
      <c r="A2345">
        <v>2344</v>
      </c>
      <c r="B2345">
        <v>12.815867008372701</v>
      </c>
      <c r="C2345">
        <f t="shared" si="36"/>
        <v>3.5799255590546433</v>
      </c>
      <c r="D2345">
        <v>4.8070952958118793</v>
      </c>
    </row>
    <row r="2346" spans="1:4" x14ac:dyDescent="0.3">
      <c r="A2346">
        <v>2345</v>
      </c>
      <c r="B2346">
        <v>4.9647485292146296</v>
      </c>
      <c r="C2346">
        <f t="shared" si="36"/>
        <v>2.2281715663778292</v>
      </c>
      <c r="D2346">
        <v>4.8076704284798888</v>
      </c>
    </row>
    <row r="2347" spans="1:4" x14ac:dyDescent="0.3">
      <c r="A2347">
        <v>2346</v>
      </c>
      <c r="B2347">
        <v>17.875924756092601</v>
      </c>
      <c r="C2347">
        <f t="shared" si="36"/>
        <v>4.2279929938556666</v>
      </c>
      <c r="D2347">
        <v>4.8093140709587781</v>
      </c>
    </row>
    <row r="2348" spans="1:4" x14ac:dyDescent="0.3">
      <c r="A2348">
        <v>2347</v>
      </c>
      <c r="B2348">
        <v>2.29981266241214</v>
      </c>
      <c r="C2348">
        <f t="shared" si="36"/>
        <v>1.5165133241789008</v>
      </c>
      <c r="D2348">
        <v>4.8111071364689852</v>
      </c>
    </row>
    <row r="2349" spans="1:4" x14ac:dyDescent="0.3">
      <c r="A2349">
        <v>2348</v>
      </c>
      <c r="B2349">
        <v>8.2982054964465402</v>
      </c>
      <c r="C2349">
        <f t="shared" si="36"/>
        <v>2.8806606007036892</v>
      </c>
      <c r="D2349">
        <v>4.8114519257293846</v>
      </c>
    </row>
    <row r="2350" spans="1:4" x14ac:dyDescent="0.3">
      <c r="A2350">
        <v>2349</v>
      </c>
      <c r="B2350">
        <v>4.9413787910507896</v>
      </c>
      <c r="C2350">
        <f t="shared" si="36"/>
        <v>2.2229212291601312</v>
      </c>
      <c r="D2350">
        <v>4.8154246219714203</v>
      </c>
    </row>
    <row r="2351" spans="1:4" x14ac:dyDescent="0.3">
      <c r="A2351">
        <v>2350</v>
      </c>
      <c r="B2351">
        <v>30.938537316670601</v>
      </c>
      <c r="C2351">
        <f t="shared" si="36"/>
        <v>5.562242112374344</v>
      </c>
      <c r="D2351">
        <v>4.8158528324034782</v>
      </c>
    </row>
    <row r="2352" spans="1:4" x14ac:dyDescent="0.3">
      <c r="A2352">
        <v>2351</v>
      </c>
      <c r="B2352">
        <v>17.366862027549601</v>
      </c>
      <c r="C2352">
        <f t="shared" si="36"/>
        <v>4.1673567194985361</v>
      </c>
      <c r="D2352">
        <v>4.817980101573573</v>
      </c>
    </row>
    <row r="2353" spans="1:4" x14ac:dyDescent="0.3">
      <c r="A2353">
        <v>2352</v>
      </c>
      <c r="B2353">
        <v>2.5478541354222499</v>
      </c>
      <c r="C2353">
        <f t="shared" si="36"/>
        <v>1.5961999045928583</v>
      </c>
      <c r="D2353">
        <v>4.8204174550514187</v>
      </c>
    </row>
    <row r="2354" spans="1:4" x14ac:dyDescent="0.3">
      <c r="A2354">
        <v>2353</v>
      </c>
      <c r="B2354">
        <v>1.38778666422599</v>
      </c>
      <c r="C2354">
        <f t="shared" si="36"/>
        <v>1.1780435748417755</v>
      </c>
      <c r="D2354">
        <v>4.8212575903688659</v>
      </c>
    </row>
    <row r="2355" spans="1:4" x14ac:dyDescent="0.3">
      <c r="A2355">
        <v>2354</v>
      </c>
      <c r="B2355">
        <v>3.9286234838618102</v>
      </c>
      <c r="C2355">
        <f t="shared" si="36"/>
        <v>1.9820755494838762</v>
      </c>
      <c r="D2355">
        <v>4.8301918686597016</v>
      </c>
    </row>
    <row r="2356" spans="1:4" x14ac:dyDescent="0.3">
      <c r="A2356">
        <v>2355</v>
      </c>
      <c r="B2356">
        <v>9.7357040738437206</v>
      </c>
      <c r="C2356">
        <f t="shared" si="36"/>
        <v>3.1202089791941372</v>
      </c>
      <c r="D2356">
        <v>4.8323286525595091</v>
      </c>
    </row>
    <row r="2357" spans="1:4" x14ac:dyDescent="0.3">
      <c r="A2357">
        <v>2356</v>
      </c>
      <c r="B2357">
        <v>39.948703346723399</v>
      </c>
      <c r="C2357">
        <f t="shared" si="36"/>
        <v>6.3204986628211071</v>
      </c>
      <c r="D2357">
        <v>4.832553398277871</v>
      </c>
    </row>
    <row r="2358" spans="1:4" x14ac:dyDescent="0.3">
      <c r="A2358">
        <v>2357</v>
      </c>
      <c r="B2358">
        <v>46.837449625739602</v>
      </c>
      <c r="C2358">
        <f t="shared" si="36"/>
        <v>6.8437891277960636</v>
      </c>
      <c r="D2358">
        <v>4.8344848086987096</v>
      </c>
    </row>
    <row r="2359" spans="1:4" x14ac:dyDescent="0.3">
      <c r="A2359">
        <v>2358</v>
      </c>
      <c r="B2359">
        <v>10.828956713058499</v>
      </c>
      <c r="C2359">
        <f t="shared" si="36"/>
        <v>3.2907380195115046</v>
      </c>
      <c r="D2359">
        <v>4.837948694378662</v>
      </c>
    </row>
    <row r="2360" spans="1:4" x14ac:dyDescent="0.3">
      <c r="A2360">
        <v>2359</v>
      </c>
      <c r="B2360">
        <v>2.7440065768945501</v>
      </c>
      <c r="C2360">
        <f t="shared" si="36"/>
        <v>1.65650432444185</v>
      </c>
      <c r="D2360">
        <v>4.8380666224092241</v>
      </c>
    </row>
    <row r="2361" spans="1:4" x14ac:dyDescent="0.3">
      <c r="A2361">
        <v>2360</v>
      </c>
      <c r="B2361">
        <v>11.2105358965661</v>
      </c>
      <c r="C2361">
        <f t="shared" si="36"/>
        <v>3.3482138367443168</v>
      </c>
      <c r="D2361">
        <v>4.839011211300476</v>
      </c>
    </row>
    <row r="2362" spans="1:4" x14ac:dyDescent="0.3">
      <c r="A2362">
        <v>2361</v>
      </c>
      <c r="B2362">
        <v>6.1080878173868598</v>
      </c>
      <c r="C2362">
        <f t="shared" si="36"/>
        <v>2.4714545954532241</v>
      </c>
      <c r="D2362">
        <v>4.84091026529941</v>
      </c>
    </row>
    <row r="2363" spans="1:4" x14ac:dyDescent="0.3">
      <c r="A2363">
        <v>2362</v>
      </c>
      <c r="B2363">
        <v>15.6921135086943</v>
      </c>
      <c r="C2363">
        <f t="shared" si="36"/>
        <v>3.9613272407987576</v>
      </c>
      <c r="D2363">
        <v>4.8429757619035323</v>
      </c>
    </row>
    <row r="2364" spans="1:4" x14ac:dyDescent="0.3">
      <c r="A2364">
        <v>2363</v>
      </c>
      <c r="B2364">
        <v>17.509969023343999</v>
      </c>
      <c r="C2364">
        <f t="shared" si="36"/>
        <v>4.1844914892187317</v>
      </c>
      <c r="D2364">
        <v>4.8458267703003477</v>
      </c>
    </row>
    <row r="2365" spans="1:4" x14ac:dyDescent="0.3">
      <c r="A2365">
        <v>2364</v>
      </c>
      <c r="B2365">
        <v>14.061652685219499</v>
      </c>
      <c r="C2365">
        <f t="shared" si="36"/>
        <v>3.7498870229940926</v>
      </c>
      <c r="D2365">
        <v>4.8499305436669911</v>
      </c>
    </row>
    <row r="2366" spans="1:4" x14ac:dyDescent="0.3">
      <c r="A2366">
        <v>2365</v>
      </c>
      <c r="B2366">
        <v>69.897102676921904</v>
      </c>
      <c r="C2366">
        <f t="shared" si="36"/>
        <v>8.3604487126542377</v>
      </c>
      <c r="D2366">
        <v>4.8520509084458086</v>
      </c>
    </row>
    <row r="2367" spans="1:4" x14ac:dyDescent="0.3">
      <c r="A2367">
        <v>2366</v>
      </c>
      <c r="B2367">
        <v>14.77248868317</v>
      </c>
      <c r="C2367">
        <f t="shared" si="36"/>
        <v>3.8434995359919064</v>
      </c>
      <c r="D2367">
        <v>4.8545365032505527</v>
      </c>
    </row>
    <row r="2368" spans="1:4" x14ac:dyDescent="0.3">
      <c r="A2368">
        <v>2367</v>
      </c>
      <c r="B2368">
        <v>98.643230030286304</v>
      </c>
      <c r="C2368">
        <f t="shared" si="36"/>
        <v>9.9319298240717711</v>
      </c>
      <c r="D2368">
        <v>4.8562351992256305</v>
      </c>
    </row>
    <row r="2369" spans="1:4" x14ac:dyDescent="0.3">
      <c r="A2369">
        <v>2368</v>
      </c>
      <c r="B2369">
        <v>23.063461747320201</v>
      </c>
      <c r="C2369">
        <f t="shared" si="36"/>
        <v>4.8024433101620474</v>
      </c>
      <c r="D2369">
        <v>4.8564748819757941</v>
      </c>
    </row>
    <row r="2370" spans="1:4" x14ac:dyDescent="0.3">
      <c r="A2370">
        <v>2369</v>
      </c>
      <c r="B2370">
        <v>15.880769634652401</v>
      </c>
      <c r="C2370">
        <f t="shared" si="36"/>
        <v>3.9850683350041063</v>
      </c>
      <c r="D2370">
        <v>4.8624133714616864</v>
      </c>
    </row>
    <row r="2371" spans="1:4" x14ac:dyDescent="0.3">
      <c r="A2371">
        <v>2370</v>
      </c>
      <c r="B2371">
        <v>20.816499481766598</v>
      </c>
      <c r="C2371">
        <f t="shared" ref="C2371:C2434" si="37">SQRT(B2371)</f>
        <v>4.5625102171684615</v>
      </c>
      <c r="D2371">
        <v>4.8643713825378914</v>
      </c>
    </row>
    <row r="2372" spans="1:4" x14ac:dyDescent="0.3">
      <c r="A2372">
        <v>2371</v>
      </c>
      <c r="B2372">
        <v>31.666641281139601</v>
      </c>
      <c r="C2372">
        <f t="shared" si="37"/>
        <v>5.6273120831476549</v>
      </c>
      <c r="D2372">
        <v>4.8713606090380948</v>
      </c>
    </row>
    <row r="2373" spans="1:4" x14ac:dyDescent="0.3">
      <c r="A2373">
        <v>2372</v>
      </c>
      <c r="B2373">
        <v>43.0223740067078</v>
      </c>
      <c r="C2373">
        <f t="shared" si="37"/>
        <v>6.5591443044583038</v>
      </c>
      <c r="D2373">
        <v>4.8770584223994797</v>
      </c>
    </row>
    <row r="2374" spans="1:4" x14ac:dyDescent="0.3">
      <c r="A2374">
        <v>2373</v>
      </c>
      <c r="B2374">
        <v>31.8864086806438</v>
      </c>
      <c r="C2374">
        <f t="shared" si="37"/>
        <v>5.6468051746668042</v>
      </c>
      <c r="D2374">
        <v>4.8775685773500301</v>
      </c>
    </row>
    <row r="2375" spans="1:4" x14ac:dyDescent="0.3">
      <c r="A2375">
        <v>2374</v>
      </c>
      <c r="B2375">
        <v>13.5145077050546</v>
      </c>
      <c r="C2375">
        <f t="shared" si="37"/>
        <v>3.6762083326512656</v>
      </c>
      <c r="D2375">
        <v>4.8820857741337358</v>
      </c>
    </row>
    <row r="2376" spans="1:4" x14ac:dyDescent="0.3">
      <c r="A2376">
        <v>2375</v>
      </c>
      <c r="B2376">
        <v>17.622338519448299</v>
      </c>
      <c r="C2376">
        <f t="shared" si="37"/>
        <v>4.1978969162484558</v>
      </c>
      <c r="D2376">
        <v>4.889327197598285</v>
      </c>
    </row>
    <row r="2377" spans="1:4" x14ac:dyDescent="0.3">
      <c r="A2377">
        <v>2376</v>
      </c>
      <c r="B2377">
        <v>17.071030533642599</v>
      </c>
      <c r="C2377">
        <f t="shared" si="37"/>
        <v>4.1317103642005932</v>
      </c>
      <c r="D2377">
        <v>4.8907923818344097</v>
      </c>
    </row>
    <row r="2378" spans="1:4" x14ac:dyDescent="0.3">
      <c r="A2378">
        <v>2377</v>
      </c>
      <c r="B2378">
        <v>62.669274043079298</v>
      </c>
      <c r="C2378">
        <f t="shared" si="37"/>
        <v>7.9163927418414062</v>
      </c>
      <c r="D2378">
        <v>4.8959526658665622</v>
      </c>
    </row>
    <row r="2379" spans="1:4" x14ac:dyDescent="0.3">
      <c r="A2379">
        <v>2378</v>
      </c>
      <c r="B2379">
        <v>37.455858051190603</v>
      </c>
      <c r="C2379">
        <f t="shared" si="37"/>
        <v>6.1201191206700054</v>
      </c>
      <c r="D2379">
        <v>4.8960269760397566</v>
      </c>
    </row>
    <row r="2380" spans="1:4" x14ac:dyDescent="0.3">
      <c r="A2380">
        <v>2379</v>
      </c>
      <c r="B2380">
        <v>15.002264760189201</v>
      </c>
      <c r="C2380">
        <f t="shared" si="37"/>
        <v>3.8732757144552981</v>
      </c>
      <c r="D2380">
        <v>4.8962641139544036</v>
      </c>
    </row>
    <row r="2381" spans="1:4" x14ac:dyDescent="0.3">
      <c r="A2381">
        <v>2380</v>
      </c>
      <c r="B2381">
        <v>9.5895614209977698</v>
      </c>
      <c r="C2381">
        <f t="shared" si="37"/>
        <v>3.0967017003576194</v>
      </c>
      <c r="D2381">
        <v>4.8991755529012844</v>
      </c>
    </row>
    <row r="2382" spans="1:4" x14ac:dyDescent="0.3">
      <c r="A2382">
        <v>2381</v>
      </c>
      <c r="B2382">
        <v>15.5116279850055</v>
      </c>
      <c r="C2382">
        <f t="shared" si="37"/>
        <v>3.9384804157194306</v>
      </c>
      <c r="D2382">
        <v>4.9003682117942828</v>
      </c>
    </row>
    <row r="2383" spans="1:4" x14ac:dyDescent="0.3">
      <c r="A2383">
        <v>2382</v>
      </c>
      <c r="B2383">
        <v>17.4907577370981</v>
      </c>
      <c r="C2383">
        <f t="shared" si="37"/>
        <v>4.1821953250772612</v>
      </c>
      <c r="D2383">
        <v>4.9018102603398983</v>
      </c>
    </row>
    <row r="2384" spans="1:4" x14ac:dyDescent="0.3">
      <c r="A2384">
        <v>2383</v>
      </c>
      <c r="B2384">
        <v>8.9474552425651002</v>
      </c>
      <c r="C2384">
        <f t="shared" si="37"/>
        <v>2.9912297207946268</v>
      </c>
      <c r="D2384">
        <v>4.9023998653738454</v>
      </c>
    </row>
    <row r="2385" spans="1:4" x14ac:dyDescent="0.3">
      <c r="A2385">
        <v>2384</v>
      </c>
      <c r="B2385">
        <v>2.7272909496053299</v>
      </c>
      <c r="C2385">
        <f t="shared" si="37"/>
        <v>1.651451164765501</v>
      </c>
      <c r="D2385">
        <v>4.9042917055991175</v>
      </c>
    </row>
    <row r="2386" spans="1:4" x14ac:dyDescent="0.3">
      <c r="A2386">
        <v>2385</v>
      </c>
      <c r="B2386">
        <v>11.633800288964</v>
      </c>
      <c r="C2386">
        <f t="shared" si="37"/>
        <v>3.4108357170881156</v>
      </c>
      <c r="D2386">
        <v>4.9061491109650142</v>
      </c>
    </row>
    <row r="2387" spans="1:4" x14ac:dyDescent="0.3">
      <c r="A2387">
        <v>2386</v>
      </c>
      <c r="B2387">
        <v>4.5369945494005499</v>
      </c>
      <c r="C2387">
        <f t="shared" si="37"/>
        <v>2.1300221945793312</v>
      </c>
      <c r="D2387">
        <v>4.9135629511800092</v>
      </c>
    </row>
    <row r="2388" spans="1:4" x14ac:dyDescent="0.3">
      <c r="A2388">
        <v>2387</v>
      </c>
      <c r="B2388">
        <v>9.4301073343855304</v>
      </c>
      <c r="C2388">
        <f t="shared" si="37"/>
        <v>3.0708479829495845</v>
      </c>
      <c r="D2388">
        <v>4.9168397908294716</v>
      </c>
    </row>
    <row r="2389" spans="1:4" x14ac:dyDescent="0.3">
      <c r="A2389">
        <v>2388</v>
      </c>
      <c r="B2389">
        <v>6.2193203646337496</v>
      </c>
      <c r="C2389">
        <f t="shared" si="37"/>
        <v>2.4938565244684283</v>
      </c>
      <c r="D2389">
        <v>4.9175363196413402</v>
      </c>
    </row>
    <row r="2390" spans="1:4" x14ac:dyDescent="0.3">
      <c r="A2390">
        <v>2389</v>
      </c>
      <c r="B2390">
        <v>27.3775501877675</v>
      </c>
      <c r="C2390">
        <f t="shared" si="37"/>
        <v>5.2323560838084688</v>
      </c>
      <c r="D2390">
        <v>4.9179201532965839</v>
      </c>
    </row>
    <row r="2391" spans="1:4" x14ac:dyDescent="0.3">
      <c r="A2391">
        <v>2390</v>
      </c>
      <c r="B2391">
        <v>11.7085685364436</v>
      </c>
      <c r="C2391">
        <f t="shared" si="37"/>
        <v>3.4217785633269142</v>
      </c>
      <c r="D2391">
        <v>4.9217055517937682</v>
      </c>
    </row>
    <row r="2392" spans="1:4" x14ac:dyDescent="0.3">
      <c r="A2392">
        <v>2391</v>
      </c>
      <c r="B2392">
        <v>30.886330170409</v>
      </c>
      <c r="C2392">
        <f t="shared" si="37"/>
        <v>5.5575471361391982</v>
      </c>
      <c r="D2392">
        <v>4.9228834900749483</v>
      </c>
    </row>
    <row r="2393" spans="1:4" x14ac:dyDescent="0.3">
      <c r="A2393">
        <v>2392</v>
      </c>
      <c r="B2393">
        <v>360.68895333185702</v>
      </c>
      <c r="C2393">
        <f t="shared" si="37"/>
        <v>18.991812797409757</v>
      </c>
      <c r="D2393">
        <v>4.9302894542091646</v>
      </c>
    </row>
    <row r="2394" spans="1:4" x14ac:dyDescent="0.3">
      <c r="A2394">
        <v>2393</v>
      </c>
      <c r="B2394">
        <v>95.766091621995102</v>
      </c>
      <c r="C2394">
        <f t="shared" si="37"/>
        <v>9.7860151043208141</v>
      </c>
      <c r="D2394">
        <v>4.9306646879877771</v>
      </c>
    </row>
    <row r="2395" spans="1:4" x14ac:dyDescent="0.3">
      <c r="A2395">
        <v>2394</v>
      </c>
      <c r="B2395">
        <v>86.064412396803704</v>
      </c>
      <c r="C2395">
        <f t="shared" si="37"/>
        <v>9.27709072914584</v>
      </c>
      <c r="D2395">
        <v>4.9322071385696384</v>
      </c>
    </row>
    <row r="2396" spans="1:4" x14ac:dyDescent="0.3">
      <c r="A2396">
        <v>2395</v>
      </c>
      <c r="B2396">
        <v>20.219634252770799</v>
      </c>
      <c r="C2396">
        <f t="shared" si="37"/>
        <v>4.4966247622823499</v>
      </c>
      <c r="D2396">
        <v>4.9363227181902625</v>
      </c>
    </row>
    <row r="2397" spans="1:4" x14ac:dyDescent="0.3">
      <c r="A2397">
        <v>2396</v>
      </c>
      <c r="B2397">
        <v>13.798758469035899</v>
      </c>
      <c r="C2397">
        <f t="shared" si="37"/>
        <v>3.7146680159922636</v>
      </c>
      <c r="D2397">
        <v>4.9394601114578611</v>
      </c>
    </row>
    <row r="2398" spans="1:4" x14ac:dyDescent="0.3">
      <c r="A2398">
        <v>2397</v>
      </c>
      <c r="B2398">
        <v>43.860719254813397</v>
      </c>
      <c r="C2398">
        <f t="shared" si="37"/>
        <v>6.6227425780271272</v>
      </c>
      <c r="D2398">
        <v>4.9401123701382339</v>
      </c>
    </row>
    <row r="2399" spans="1:4" x14ac:dyDescent="0.3">
      <c r="A2399">
        <v>2398</v>
      </c>
      <c r="B2399">
        <v>8.0581668452113409</v>
      </c>
      <c r="C2399">
        <f t="shared" si="37"/>
        <v>2.8386910443391584</v>
      </c>
      <c r="D2399">
        <v>4.9491322813814849</v>
      </c>
    </row>
    <row r="2400" spans="1:4" x14ac:dyDescent="0.3">
      <c r="A2400">
        <v>2399</v>
      </c>
      <c r="B2400">
        <v>14.8587286930895</v>
      </c>
      <c r="C2400">
        <f t="shared" si="37"/>
        <v>3.854702153615698</v>
      </c>
      <c r="D2400">
        <v>4.952450016730527</v>
      </c>
    </row>
    <row r="2401" spans="1:4" x14ac:dyDescent="0.3">
      <c r="A2401">
        <v>2400</v>
      </c>
      <c r="B2401">
        <v>16.271757131143801</v>
      </c>
      <c r="C2401">
        <f t="shared" si="37"/>
        <v>4.0338266114378047</v>
      </c>
      <c r="D2401">
        <v>4.9535786321249606</v>
      </c>
    </row>
    <row r="2402" spans="1:4" x14ac:dyDescent="0.3">
      <c r="A2402">
        <v>2401</v>
      </c>
      <c r="B2402">
        <v>4.1602828694760197</v>
      </c>
      <c r="C2402">
        <f t="shared" si="37"/>
        <v>2.0396771483438303</v>
      </c>
      <c r="D2402">
        <v>4.9549093978162508</v>
      </c>
    </row>
    <row r="2403" spans="1:4" x14ac:dyDescent="0.3">
      <c r="A2403">
        <v>2402</v>
      </c>
      <c r="B2403">
        <v>4.0033337916290996</v>
      </c>
      <c r="C2403">
        <f t="shared" si="37"/>
        <v>2.0008332743207515</v>
      </c>
      <c r="D2403">
        <v>4.9554908885275335</v>
      </c>
    </row>
    <row r="2404" spans="1:4" x14ac:dyDescent="0.3">
      <c r="A2404">
        <v>2403</v>
      </c>
      <c r="B2404">
        <v>9.2067545800085693</v>
      </c>
      <c r="C2404">
        <f t="shared" si="37"/>
        <v>3.0342634328628373</v>
      </c>
      <c r="D2404">
        <v>4.9621228027962081</v>
      </c>
    </row>
    <row r="2405" spans="1:4" x14ac:dyDescent="0.3">
      <c r="A2405">
        <v>2404</v>
      </c>
      <c r="B2405">
        <v>38.731333601201101</v>
      </c>
      <c r="C2405">
        <f t="shared" si="37"/>
        <v>6.2234502971584096</v>
      </c>
      <c r="D2405">
        <v>4.9799500471554232</v>
      </c>
    </row>
    <row r="2406" spans="1:4" x14ac:dyDescent="0.3">
      <c r="A2406">
        <v>2405</v>
      </c>
      <c r="B2406">
        <v>29.295788169118602</v>
      </c>
      <c r="C2406">
        <f t="shared" si="37"/>
        <v>5.4125583755853022</v>
      </c>
      <c r="D2406">
        <v>4.9824731109780815</v>
      </c>
    </row>
    <row r="2407" spans="1:4" x14ac:dyDescent="0.3">
      <c r="A2407">
        <v>2406</v>
      </c>
      <c r="B2407">
        <v>39.526681121348297</v>
      </c>
      <c r="C2407">
        <f t="shared" si="37"/>
        <v>6.2870248227081378</v>
      </c>
      <c r="D2407">
        <v>4.9835956019876146</v>
      </c>
    </row>
    <row r="2408" spans="1:4" x14ac:dyDescent="0.3">
      <c r="A2408">
        <v>2407</v>
      </c>
      <c r="B2408">
        <v>12.2831577707985</v>
      </c>
      <c r="C2408">
        <f t="shared" si="37"/>
        <v>3.5047336233726094</v>
      </c>
      <c r="D2408">
        <v>4.9851176128598809</v>
      </c>
    </row>
    <row r="2409" spans="1:4" x14ac:dyDescent="0.3">
      <c r="A2409">
        <v>2408</v>
      </c>
      <c r="B2409">
        <v>12.8611877645288</v>
      </c>
      <c r="C2409">
        <f t="shared" si="37"/>
        <v>3.5862498190350323</v>
      </c>
      <c r="D2409">
        <v>4.9853854164437177</v>
      </c>
    </row>
    <row r="2410" spans="1:4" x14ac:dyDescent="0.3">
      <c r="A2410">
        <v>2409</v>
      </c>
      <c r="B2410">
        <v>16.063726608040401</v>
      </c>
      <c r="C2410">
        <f t="shared" si="37"/>
        <v>4.0079579099636762</v>
      </c>
      <c r="D2410">
        <v>4.9855058970723123</v>
      </c>
    </row>
    <row r="2411" spans="1:4" x14ac:dyDescent="0.3">
      <c r="A2411">
        <v>2410</v>
      </c>
      <c r="B2411">
        <v>68.949132301790399</v>
      </c>
      <c r="C2411">
        <f t="shared" si="37"/>
        <v>8.3035614227745924</v>
      </c>
      <c r="D2411">
        <v>4.9858413957087322</v>
      </c>
    </row>
    <row r="2412" spans="1:4" x14ac:dyDescent="0.3">
      <c r="A2412">
        <v>2411</v>
      </c>
      <c r="B2412">
        <v>70.887522123397204</v>
      </c>
      <c r="C2412">
        <f t="shared" si="37"/>
        <v>8.4194727936728437</v>
      </c>
      <c r="D2412">
        <v>4.9886448534025254</v>
      </c>
    </row>
    <row r="2413" spans="1:4" x14ac:dyDescent="0.3">
      <c r="A2413">
        <v>2412</v>
      </c>
      <c r="B2413">
        <v>44.312704164449897</v>
      </c>
      <c r="C2413">
        <f t="shared" si="37"/>
        <v>6.656778812943231</v>
      </c>
      <c r="D2413">
        <v>4.9887003172296991</v>
      </c>
    </row>
    <row r="2414" spans="1:4" x14ac:dyDescent="0.3">
      <c r="A2414">
        <v>2413</v>
      </c>
      <c r="B2414">
        <v>45.781030454567798</v>
      </c>
      <c r="C2414">
        <f t="shared" si="37"/>
        <v>6.7661680776173299</v>
      </c>
      <c r="D2414">
        <v>4.9892238583793471</v>
      </c>
    </row>
    <row r="2415" spans="1:4" x14ac:dyDescent="0.3">
      <c r="A2415">
        <v>2414</v>
      </c>
      <c r="B2415">
        <v>10.674058980998501</v>
      </c>
      <c r="C2415">
        <f t="shared" si="37"/>
        <v>3.2671178400845142</v>
      </c>
      <c r="D2415">
        <v>4.9901836676891262</v>
      </c>
    </row>
    <row r="2416" spans="1:4" x14ac:dyDescent="0.3">
      <c r="A2416">
        <v>2415</v>
      </c>
      <c r="B2416">
        <v>8.4233107535633103</v>
      </c>
      <c r="C2416">
        <f t="shared" si="37"/>
        <v>2.9022940501546892</v>
      </c>
      <c r="D2416">
        <v>4.9987211680331596</v>
      </c>
    </row>
    <row r="2417" spans="1:4" x14ac:dyDescent="0.3">
      <c r="A2417">
        <v>2416</v>
      </c>
      <c r="B2417">
        <v>5.27222029435696</v>
      </c>
      <c r="C2417">
        <f t="shared" si="37"/>
        <v>2.2961315934320838</v>
      </c>
      <c r="D2417">
        <v>4.9993973374121001</v>
      </c>
    </row>
    <row r="2418" spans="1:4" x14ac:dyDescent="0.3">
      <c r="A2418">
        <v>2417</v>
      </c>
      <c r="B2418">
        <v>14.7738751044586</v>
      </c>
      <c r="C2418">
        <f t="shared" si="37"/>
        <v>3.8436798909975063</v>
      </c>
      <c r="D2418">
        <v>5.002578425223847</v>
      </c>
    </row>
    <row r="2419" spans="1:4" x14ac:dyDescent="0.3">
      <c r="A2419">
        <v>2418</v>
      </c>
      <c r="B2419">
        <v>15.8473768619097</v>
      </c>
      <c r="C2419">
        <f t="shared" si="37"/>
        <v>3.980876393698968</v>
      </c>
      <c r="D2419">
        <v>5.0026183227481589</v>
      </c>
    </row>
    <row r="2420" spans="1:4" x14ac:dyDescent="0.3">
      <c r="A2420">
        <v>2419</v>
      </c>
      <c r="B2420">
        <v>61.890324799130902</v>
      </c>
      <c r="C2420">
        <f t="shared" si="37"/>
        <v>7.8670404091456723</v>
      </c>
      <c r="D2420">
        <v>5.0028374090081122</v>
      </c>
    </row>
    <row r="2421" spans="1:4" x14ac:dyDescent="0.3">
      <c r="A2421">
        <v>2420</v>
      </c>
      <c r="B2421">
        <v>39.579065453402301</v>
      </c>
      <c r="C2421">
        <f t="shared" si="37"/>
        <v>6.291189510212063</v>
      </c>
      <c r="D2421">
        <v>5.003695931511646</v>
      </c>
    </row>
    <row r="2422" spans="1:4" x14ac:dyDescent="0.3">
      <c r="A2422">
        <v>2421</v>
      </c>
      <c r="B2422">
        <v>20.4316991819721</v>
      </c>
      <c r="C2422">
        <f t="shared" si="37"/>
        <v>4.5201437125352664</v>
      </c>
      <c r="D2422">
        <v>5.0045484689585029</v>
      </c>
    </row>
    <row r="2423" spans="1:4" x14ac:dyDescent="0.3">
      <c r="A2423">
        <v>2422</v>
      </c>
      <c r="B2423">
        <v>2.8117937296913702</v>
      </c>
      <c r="C2423">
        <f t="shared" si="37"/>
        <v>1.6768404007809956</v>
      </c>
      <c r="D2423">
        <v>5.0068461294954334</v>
      </c>
    </row>
    <row r="2424" spans="1:4" x14ac:dyDescent="0.3">
      <c r="A2424">
        <v>2423</v>
      </c>
      <c r="B2424">
        <v>6.8617806938410499</v>
      </c>
      <c r="C2424">
        <f t="shared" si="37"/>
        <v>2.6195000847186569</v>
      </c>
      <c r="D2424">
        <v>5.019894011185146</v>
      </c>
    </row>
    <row r="2425" spans="1:4" x14ac:dyDescent="0.3">
      <c r="A2425">
        <v>2424</v>
      </c>
      <c r="B2425">
        <v>5.1488922752209501</v>
      </c>
      <c r="C2425">
        <f t="shared" si="37"/>
        <v>2.2691170695274736</v>
      </c>
      <c r="D2425">
        <v>5.0244993680561647</v>
      </c>
    </row>
    <row r="2426" spans="1:4" x14ac:dyDescent="0.3">
      <c r="A2426">
        <v>2425</v>
      </c>
      <c r="B2426">
        <v>9.1373404694108196</v>
      </c>
      <c r="C2426">
        <f t="shared" si="37"/>
        <v>3.0228034122997181</v>
      </c>
      <c r="D2426">
        <v>5.0260558176316348</v>
      </c>
    </row>
    <row r="2427" spans="1:4" x14ac:dyDescent="0.3">
      <c r="A2427">
        <v>2426</v>
      </c>
      <c r="B2427">
        <v>7.4246613658233001</v>
      </c>
      <c r="C2427">
        <f t="shared" si="37"/>
        <v>2.724823180652884</v>
      </c>
      <c r="D2427">
        <v>5.0372728108601983</v>
      </c>
    </row>
    <row r="2428" spans="1:4" x14ac:dyDescent="0.3">
      <c r="A2428">
        <v>2427</v>
      </c>
      <c r="B2428">
        <v>6.5213986690437604</v>
      </c>
      <c r="C2428">
        <f t="shared" si="37"/>
        <v>2.5537029328102672</v>
      </c>
      <c r="D2428">
        <v>5.0386145237330471</v>
      </c>
    </row>
    <row r="2429" spans="1:4" x14ac:dyDescent="0.3">
      <c r="A2429">
        <v>2428</v>
      </c>
      <c r="B2429">
        <v>32.976857024235599</v>
      </c>
      <c r="C2429">
        <f t="shared" si="37"/>
        <v>5.7425479557628076</v>
      </c>
      <c r="D2429">
        <v>5.0436061362184104</v>
      </c>
    </row>
    <row r="2430" spans="1:4" x14ac:dyDescent="0.3">
      <c r="A2430">
        <v>2429</v>
      </c>
      <c r="B2430">
        <v>10.6664790625029</v>
      </c>
      <c r="C2430">
        <f t="shared" si="37"/>
        <v>3.26595760267994</v>
      </c>
      <c r="D2430">
        <v>5.0458156069315692</v>
      </c>
    </row>
    <row r="2431" spans="1:4" x14ac:dyDescent="0.3">
      <c r="A2431">
        <v>2430</v>
      </c>
      <c r="B2431">
        <v>16.0858130407441</v>
      </c>
      <c r="C2431">
        <f t="shared" si="37"/>
        <v>4.0107122859592037</v>
      </c>
      <c r="D2431">
        <v>5.0470523035296351</v>
      </c>
    </row>
    <row r="2432" spans="1:4" x14ac:dyDescent="0.3">
      <c r="A2432">
        <v>2431</v>
      </c>
      <c r="B2432">
        <v>17.0699154972021</v>
      </c>
      <c r="C2432">
        <f t="shared" si="37"/>
        <v>4.1315754255734092</v>
      </c>
      <c r="D2432">
        <v>5.0472253754400844</v>
      </c>
    </row>
    <row r="2433" spans="1:4" x14ac:dyDescent="0.3">
      <c r="A2433">
        <v>2432</v>
      </c>
      <c r="B2433">
        <v>8.24376874997232</v>
      </c>
      <c r="C2433">
        <f t="shared" si="37"/>
        <v>2.8711963969697929</v>
      </c>
      <c r="D2433">
        <v>5.050001031268132</v>
      </c>
    </row>
    <row r="2434" spans="1:4" x14ac:dyDescent="0.3">
      <c r="A2434">
        <v>2433</v>
      </c>
      <c r="B2434">
        <v>12.301093196250299</v>
      </c>
      <c r="C2434">
        <f t="shared" si="37"/>
        <v>3.507291433036368</v>
      </c>
      <c r="D2434">
        <v>5.0535403559060557</v>
      </c>
    </row>
    <row r="2435" spans="1:4" x14ac:dyDescent="0.3">
      <c r="A2435">
        <v>2434</v>
      </c>
      <c r="B2435">
        <v>8.0076835977706899</v>
      </c>
      <c r="C2435">
        <f t="shared" ref="C2435:C2498" si="38">SQRT(B2435)</f>
        <v>2.8297850797844508</v>
      </c>
      <c r="D2435">
        <v>5.0544378447694553</v>
      </c>
    </row>
    <row r="2436" spans="1:4" x14ac:dyDescent="0.3">
      <c r="A2436">
        <v>2435</v>
      </c>
      <c r="B2436">
        <v>16.577051431607899</v>
      </c>
      <c r="C2436">
        <f t="shared" si="38"/>
        <v>4.0714925311988353</v>
      </c>
      <c r="D2436">
        <v>5.0607400281981487</v>
      </c>
    </row>
    <row r="2437" spans="1:4" x14ac:dyDescent="0.3">
      <c r="A2437">
        <v>2436</v>
      </c>
      <c r="B2437">
        <v>33.193734737426702</v>
      </c>
      <c r="C2437">
        <f t="shared" si="38"/>
        <v>5.761400414606392</v>
      </c>
      <c r="D2437">
        <v>5.0658377407548105</v>
      </c>
    </row>
    <row r="2438" spans="1:4" x14ac:dyDescent="0.3">
      <c r="A2438">
        <v>2437</v>
      </c>
      <c r="B2438">
        <v>16.210626176500998</v>
      </c>
      <c r="C2438">
        <f t="shared" si="38"/>
        <v>4.0262421904923951</v>
      </c>
      <c r="D2438">
        <v>5.0687361332853778</v>
      </c>
    </row>
    <row r="2439" spans="1:4" x14ac:dyDescent="0.3">
      <c r="A2439">
        <v>2438</v>
      </c>
      <c r="B2439">
        <v>20.654354130710001</v>
      </c>
      <c r="C2439">
        <f t="shared" si="38"/>
        <v>4.5447061654973915</v>
      </c>
      <c r="D2439">
        <v>5.0755158706439882</v>
      </c>
    </row>
    <row r="2440" spans="1:4" x14ac:dyDescent="0.3">
      <c r="A2440">
        <v>2439</v>
      </c>
      <c r="B2440">
        <v>18.361039205868501</v>
      </c>
      <c r="C2440">
        <f t="shared" si="38"/>
        <v>4.2849783203498824</v>
      </c>
      <c r="D2440">
        <v>5.0830658339959065</v>
      </c>
    </row>
    <row r="2441" spans="1:4" x14ac:dyDescent="0.3">
      <c r="A2441">
        <v>2440</v>
      </c>
      <c r="B2441">
        <v>2.3335183838972902</v>
      </c>
      <c r="C2441">
        <f t="shared" si="38"/>
        <v>1.5275858024665228</v>
      </c>
      <c r="D2441">
        <v>5.0835659369540886</v>
      </c>
    </row>
    <row r="2442" spans="1:4" x14ac:dyDescent="0.3">
      <c r="A2442">
        <v>2441</v>
      </c>
      <c r="B2442">
        <v>1.90037749642466</v>
      </c>
      <c r="C2442">
        <f t="shared" si="38"/>
        <v>1.3785418007534846</v>
      </c>
      <c r="D2442">
        <v>5.0844313458815336</v>
      </c>
    </row>
    <row r="2443" spans="1:4" x14ac:dyDescent="0.3">
      <c r="A2443">
        <v>2442</v>
      </c>
      <c r="B2443">
        <v>1.7403703821084699</v>
      </c>
      <c r="C2443">
        <f t="shared" si="38"/>
        <v>1.3192309813328635</v>
      </c>
      <c r="D2443">
        <v>5.0848393295324188</v>
      </c>
    </row>
    <row r="2444" spans="1:4" x14ac:dyDescent="0.3">
      <c r="A2444">
        <v>2443</v>
      </c>
      <c r="B2444">
        <v>4.4293587512040098</v>
      </c>
      <c r="C2444">
        <f t="shared" si="38"/>
        <v>2.1046041792232595</v>
      </c>
      <c r="D2444">
        <v>5.0904671611971821</v>
      </c>
    </row>
    <row r="2445" spans="1:4" x14ac:dyDescent="0.3">
      <c r="A2445">
        <v>2444</v>
      </c>
      <c r="B2445">
        <v>5.51632856969636</v>
      </c>
      <c r="C2445">
        <f t="shared" si="38"/>
        <v>2.3486865626763311</v>
      </c>
      <c r="D2445">
        <v>5.0909512658903537</v>
      </c>
    </row>
    <row r="2446" spans="1:4" x14ac:dyDescent="0.3">
      <c r="A2446">
        <v>2445</v>
      </c>
      <c r="B2446">
        <v>8.2868667605097492</v>
      </c>
      <c r="C2446">
        <f t="shared" si="38"/>
        <v>2.8786918488281703</v>
      </c>
      <c r="D2446">
        <v>5.0960439848330097</v>
      </c>
    </row>
    <row r="2447" spans="1:4" x14ac:dyDescent="0.3">
      <c r="A2447">
        <v>2446</v>
      </c>
      <c r="B2447">
        <v>10.364286624581499</v>
      </c>
      <c r="C2447">
        <f t="shared" si="38"/>
        <v>3.2193612137474568</v>
      </c>
      <c r="D2447">
        <v>5.1005801375318676</v>
      </c>
    </row>
    <row r="2448" spans="1:4" x14ac:dyDescent="0.3">
      <c r="A2448">
        <v>2447</v>
      </c>
      <c r="B2448">
        <v>13.262514314850799</v>
      </c>
      <c r="C2448">
        <f t="shared" si="38"/>
        <v>3.6417735122946344</v>
      </c>
      <c r="D2448">
        <v>5.1103149495407223</v>
      </c>
    </row>
    <row r="2449" spans="1:4" x14ac:dyDescent="0.3">
      <c r="A2449">
        <v>2448</v>
      </c>
      <c r="B2449">
        <v>8.0143241808264101</v>
      </c>
      <c r="C2449">
        <f t="shared" si="38"/>
        <v>2.8309581736271574</v>
      </c>
      <c r="D2449">
        <v>5.1105531526982384</v>
      </c>
    </row>
    <row r="2450" spans="1:4" x14ac:dyDescent="0.3">
      <c r="A2450">
        <v>2449</v>
      </c>
      <c r="B2450">
        <v>53.022066676267798</v>
      </c>
      <c r="C2450">
        <f t="shared" si="38"/>
        <v>7.2816252771114085</v>
      </c>
      <c r="D2450">
        <v>5.1120544364946072</v>
      </c>
    </row>
    <row r="2451" spans="1:4" x14ac:dyDescent="0.3">
      <c r="A2451">
        <v>2450</v>
      </c>
      <c r="B2451">
        <v>28.7930346739942</v>
      </c>
      <c r="C2451">
        <f t="shared" si="38"/>
        <v>5.365914150822225</v>
      </c>
      <c r="D2451">
        <v>5.1187692527070512</v>
      </c>
    </row>
    <row r="2452" spans="1:4" x14ac:dyDescent="0.3">
      <c r="A2452">
        <v>2451</v>
      </c>
      <c r="B2452">
        <v>12.9431311810038</v>
      </c>
      <c r="C2452">
        <f t="shared" si="38"/>
        <v>3.5976563455955324</v>
      </c>
      <c r="D2452">
        <v>5.120949563638896</v>
      </c>
    </row>
    <row r="2453" spans="1:4" x14ac:dyDescent="0.3">
      <c r="A2453">
        <v>2452</v>
      </c>
      <c r="B2453">
        <v>49.902224084799499</v>
      </c>
      <c r="C2453">
        <f t="shared" si="38"/>
        <v>7.0641506272728574</v>
      </c>
      <c r="D2453">
        <v>5.1212996419419943</v>
      </c>
    </row>
    <row r="2454" spans="1:4" x14ac:dyDescent="0.3">
      <c r="A2454">
        <v>2453</v>
      </c>
      <c r="B2454">
        <v>41.622330310192197</v>
      </c>
      <c r="C2454">
        <f t="shared" si="38"/>
        <v>6.4515370502068885</v>
      </c>
      <c r="D2454">
        <v>5.1223684535600036</v>
      </c>
    </row>
    <row r="2455" spans="1:4" x14ac:dyDescent="0.3">
      <c r="A2455">
        <v>2454</v>
      </c>
      <c r="B2455">
        <v>26.461039248235402</v>
      </c>
      <c r="C2455">
        <f t="shared" si="38"/>
        <v>5.144029475832677</v>
      </c>
      <c r="D2455">
        <v>5.1231738948316012</v>
      </c>
    </row>
    <row r="2456" spans="1:4" x14ac:dyDescent="0.3">
      <c r="A2456">
        <v>2455</v>
      </c>
      <c r="B2456">
        <v>18.6039357156296</v>
      </c>
      <c r="C2456">
        <f t="shared" si="38"/>
        <v>4.31322799253988</v>
      </c>
      <c r="D2456">
        <v>5.1249787712360426</v>
      </c>
    </row>
    <row r="2457" spans="1:4" x14ac:dyDescent="0.3">
      <c r="A2457">
        <v>2456</v>
      </c>
      <c r="B2457">
        <v>26.8209380800769</v>
      </c>
      <c r="C2457">
        <f t="shared" si="38"/>
        <v>5.1788935188973424</v>
      </c>
      <c r="D2457">
        <v>5.1264612775404537</v>
      </c>
    </row>
    <row r="2458" spans="1:4" x14ac:dyDescent="0.3">
      <c r="A2458">
        <v>2457</v>
      </c>
      <c r="B2458">
        <v>15.772350026112299</v>
      </c>
      <c r="C2458">
        <f t="shared" si="38"/>
        <v>3.9714418069653621</v>
      </c>
      <c r="D2458">
        <v>5.1265272947745828</v>
      </c>
    </row>
    <row r="2459" spans="1:4" x14ac:dyDescent="0.3">
      <c r="A2459">
        <v>2458</v>
      </c>
      <c r="B2459">
        <v>26.765586006397399</v>
      </c>
      <c r="C2459">
        <f t="shared" si="38"/>
        <v>5.1735467530889672</v>
      </c>
      <c r="D2459">
        <v>5.1367232699624665</v>
      </c>
    </row>
    <row r="2460" spans="1:4" x14ac:dyDescent="0.3">
      <c r="A2460">
        <v>2459</v>
      </c>
      <c r="B2460">
        <v>23.566524661392101</v>
      </c>
      <c r="C2460">
        <f t="shared" si="38"/>
        <v>4.8545365032505527</v>
      </c>
      <c r="D2460">
        <v>5.1380812725880469</v>
      </c>
    </row>
    <row r="2461" spans="1:4" x14ac:dyDescent="0.3">
      <c r="A2461">
        <v>2460</v>
      </c>
      <c r="B2461">
        <v>22.065613726580199</v>
      </c>
      <c r="C2461">
        <f t="shared" si="38"/>
        <v>4.6974049992075626</v>
      </c>
      <c r="D2461">
        <v>5.1390769847819557</v>
      </c>
    </row>
    <row r="2462" spans="1:4" x14ac:dyDescent="0.3">
      <c r="A2462">
        <v>2461</v>
      </c>
      <c r="B2462">
        <v>33.620671557093303</v>
      </c>
      <c r="C2462">
        <f t="shared" si="38"/>
        <v>5.7983335155105822</v>
      </c>
      <c r="D2462">
        <v>5.1401302108172997</v>
      </c>
    </row>
    <row r="2463" spans="1:4" x14ac:dyDescent="0.3">
      <c r="A2463">
        <v>2462</v>
      </c>
      <c r="B2463">
        <v>55.658091705165099</v>
      </c>
      <c r="C2463">
        <f t="shared" si="38"/>
        <v>7.4604350881945951</v>
      </c>
      <c r="D2463">
        <v>5.144029475832677</v>
      </c>
    </row>
    <row r="2464" spans="1:4" x14ac:dyDescent="0.3">
      <c r="A2464">
        <v>2463</v>
      </c>
      <c r="B2464">
        <v>29.391962417277899</v>
      </c>
      <c r="C2464">
        <f t="shared" si="38"/>
        <v>5.4214354572638692</v>
      </c>
      <c r="D2464">
        <v>5.1511485333628562</v>
      </c>
    </row>
    <row r="2465" spans="1:4" x14ac:dyDescent="0.3">
      <c r="A2465">
        <v>2464</v>
      </c>
      <c r="B2465">
        <v>2.93579171171534</v>
      </c>
      <c r="C2465">
        <f t="shared" si="38"/>
        <v>1.713415218712423</v>
      </c>
      <c r="D2465">
        <v>5.1518439513635794</v>
      </c>
    </row>
    <row r="2466" spans="1:4" x14ac:dyDescent="0.3">
      <c r="A2466">
        <v>2465</v>
      </c>
      <c r="B2466">
        <v>2.8249510478205</v>
      </c>
      <c r="C2466">
        <f t="shared" si="38"/>
        <v>1.6807590689389422</v>
      </c>
      <c r="D2466">
        <v>5.1522736919284773</v>
      </c>
    </row>
    <row r="2467" spans="1:4" x14ac:dyDescent="0.3">
      <c r="A2467">
        <v>2466</v>
      </c>
      <c r="B2467">
        <v>5.3665773600351896</v>
      </c>
      <c r="C2467">
        <f t="shared" si="38"/>
        <v>2.3165874384609766</v>
      </c>
      <c r="D2467">
        <v>5.1549973359446071</v>
      </c>
    </row>
    <row r="2468" spans="1:4" x14ac:dyDescent="0.3">
      <c r="A2468">
        <v>2467</v>
      </c>
      <c r="B2468">
        <v>47.105779205226199</v>
      </c>
      <c r="C2468">
        <f t="shared" si="38"/>
        <v>6.8633650059738338</v>
      </c>
      <c r="D2468">
        <v>5.1593579801120608</v>
      </c>
    </row>
    <row r="2469" spans="1:4" x14ac:dyDescent="0.3">
      <c r="A2469">
        <v>2468</v>
      </c>
      <c r="B2469">
        <v>41.8192188240291</v>
      </c>
      <c r="C2469">
        <f t="shared" si="38"/>
        <v>6.4667780868086933</v>
      </c>
      <c r="D2469">
        <v>5.1669415264569425</v>
      </c>
    </row>
    <row r="2470" spans="1:4" x14ac:dyDescent="0.3">
      <c r="A2470">
        <v>2469</v>
      </c>
      <c r="B2470">
        <v>43.485126889752998</v>
      </c>
      <c r="C2470">
        <f t="shared" si="38"/>
        <v>6.5943253551635586</v>
      </c>
      <c r="D2470">
        <v>5.1700138859904037</v>
      </c>
    </row>
    <row r="2471" spans="1:4" x14ac:dyDescent="0.3">
      <c r="A2471">
        <v>2470</v>
      </c>
      <c r="B2471">
        <v>2.8329229352945502</v>
      </c>
      <c r="C2471">
        <f t="shared" si="38"/>
        <v>1.6831289122626794</v>
      </c>
      <c r="D2471">
        <v>5.172340449983218</v>
      </c>
    </row>
    <row r="2472" spans="1:4" x14ac:dyDescent="0.3">
      <c r="A2472">
        <v>2471</v>
      </c>
      <c r="B2472">
        <v>3.3695034499393501</v>
      </c>
      <c r="C2472">
        <f t="shared" si="38"/>
        <v>1.8356207260595392</v>
      </c>
      <c r="D2472">
        <v>5.1735467530889672</v>
      </c>
    </row>
    <row r="2473" spans="1:4" x14ac:dyDescent="0.3">
      <c r="A2473">
        <v>2472</v>
      </c>
      <c r="B2473">
        <v>8.0221451078941701</v>
      </c>
      <c r="C2473">
        <f t="shared" si="38"/>
        <v>2.8323391583449484</v>
      </c>
      <c r="D2473">
        <v>5.1787970446085065</v>
      </c>
    </row>
    <row r="2474" spans="1:4" x14ac:dyDescent="0.3">
      <c r="A2474">
        <v>2473</v>
      </c>
      <c r="B2474">
        <v>14.285879613813099</v>
      </c>
      <c r="C2474">
        <f t="shared" si="38"/>
        <v>3.7796666008807045</v>
      </c>
      <c r="D2474">
        <v>5.1788935188973424</v>
      </c>
    </row>
    <row r="2475" spans="1:4" x14ac:dyDescent="0.3">
      <c r="A2475">
        <v>2474</v>
      </c>
      <c r="B2475">
        <v>16.135907306662599</v>
      </c>
      <c r="C2475">
        <f t="shared" si="38"/>
        <v>4.0169524899683093</v>
      </c>
      <c r="D2475">
        <v>5.1858881318114447</v>
      </c>
    </row>
    <row r="2476" spans="1:4" x14ac:dyDescent="0.3">
      <c r="A2476">
        <v>2475</v>
      </c>
      <c r="B2476">
        <v>12.385574990066401</v>
      </c>
      <c r="C2476">
        <f t="shared" si="38"/>
        <v>3.5193145625343583</v>
      </c>
      <c r="D2476">
        <v>5.1859050904873678</v>
      </c>
    </row>
    <row r="2477" spans="1:4" x14ac:dyDescent="0.3">
      <c r="A2477">
        <v>2476</v>
      </c>
      <c r="B2477">
        <v>4.5564884546261499</v>
      </c>
      <c r="C2477">
        <f t="shared" si="38"/>
        <v>2.1345932761596882</v>
      </c>
      <c r="D2477">
        <v>5.1874531166400626</v>
      </c>
    </row>
    <row r="2478" spans="1:4" x14ac:dyDescent="0.3">
      <c r="A2478">
        <v>2477</v>
      </c>
      <c r="B2478">
        <v>3.7446144772027798</v>
      </c>
      <c r="C2478">
        <f t="shared" si="38"/>
        <v>1.9351006374870481</v>
      </c>
      <c r="D2478">
        <v>5.1889508785243672</v>
      </c>
    </row>
    <row r="2479" spans="1:4" x14ac:dyDescent="0.3">
      <c r="A2479">
        <v>2478</v>
      </c>
      <c r="B2479">
        <v>6.6696589240226496</v>
      </c>
      <c r="C2479">
        <f t="shared" si="38"/>
        <v>2.582568280611889</v>
      </c>
      <c r="D2479">
        <v>5.191795251829352</v>
      </c>
    </row>
    <row r="2480" spans="1:4" x14ac:dyDescent="0.3">
      <c r="A2480">
        <v>2479</v>
      </c>
      <c r="B2480">
        <v>4.9096419802246096</v>
      </c>
      <c r="C2480">
        <f t="shared" si="38"/>
        <v>2.2157711931119173</v>
      </c>
      <c r="D2480">
        <v>5.1941220201036193</v>
      </c>
    </row>
    <row r="2481" spans="1:4" x14ac:dyDescent="0.3">
      <c r="A2481">
        <v>2480</v>
      </c>
      <c r="B2481">
        <v>7.1067211913390302</v>
      </c>
      <c r="C2481">
        <f t="shared" si="38"/>
        <v>2.6658434296370501</v>
      </c>
      <c r="D2481">
        <v>5.1949026567101235</v>
      </c>
    </row>
    <row r="2482" spans="1:4" x14ac:dyDescent="0.3">
      <c r="A2482">
        <v>2481</v>
      </c>
      <c r="B2482">
        <v>6.25572383606114</v>
      </c>
      <c r="C2482">
        <f t="shared" si="38"/>
        <v>2.501144505233782</v>
      </c>
      <c r="D2482">
        <v>5.1953023586923983</v>
      </c>
    </row>
    <row r="2483" spans="1:4" x14ac:dyDescent="0.3">
      <c r="A2483">
        <v>2482</v>
      </c>
      <c r="B2483">
        <v>50.251330036042397</v>
      </c>
      <c r="C2483">
        <f t="shared" si="38"/>
        <v>7.0888172522672921</v>
      </c>
      <c r="D2483">
        <v>5.199274756591894</v>
      </c>
    </row>
    <row r="2484" spans="1:4" x14ac:dyDescent="0.3">
      <c r="A2484">
        <v>2483</v>
      </c>
      <c r="B2484">
        <v>20.1556742831471</v>
      </c>
      <c r="C2484">
        <f t="shared" si="38"/>
        <v>4.4895071314284714</v>
      </c>
      <c r="D2484">
        <v>5.2026340474679076</v>
      </c>
    </row>
    <row r="2485" spans="1:4" x14ac:dyDescent="0.3">
      <c r="A2485">
        <v>2484</v>
      </c>
      <c r="B2485">
        <v>12.585220312911</v>
      </c>
      <c r="C2485">
        <f t="shared" si="38"/>
        <v>3.5475654064317124</v>
      </c>
      <c r="D2485">
        <v>5.2072053399655367</v>
      </c>
    </row>
    <row r="2486" spans="1:4" x14ac:dyDescent="0.3">
      <c r="A2486">
        <v>2485</v>
      </c>
      <c r="B2486">
        <v>16.022115008165901</v>
      </c>
      <c r="C2486">
        <f t="shared" si="38"/>
        <v>4.002763421458468</v>
      </c>
      <c r="D2486">
        <v>5.218144568592499</v>
      </c>
    </row>
    <row r="2487" spans="1:4" x14ac:dyDescent="0.3">
      <c r="A2487">
        <v>2486</v>
      </c>
      <c r="B2487">
        <v>12.7531286741558</v>
      </c>
      <c r="C2487">
        <f t="shared" si="38"/>
        <v>3.5711522894096523</v>
      </c>
      <c r="D2487">
        <v>5.2181876356197083</v>
      </c>
    </row>
    <row r="2488" spans="1:4" x14ac:dyDescent="0.3">
      <c r="A2488">
        <v>2487</v>
      </c>
      <c r="B2488">
        <v>42.897104286199202</v>
      </c>
      <c r="C2488">
        <f t="shared" si="38"/>
        <v>6.5495881004990846</v>
      </c>
      <c r="D2488">
        <v>5.2214099395142206</v>
      </c>
    </row>
    <row r="2489" spans="1:4" x14ac:dyDescent="0.3">
      <c r="A2489">
        <v>2488</v>
      </c>
      <c r="B2489">
        <v>7.6487021599978702</v>
      </c>
      <c r="C2489">
        <f t="shared" si="38"/>
        <v>2.7656287097146408</v>
      </c>
      <c r="D2489">
        <v>5.2214201117521082</v>
      </c>
    </row>
    <row r="2490" spans="1:4" x14ac:dyDescent="0.3">
      <c r="A2490">
        <v>2489</v>
      </c>
      <c r="B2490">
        <v>4.8966791850827596</v>
      </c>
      <c r="C2490">
        <f t="shared" si="38"/>
        <v>2.2128441393561271</v>
      </c>
      <c r="D2490">
        <v>5.2215687974900709</v>
      </c>
    </row>
    <row r="2491" spans="1:4" x14ac:dyDescent="0.3">
      <c r="A2491">
        <v>2490</v>
      </c>
      <c r="B2491">
        <v>6.6578092661494903</v>
      </c>
      <c r="C2491">
        <f t="shared" si="38"/>
        <v>2.5802730991407654</v>
      </c>
      <c r="D2491">
        <v>5.2217175197058197</v>
      </c>
    </row>
    <row r="2492" spans="1:4" x14ac:dyDescent="0.3">
      <c r="A2492">
        <v>2491</v>
      </c>
      <c r="B2492">
        <v>19.6339260249215</v>
      </c>
      <c r="C2492">
        <f t="shared" si="38"/>
        <v>4.4310186215949825</v>
      </c>
      <c r="D2492">
        <v>5.2269860748642234</v>
      </c>
    </row>
    <row r="2493" spans="1:4" x14ac:dyDescent="0.3">
      <c r="A2493">
        <v>2492</v>
      </c>
      <c r="B2493">
        <v>13.6190001923572</v>
      </c>
      <c r="C2493">
        <f t="shared" si="38"/>
        <v>3.6903929590705107</v>
      </c>
      <c r="D2493">
        <v>5.2323560838084688</v>
      </c>
    </row>
    <row r="2494" spans="1:4" x14ac:dyDescent="0.3">
      <c r="A2494">
        <v>2493</v>
      </c>
      <c r="B2494">
        <v>25.474483990486299</v>
      </c>
      <c r="C2494">
        <f t="shared" si="38"/>
        <v>5.0472253754400844</v>
      </c>
      <c r="D2494">
        <v>5.2337777735257447</v>
      </c>
    </row>
    <row r="2495" spans="1:4" x14ac:dyDescent="0.3">
      <c r="A2495">
        <v>2494</v>
      </c>
      <c r="B2495">
        <v>6.6685581281985797</v>
      </c>
      <c r="C2495">
        <f t="shared" si="38"/>
        <v>2.5823551514457845</v>
      </c>
      <c r="D2495">
        <v>5.2410221553760099</v>
      </c>
    </row>
    <row r="2496" spans="1:4" x14ac:dyDescent="0.3">
      <c r="A2496">
        <v>2495</v>
      </c>
      <c r="B2496">
        <v>26.201798662459101</v>
      </c>
      <c r="C2496">
        <f t="shared" si="38"/>
        <v>5.1187692527070512</v>
      </c>
      <c r="D2496">
        <v>5.2424507321214575</v>
      </c>
    </row>
    <row r="2497" spans="1:4" x14ac:dyDescent="0.3">
      <c r="A2497">
        <v>2496</v>
      </c>
      <c r="B2497">
        <v>32.125308359902498</v>
      </c>
      <c r="C2497">
        <f t="shared" si="38"/>
        <v>5.6679192266565073</v>
      </c>
      <c r="D2497">
        <v>5.2504950585370711</v>
      </c>
    </row>
    <row r="2498" spans="1:4" x14ac:dyDescent="0.3">
      <c r="A2498">
        <v>2497</v>
      </c>
      <c r="B2498">
        <v>8.2051093915437097</v>
      </c>
      <c r="C2498">
        <f t="shared" si="38"/>
        <v>2.8644562121882244</v>
      </c>
      <c r="D2498">
        <v>5.2511271868158076</v>
      </c>
    </row>
    <row r="2499" spans="1:4" x14ac:dyDescent="0.3">
      <c r="A2499">
        <v>2498</v>
      </c>
      <c r="B2499">
        <v>3.8809074234597101</v>
      </c>
      <c r="C2499">
        <f t="shared" ref="C2499:C2562" si="39">SQRT(B2499)</f>
        <v>1.970001884125929</v>
      </c>
      <c r="D2499">
        <v>5.2511991532855236</v>
      </c>
    </row>
    <row r="2500" spans="1:4" x14ac:dyDescent="0.3">
      <c r="A2500">
        <v>2499</v>
      </c>
      <c r="B2500">
        <v>6.7878237159827499</v>
      </c>
      <c r="C2500">
        <f t="shared" si="39"/>
        <v>2.6053452201162806</v>
      </c>
      <c r="D2500">
        <v>5.2532941722467248</v>
      </c>
    </row>
    <row r="2501" spans="1:4" x14ac:dyDescent="0.3">
      <c r="A2501">
        <v>2500</v>
      </c>
      <c r="B2501">
        <v>26.117753526553901</v>
      </c>
      <c r="C2501">
        <f t="shared" si="39"/>
        <v>5.1105531526982384</v>
      </c>
      <c r="D2501">
        <v>5.2614012205063965</v>
      </c>
    </row>
    <row r="2502" spans="1:4" x14ac:dyDescent="0.3">
      <c r="A2502">
        <v>2501</v>
      </c>
      <c r="B2502">
        <v>7.7693839103536302</v>
      </c>
      <c r="C2502">
        <f t="shared" si="39"/>
        <v>2.7873614602978263</v>
      </c>
      <c r="D2502">
        <v>5.2624073447012343</v>
      </c>
    </row>
    <row r="2503" spans="1:4" x14ac:dyDescent="0.3">
      <c r="A2503">
        <v>2502</v>
      </c>
      <c r="B2503">
        <v>5.2855936148827798</v>
      </c>
      <c r="C2503">
        <f t="shared" si="39"/>
        <v>2.2990418906324392</v>
      </c>
      <c r="D2503">
        <v>5.2641772793118964</v>
      </c>
    </row>
    <row r="2504" spans="1:4" x14ac:dyDescent="0.3">
      <c r="A2504">
        <v>2503</v>
      </c>
      <c r="B2504">
        <v>12.9479270751923</v>
      </c>
      <c r="C2504">
        <f t="shared" si="39"/>
        <v>3.5983228142000128</v>
      </c>
      <c r="D2504">
        <v>5.2685558055156543</v>
      </c>
    </row>
    <row r="2505" spans="1:4" x14ac:dyDescent="0.3">
      <c r="A2505">
        <v>2504</v>
      </c>
      <c r="B2505">
        <v>23.973402273597699</v>
      </c>
      <c r="C2505">
        <f t="shared" si="39"/>
        <v>4.8962641139544036</v>
      </c>
      <c r="D2505">
        <v>5.270450738768127</v>
      </c>
    </row>
    <row r="2506" spans="1:4" x14ac:dyDescent="0.3">
      <c r="A2506">
        <v>2505</v>
      </c>
      <c r="B2506">
        <v>9.3939784035009701</v>
      </c>
      <c r="C2506">
        <f t="shared" si="39"/>
        <v>3.0649597719221324</v>
      </c>
      <c r="D2506">
        <v>5.2706193729191924</v>
      </c>
    </row>
    <row r="2507" spans="1:4" x14ac:dyDescent="0.3">
      <c r="A2507">
        <v>2506</v>
      </c>
      <c r="B2507">
        <v>27.954234296995899</v>
      </c>
      <c r="C2507">
        <f t="shared" si="39"/>
        <v>5.2871764011611999</v>
      </c>
      <c r="D2507">
        <v>5.2809606892721233</v>
      </c>
    </row>
    <row r="2508" spans="1:4" x14ac:dyDescent="0.3">
      <c r="A2508">
        <v>2507</v>
      </c>
      <c r="B2508">
        <v>29.054146674249701</v>
      </c>
      <c r="C2508">
        <f t="shared" si="39"/>
        <v>5.390189855121033</v>
      </c>
      <c r="D2508">
        <v>5.2844066863607688</v>
      </c>
    </row>
    <row r="2509" spans="1:4" x14ac:dyDescent="0.3">
      <c r="A2509">
        <v>2508</v>
      </c>
      <c r="B2509">
        <v>56.678901010401297</v>
      </c>
      <c r="C2509">
        <f t="shared" si="39"/>
        <v>7.5285391020038741</v>
      </c>
      <c r="D2509">
        <v>5.2871764011611999</v>
      </c>
    </row>
    <row r="2510" spans="1:4" x14ac:dyDescent="0.3">
      <c r="A2510">
        <v>2509</v>
      </c>
      <c r="B2510">
        <v>17.426039801515401</v>
      </c>
      <c r="C2510">
        <f t="shared" si="39"/>
        <v>4.1744508383157903</v>
      </c>
      <c r="D2510">
        <v>5.2889682554556892</v>
      </c>
    </row>
    <row r="2511" spans="1:4" x14ac:dyDescent="0.3">
      <c r="A2511">
        <v>2510</v>
      </c>
      <c r="B2511">
        <v>8.3142249791322502</v>
      </c>
      <c r="C2511">
        <f t="shared" si="39"/>
        <v>2.8834397824702789</v>
      </c>
      <c r="D2511">
        <v>5.2918406710528521</v>
      </c>
    </row>
    <row r="2512" spans="1:4" x14ac:dyDescent="0.3">
      <c r="A2512">
        <v>2511</v>
      </c>
      <c r="B2512">
        <v>4.9682585223047999</v>
      </c>
      <c r="C2512">
        <f t="shared" si="39"/>
        <v>2.2289590669872785</v>
      </c>
      <c r="D2512">
        <v>5.2943394667981485</v>
      </c>
    </row>
    <row r="2513" spans="1:4" x14ac:dyDescent="0.3">
      <c r="A2513">
        <v>2512</v>
      </c>
      <c r="B2513">
        <v>21.265781904881202</v>
      </c>
      <c r="C2513">
        <f t="shared" si="39"/>
        <v>4.6114836988632195</v>
      </c>
      <c r="D2513">
        <v>5.2964688337745836</v>
      </c>
    </row>
    <row r="2514" spans="1:4" x14ac:dyDescent="0.3">
      <c r="A2514">
        <v>2513</v>
      </c>
      <c r="B2514">
        <v>17.7473723611152</v>
      </c>
      <c r="C2514">
        <f t="shared" si="39"/>
        <v>4.2127630316830311</v>
      </c>
      <c r="D2514">
        <v>5.2997593148278632</v>
      </c>
    </row>
    <row r="2515" spans="1:4" x14ac:dyDescent="0.3">
      <c r="A2515">
        <v>2514</v>
      </c>
      <c r="B2515">
        <v>18.6221741962237</v>
      </c>
      <c r="C2515">
        <f t="shared" si="39"/>
        <v>4.3153417241539165</v>
      </c>
      <c r="D2515">
        <v>5.3011337579500104</v>
      </c>
    </row>
    <row r="2516" spans="1:4" x14ac:dyDescent="0.3">
      <c r="A2516">
        <v>2515</v>
      </c>
      <c r="B2516">
        <v>30.3407139488844</v>
      </c>
      <c r="C2516">
        <f t="shared" si="39"/>
        <v>5.5082405492937943</v>
      </c>
      <c r="D2516">
        <v>5.3017969737860673</v>
      </c>
    </row>
    <row r="2517" spans="1:4" x14ac:dyDescent="0.3">
      <c r="A2517">
        <v>2516</v>
      </c>
      <c r="B2517">
        <v>89.831814550065701</v>
      </c>
      <c r="C2517">
        <f t="shared" si="39"/>
        <v>9.4779646839427354</v>
      </c>
      <c r="D2517">
        <v>5.3101691460145322</v>
      </c>
    </row>
    <row r="2518" spans="1:4" x14ac:dyDescent="0.3">
      <c r="A2518">
        <v>2517</v>
      </c>
      <c r="B2518">
        <v>18.361270406513999</v>
      </c>
      <c r="C2518">
        <f t="shared" si="39"/>
        <v>4.2850052983064089</v>
      </c>
      <c r="D2518">
        <v>5.3141276866328209</v>
      </c>
    </row>
    <row r="2519" spans="1:4" x14ac:dyDescent="0.3">
      <c r="A2519">
        <v>2518</v>
      </c>
      <c r="B2519">
        <v>36.231421021498797</v>
      </c>
      <c r="C2519">
        <f t="shared" si="39"/>
        <v>6.0192541914674775</v>
      </c>
      <c r="D2519">
        <v>5.3182756708093555</v>
      </c>
    </row>
    <row r="2520" spans="1:4" x14ac:dyDescent="0.3">
      <c r="A2520">
        <v>2519</v>
      </c>
      <c r="B2520">
        <v>58.835687694055203</v>
      </c>
      <c r="C2520">
        <f t="shared" si="39"/>
        <v>7.6704424705524783</v>
      </c>
      <c r="D2520">
        <v>5.3193745070498748</v>
      </c>
    </row>
    <row r="2521" spans="1:4" x14ac:dyDescent="0.3">
      <c r="A2521">
        <v>2520</v>
      </c>
      <c r="B2521">
        <v>19.685902513284098</v>
      </c>
      <c r="C2521">
        <f t="shared" si="39"/>
        <v>4.4368798173135247</v>
      </c>
      <c r="D2521">
        <v>5.3206143575470115</v>
      </c>
    </row>
    <row r="2522" spans="1:4" x14ac:dyDescent="0.3">
      <c r="A2522">
        <v>2521</v>
      </c>
      <c r="B2522">
        <v>19.185377140747999</v>
      </c>
      <c r="C2522">
        <f t="shared" si="39"/>
        <v>4.3801115443271534</v>
      </c>
      <c r="D2522">
        <v>5.3220942538129945</v>
      </c>
    </row>
    <row r="2523" spans="1:4" x14ac:dyDescent="0.3">
      <c r="A2523">
        <v>2522</v>
      </c>
      <c r="B2523">
        <v>31.611236755936101</v>
      </c>
      <c r="C2523">
        <f t="shared" si="39"/>
        <v>5.622387104774635</v>
      </c>
      <c r="D2523">
        <v>5.326583011708097</v>
      </c>
    </row>
    <row r="2524" spans="1:4" x14ac:dyDescent="0.3">
      <c r="A2524">
        <v>2523</v>
      </c>
      <c r="B2524">
        <v>14.8363762590498</v>
      </c>
      <c r="C2524">
        <f t="shared" si="39"/>
        <v>3.8518016899951899</v>
      </c>
      <c r="D2524">
        <v>5.3266404143331467</v>
      </c>
    </row>
    <row r="2525" spans="1:4" x14ac:dyDescent="0.3">
      <c r="A2525">
        <v>2524</v>
      </c>
      <c r="B2525">
        <v>17.268539442105698</v>
      </c>
      <c r="C2525">
        <f t="shared" si="39"/>
        <v>4.155543218654536</v>
      </c>
      <c r="D2525">
        <v>5.3275544253361318</v>
      </c>
    </row>
    <row r="2526" spans="1:4" x14ac:dyDescent="0.3">
      <c r="A2526">
        <v>2525</v>
      </c>
      <c r="B2526">
        <v>3.4654002124383201</v>
      </c>
      <c r="C2526">
        <f t="shared" si="39"/>
        <v>1.8615585439191322</v>
      </c>
      <c r="D2526">
        <v>5.3285602176708391</v>
      </c>
    </row>
    <row r="2527" spans="1:4" x14ac:dyDescent="0.3">
      <c r="A2527">
        <v>2526</v>
      </c>
      <c r="B2527">
        <v>2.2469510028165098</v>
      </c>
      <c r="C2527">
        <f t="shared" si="39"/>
        <v>1.4989833230615042</v>
      </c>
      <c r="D2527">
        <v>5.3304325197030398</v>
      </c>
    </row>
    <row r="2528" spans="1:4" x14ac:dyDescent="0.3">
      <c r="A2528">
        <v>2527</v>
      </c>
      <c r="B2528">
        <v>17.094055123865299</v>
      </c>
      <c r="C2528">
        <f t="shared" si="39"/>
        <v>4.1344957520676324</v>
      </c>
      <c r="D2528">
        <v>5.3318757255688363</v>
      </c>
    </row>
    <row r="2529" spans="1:4" x14ac:dyDescent="0.3">
      <c r="A2529">
        <v>2528</v>
      </c>
      <c r="B2529">
        <v>15.6520999269041</v>
      </c>
      <c r="C2529">
        <f t="shared" si="39"/>
        <v>3.9562734899023475</v>
      </c>
      <c r="D2529">
        <v>5.3374382793286426</v>
      </c>
    </row>
    <row r="2530" spans="1:4" x14ac:dyDescent="0.3">
      <c r="A2530">
        <v>2529</v>
      </c>
      <c r="B2530">
        <v>31.903221451550401</v>
      </c>
      <c r="C2530">
        <f t="shared" si="39"/>
        <v>5.6482936761070066</v>
      </c>
      <c r="D2530">
        <v>5.3442367652097804</v>
      </c>
    </row>
    <row r="2531" spans="1:4" x14ac:dyDescent="0.3">
      <c r="A2531">
        <v>2530</v>
      </c>
      <c r="B2531">
        <v>6.4079762216568996</v>
      </c>
      <c r="C2531">
        <f t="shared" si="39"/>
        <v>2.5313980764899267</v>
      </c>
      <c r="D2531">
        <v>5.3456968430373788</v>
      </c>
    </row>
    <row r="2532" spans="1:4" x14ac:dyDescent="0.3">
      <c r="A2532">
        <v>2531</v>
      </c>
      <c r="B2532">
        <v>27.392429782652101</v>
      </c>
      <c r="C2532">
        <f t="shared" si="39"/>
        <v>5.2337777735257447</v>
      </c>
      <c r="D2532">
        <v>5.3551507182403002</v>
      </c>
    </row>
    <row r="2533" spans="1:4" x14ac:dyDescent="0.3">
      <c r="A2533">
        <v>2532</v>
      </c>
      <c r="B2533">
        <v>10.078425655609401</v>
      </c>
      <c r="C2533">
        <f t="shared" si="39"/>
        <v>3.1746536276591502</v>
      </c>
      <c r="D2533">
        <v>5.3563101169714304</v>
      </c>
    </row>
    <row r="2534" spans="1:4" x14ac:dyDescent="0.3">
      <c r="A2534">
        <v>2533</v>
      </c>
      <c r="B2534">
        <v>3.5037562931036899</v>
      </c>
      <c r="C2534">
        <f t="shared" si="39"/>
        <v>1.8718323357351454</v>
      </c>
      <c r="D2534">
        <v>5.3634172661760804</v>
      </c>
    </row>
    <row r="2535" spans="1:4" x14ac:dyDescent="0.3">
      <c r="A2535">
        <v>2534</v>
      </c>
      <c r="B2535">
        <v>6.2332333701916802</v>
      </c>
      <c r="C2535">
        <f t="shared" si="39"/>
        <v>2.4966444220576705</v>
      </c>
      <c r="D2535">
        <v>5.365914150822225</v>
      </c>
    </row>
    <row r="2536" spans="1:4" x14ac:dyDescent="0.3">
      <c r="A2536">
        <v>2535</v>
      </c>
      <c r="B2536">
        <v>5.2620779296989397</v>
      </c>
      <c r="C2536">
        <f t="shared" si="39"/>
        <v>2.2939219537070001</v>
      </c>
      <c r="D2536">
        <v>5.366888701757369</v>
      </c>
    </row>
    <row r="2537" spans="1:4" x14ac:dyDescent="0.3">
      <c r="A2537">
        <v>2536</v>
      </c>
      <c r="B2537">
        <v>69.980595169038907</v>
      </c>
      <c r="C2537">
        <f t="shared" si="39"/>
        <v>8.3654405245055035</v>
      </c>
      <c r="D2537">
        <v>5.3758181260405191</v>
      </c>
    </row>
    <row r="2538" spans="1:4" x14ac:dyDescent="0.3">
      <c r="A2538">
        <v>2537</v>
      </c>
      <c r="B2538">
        <v>5.4269592819688297</v>
      </c>
      <c r="C2538">
        <f t="shared" si="39"/>
        <v>2.3295834996773199</v>
      </c>
      <c r="D2538">
        <v>5.3828018456007651</v>
      </c>
    </row>
    <row r="2539" spans="1:4" x14ac:dyDescent="0.3">
      <c r="A2539">
        <v>2538</v>
      </c>
      <c r="B2539">
        <v>69.987461799923395</v>
      </c>
      <c r="C2539">
        <f t="shared" si="39"/>
        <v>8.36585093101254</v>
      </c>
      <c r="D2539">
        <v>5.3853642898795062</v>
      </c>
    </row>
    <row r="2540" spans="1:4" x14ac:dyDescent="0.3">
      <c r="A2540">
        <v>2539</v>
      </c>
      <c r="B2540">
        <v>46.168295440619097</v>
      </c>
      <c r="C2540">
        <f t="shared" si="39"/>
        <v>6.7947255603607051</v>
      </c>
      <c r="D2540">
        <v>5.3878603956662614</v>
      </c>
    </row>
    <row r="2541" spans="1:4" x14ac:dyDescent="0.3">
      <c r="A2541">
        <v>2540</v>
      </c>
      <c r="B2541">
        <v>41.647639576637303</v>
      </c>
      <c r="C2541">
        <f t="shared" si="39"/>
        <v>6.4534982433279788</v>
      </c>
      <c r="D2541">
        <v>5.390189855121033</v>
      </c>
    </row>
    <row r="2542" spans="1:4" x14ac:dyDescent="0.3">
      <c r="A2542">
        <v>2541</v>
      </c>
      <c r="B2542">
        <v>38.071930183773297</v>
      </c>
      <c r="C2542">
        <f t="shared" si="39"/>
        <v>6.1702455529560005</v>
      </c>
      <c r="D2542">
        <v>5.3916230530682503</v>
      </c>
    </row>
    <row r="2543" spans="1:4" x14ac:dyDescent="0.3">
      <c r="A2543">
        <v>2542</v>
      </c>
      <c r="B2543">
        <v>5.6423481584605302</v>
      </c>
      <c r="C2543">
        <f t="shared" si="39"/>
        <v>2.3753627425007173</v>
      </c>
      <c r="D2543">
        <v>5.3940091248163924</v>
      </c>
    </row>
    <row r="2544" spans="1:4" x14ac:dyDescent="0.3">
      <c r="A2544">
        <v>2543</v>
      </c>
      <c r="B2544">
        <v>8.8478328163624305</v>
      </c>
      <c r="C2544">
        <f t="shared" si="39"/>
        <v>2.9745306884216931</v>
      </c>
      <c r="D2544">
        <v>5.3943444074781972</v>
      </c>
    </row>
    <row r="2545" spans="1:4" x14ac:dyDescent="0.3">
      <c r="A2545">
        <v>2544</v>
      </c>
      <c r="B2545">
        <v>15.7301132627739</v>
      </c>
      <c r="C2545">
        <f t="shared" si="39"/>
        <v>3.9661206818217094</v>
      </c>
      <c r="D2545">
        <v>5.39521934301803</v>
      </c>
    </row>
    <row r="2546" spans="1:4" x14ac:dyDescent="0.3">
      <c r="A2546">
        <v>2545</v>
      </c>
      <c r="B2546">
        <v>5.6893141552986304</v>
      </c>
      <c r="C2546">
        <f t="shared" si="39"/>
        <v>2.3852283235150948</v>
      </c>
      <c r="D2546">
        <v>5.4049937365153626</v>
      </c>
    </row>
    <row r="2547" spans="1:4" x14ac:dyDescent="0.3">
      <c r="A2547">
        <v>2546</v>
      </c>
      <c r="B2547">
        <v>24.307754102286101</v>
      </c>
      <c r="C2547">
        <f t="shared" si="39"/>
        <v>4.9302894542091646</v>
      </c>
      <c r="D2547">
        <v>5.4079039815348704</v>
      </c>
    </row>
    <row r="2548" spans="1:4" x14ac:dyDescent="0.3">
      <c r="A2548">
        <v>2547</v>
      </c>
      <c r="B2548">
        <v>24.0520771336083</v>
      </c>
      <c r="C2548">
        <f t="shared" si="39"/>
        <v>4.9042917055991175</v>
      </c>
      <c r="D2548">
        <v>5.4125583755853022</v>
      </c>
    </row>
    <row r="2549" spans="1:4" x14ac:dyDescent="0.3">
      <c r="A2549">
        <v>2548</v>
      </c>
      <c r="B2549">
        <v>13.9372708779555</v>
      </c>
      <c r="C2549">
        <f t="shared" si="39"/>
        <v>3.7332654443470128</v>
      </c>
      <c r="D2549">
        <v>5.4131513027502383</v>
      </c>
    </row>
    <row r="2550" spans="1:4" x14ac:dyDescent="0.3">
      <c r="A2550">
        <v>2549</v>
      </c>
      <c r="B2550">
        <v>10.151205435319101</v>
      </c>
      <c r="C2550">
        <f t="shared" si="39"/>
        <v>3.1860956412699073</v>
      </c>
      <c r="D2550">
        <v>5.4140224531886174</v>
      </c>
    </row>
    <row r="2551" spans="1:4" x14ac:dyDescent="0.3">
      <c r="A2551">
        <v>2550</v>
      </c>
      <c r="B2551">
        <v>5.4560153683810597</v>
      </c>
      <c r="C2551">
        <f t="shared" si="39"/>
        <v>2.3358115010379281</v>
      </c>
      <c r="D2551">
        <v>5.4166043541539839</v>
      </c>
    </row>
    <row r="2552" spans="1:4" x14ac:dyDescent="0.3">
      <c r="A2552">
        <v>2551</v>
      </c>
      <c r="B2552">
        <v>43.207605496320802</v>
      </c>
      <c r="C2552">
        <f t="shared" si="39"/>
        <v>6.5732492343072462</v>
      </c>
      <c r="D2552">
        <v>5.4200539769694362</v>
      </c>
    </row>
    <row r="2553" spans="1:4" x14ac:dyDescent="0.3">
      <c r="A2553">
        <v>2552</v>
      </c>
      <c r="B2553">
        <v>1.5334233905641601</v>
      </c>
      <c r="C2553">
        <f t="shared" si="39"/>
        <v>1.2383147380872765</v>
      </c>
      <c r="D2553">
        <v>5.4214354572638692</v>
      </c>
    </row>
    <row r="2554" spans="1:4" x14ac:dyDescent="0.3">
      <c r="A2554">
        <v>2553</v>
      </c>
      <c r="B2554">
        <v>6.8671605286250301</v>
      </c>
      <c r="C2554">
        <f t="shared" si="39"/>
        <v>2.6205267654853346</v>
      </c>
      <c r="D2554">
        <v>5.4224834609856121</v>
      </c>
    </row>
    <row r="2555" spans="1:4" x14ac:dyDescent="0.3">
      <c r="A2555">
        <v>2554</v>
      </c>
      <c r="B2555">
        <v>0.84592098976635899</v>
      </c>
      <c r="C2555">
        <f t="shared" si="39"/>
        <v>0.9197396315079388</v>
      </c>
      <c r="D2555">
        <v>5.4294444205531747</v>
      </c>
    </row>
    <row r="2556" spans="1:4" x14ac:dyDescent="0.3">
      <c r="A2556">
        <v>2555</v>
      </c>
      <c r="B2556">
        <v>1.2741152683464201</v>
      </c>
      <c r="C2556">
        <f t="shared" si="39"/>
        <v>1.1287671453167034</v>
      </c>
      <c r="D2556">
        <v>5.434782774006897</v>
      </c>
    </row>
    <row r="2557" spans="1:4" x14ac:dyDescent="0.3">
      <c r="A2557">
        <v>2556</v>
      </c>
      <c r="B2557">
        <v>0.91106322904828896</v>
      </c>
      <c r="C2557">
        <f t="shared" si="39"/>
        <v>0.9544963221764079</v>
      </c>
      <c r="D2557">
        <v>5.4354961691949706</v>
      </c>
    </row>
    <row r="2558" spans="1:4" x14ac:dyDescent="0.3">
      <c r="A2558">
        <v>2557</v>
      </c>
      <c r="B2558">
        <v>22.0480412641318</v>
      </c>
      <c r="C2558">
        <f t="shared" si="39"/>
        <v>4.6955341830436925</v>
      </c>
      <c r="D2558">
        <v>5.4355179520156494</v>
      </c>
    </row>
    <row r="2559" spans="1:4" x14ac:dyDescent="0.3">
      <c r="A2559">
        <v>2558</v>
      </c>
      <c r="B2559">
        <v>39.650742415345697</v>
      </c>
      <c r="C2559">
        <f t="shared" si="39"/>
        <v>6.2968835478628389</v>
      </c>
      <c r="D2559">
        <v>5.4381288488248876</v>
      </c>
    </row>
    <row r="2560" spans="1:4" x14ac:dyDescent="0.3">
      <c r="A2560">
        <v>2559</v>
      </c>
      <c r="B2560">
        <v>31.177382308438801</v>
      </c>
      <c r="C2560">
        <f t="shared" si="39"/>
        <v>5.5836710422838127</v>
      </c>
      <c r="D2560">
        <v>5.4424186615251404</v>
      </c>
    </row>
    <row r="2561" spans="1:4" x14ac:dyDescent="0.3">
      <c r="A2561">
        <v>2560</v>
      </c>
      <c r="B2561">
        <v>4.0271552643154598</v>
      </c>
      <c r="C2561">
        <f t="shared" si="39"/>
        <v>2.0067773330181553</v>
      </c>
      <c r="D2561">
        <v>5.4452598892651762</v>
      </c>
    </row>
    <row r="2562" spans="1:4" x14ac:dyDescent="0.3">
      <c r="A2562">
        <v>2561</v>
      </c>
      <c r="B2562">
        <v>27.067401031872301</v>
      </c>
      <c r="C2562">
        <f t="shared" si="39"/>
        <v>5.2026340474679076</v>
      </c>
      <c r="D2562">
        <v>5.4513229525911235</v>
      </c>
    </row>
    <row r="2563" spans="1:4" x14ac:dyDescent="0.3">
      <c r="A2563">
        <v>2562</v>
      </c>
      <c r="B2563">
        <v>20.680007336383898</v>
      </c>
      <c r="C2563">
        <f t="shared" ref="C2563:C2626" si="40">SQRT(B2563)</f>
        <v>4.5475276069952448</v>
      </c>
      <c r="D2563">
        <v>5.451763174947212</v>
      </c>
    </row>
    <row r="2564" spans="1:4" x14ac:dyDescent="0.3">
      <c r="A2564">
        <v>2563</v>
      </c>
      <c r="B2564">
        <v>47.543664575859701</v>
      </c>
      <c r="C2564">
        <f t="shared" si="40"/>
        <v>6.8951914096607716</v>
      </c>
      <c r="D2564">
        <v>5.4660139624669641</v>
      </c>
    </row>
    <row r="2565" spans="1:4" x14ac:dyDescent="0.3">
      <c r="A2565">
        <v>2564</v>
      </c>
      <c r="B2565">
        <v>12.2060495693243</v>
      </c>
      <c r="C2565">
        <f t="shared" si="40"/>
        <v>3.493715725316572</v>
      </c>
      <c r="D2565">
        <v>5.4732952730032567</v>
      </c>
    </row>
    <row r="2566" spans="1:4" x14ac:dyDescent="0.3">
      <c r="A2566">
        <v>2565</v>
      </c>
      <c r="B2566">
        <v>8.4944618358083908</v>
      </c>
      <c r="C2566">
        <f t="shared" si="40"/>
        <v>2.914526005340901</v>
      </c>
      <c r="D2566">
        <v>5.4782380704627558</v>
      </c>
    </row>
    <row r="2567" spans="1:4" x14ac:dyDescent="0.3">
      <c r="A2567">
        <v>2566</v>
      </c>
      <c r="B2567">
        <v>1.0972070488368499</v>
      </c>
      <c r="C2567">
        <f t="shared" si="40"/>
        <v>1.0474765146946494</v>
      </c>
      <c r="D2567">
        <v>5.4873562345596358</v>
      </c>
    </row>
    <row r="2568" spans="1:4" x14ac:dyDescent="0.3">
      <c r="A2568">
        <v>2567</v>
      </c>
      <c r="B2568">
        <v>3.1641649780939498</v>
      </c>
      <c r="C2568">
        <f t="shared" si="40"/>
        <v>1.7788099893170011</v>
      </c>
      <c r="D2568">
        <v>5.4907745672714157</v>
      </c>
    </row>
    <row r="2569" spans="1:4" x14ac:dyDescent="0.3">
      <c r="A2569">
        <v>2568</v>
      </c>
      <c r="B2569">
        <v>7.6261950458895997</v>
      </c>
      <c r="C2569">
        <f t="shared" si="40"/>
        <v>2.7615566345613121</v>
      </c>
      <c r="D2569">
        <v>5.4925911854314267</v>
      </c>
    </row>
    <row r="2570" spans="1:4" x14ac:dyDescent="0.3">
      <c r="A2570">
        <v>2569</v>
      </c>
      <c r="B2570">
        <v>5.0838034312705398</v>
      </c>
      <c r="C2570">
        <f t="shared" si="40"/>
        <v>2.2547291259196833</v>
      </c>
      <c r="D2570">
        <v>5.5011239018801419</v>
      </c>
    </row>
    <row r="2571" spans="1:4" x14ac:dyDescent="0.3">
      <c r="A2571">
        <v>2570</v>
      </c>
      <c r="B2571">
        <v>1.87622819991267</v>
      </c>
      <c r="C2571">
        <f t="shared" si="40"/>
        <v>1.3697547955428628</v>
      </c>
      <c r="D2571">
        <v>5.5043554990125321</v>
      </c>
    </row>
    <row r="2572" spans="1:4" x14ac:dyDescent="0.3">
      <c r="A2572">
        <v>2571</v>
      </c>
      <c r="B2572">
        <v>6.8292741137473998</v>
      </c>
      <c r="C2572">
        <f t="shared" si="40"/>
        <v>2.613287989056583</v>
      </c>
      <c r="D2572">
        <v>5.5082405492937943</v>
      </c>
    </row>
    <row r="2573" spans="1:4" x14ac:dyDescent="0.3">
      <c r="A2573">
        <v>2572</v>
      </c>
      <c r="B2573">
        <v>29.069599146377001</v>
      </c>
      <c r="C2573">
        <f t="shared" si="40"/>
        <v>5.3916230530682503</v>
      </c>
      <c r="D2573">
        <v>5.5090089339762098</v>
      </c>
    </row>
    <row r="2574" spans="1:4" x14ac:dyDescent="0.3">
      <c r="A2574">
        <v>2573</v>
      </c>
      <c r="B2574">
        <v>24.223185538557601</v>
      </c>
      <c r="C2574">
        <f t="shared" si="40"/>
        <v>4.9217055517937682</v>
      </c>
      <c r="D2574">
        <v>5.5116051343230401</v>
      </c>
    </row>
    <row r="2575" spans="1:4" x14ac:dyDescent="0.3">
      <c r="A2575">
        <v>2574</v>
      </c>
      <c r="B2575">
        <v>10.7371153744689</v>
      </c>
      <c r="C2575">
        <f t="shared" si="40"/>
        <v>3.2767537860615801</v>
      </c>
      <c r="D2575">
        <v>5.5134502361415851</v>
      </c>
    </row>
    <row r="2576" spans="1:4" x14ac:dyDescent="0.3">
      <c r="A2576">
        <v>2575</v>
      </c>
      <c r="B2576">
        <v>21.503090726627899</v>
      </c>
      <c r="C2576">
        <f t="shared" si="40"/>
        <v>4.6371425173945102</v>
      </c>
      <c r="D2576">
        <v>5.5152159193096599</v>
      </c>
    </row>
    <row r="2577" spans="1:4" x14ac:dyDescent="0.3">
      <c r="A2577">
        <v>2576</v>
      </c>
      <c r="B2577">
        <v>29.716921933446802</v>
      </c>
      <c r="C2577">
        <f t="shared" si="40"/>
        <v>5.4513229525911235</v>
      </c>
      <c r="D2577">
        <v>5.5175750016501723</v>
      </c>
    </row>
    <row r="2578" spans="1:4" x14ac:dyDescent="0.3">
      <c r="A2578">
        <v>2577</v>
      </c>
      <c r="B2578">
        <v>16.7415043701975</v>
      </c>
      <c r="C2578">
        <f t="shared" si="40"/>
        <v>4.0916383479234204</v>
      </c>
      <c r="D2578">
        <v>5.5177587979551719</v>
      </c>
    </row>
    <row r="2579" spans="1:4" x14ac:dyDescent="0.3">
      <c r="A2579">
        <v>2578</v>
      </c>
      <c r="B2579">
        <v>6.98297541361082</v>
      </c>
      <c r="C2579">
        <f t="shared" si="40"/>
        <v>2.6425320080579571</v>
      </c>
      <c r="D2579">
        <v>5.5188546621676586</v>
      </c>
    </row>
    <row r="2580" spans="1:4" x14ac:dyDescent="0.3">
      <c r="A2580">
        <v>2579</v>
      </c>
      <c r="B2580">
        <v>16.3837828081497</v>
      </c>
      <c r="C2580">
        <f t="shared" si="40"/>
        <v>4.0476885759837922</v>
      </c>
      <c r="D2580">
        <v>5.519591689239042</v>
      </c>
    </row>
    <row r="2581" spans="1:4" x14ac:dyDescent="0.3">
      <c r="A2581">
        <v>2580</v>
      </c>
      <c r="B2581">
        <v>5.2490411218902304</v>
      </c>
      <c r="C2581">
        <f t="shared" si="40"/>
        <v>2.291078593564662</v>
      </c>
      <c r="D2581">
        <v>5.526373568681672</v>
      </c>
    </row>
    <row r="2582" spans="1:4" x14ac:dyDescent="0.3">
      <c r="A2582">
        <v>2581</v>
      </c>
      <c r="B2582">
        <v>22.515932342128</v>
      </c>
      <c r="C2582">
        <f t="shared" si="40"/>
        <v>4.7450956093769072</v>
      </c>
      <c r="D2582">
        <v>5.5267460531537358</v>
      </c>
    </row>
    <row r="2583" spans="1:4" x14ac:dyDescent="0.3">
      <c r="A2583">
        <v>2582</v>
      </c>
      <c r="B2583">
        <v>50.317591835148299</v>
      </c>
      <c r="C2583">
        <f t="shared" si="40"/>
        <v>7.0934893976905542</v>
      </c>
      <c r="D2583">
        <v>5.5277597402695875</v>
      </c>
    </row>
    <row r="2584" spans="1:4" x14ac:dyDescent="0.3">
      <c r="A2584">
        <v>2583</v>
      </c>
      <c r="B2584">
        <v>53.286543213191401</v>
      </c>
      <c r="C2584">
        <f t="shared" si="40"/>
        <v>7.2997632299405026</v>
      </c>
      <c r="D2584">
        <v>5.5348409751095557</v>
      </c>
    </row>
    <row r="2585" spans="1:4" x14ac:dyDescent="0.3">
      <c r="A2585">
        <v>2584</v>
      </c>
      <c r="B2585">
        <v>8.5787856918030094</v>
      </c>
      <c r="C2585">
        <f t="shared" si="40"/>
        <v>2.9289564168493545</v>
      </c>
      <c r="D2585">
        <v>5.5405698683507731</v>
      </c>
    </row>
    <row r="2586" spans="1:4" x14ac:dyDescent="0.3">
      <c r="A2586">
        <v>2585</v>
      </c>
      <c r="B2586">
        <v>13.7329086817013</v>
      </c>
      <c r="C2586">
        <f t="shared" si="40"/>
        <v>3.7057939340580313</v>
      </c>
      <c r="D2586">
        <v>5.5437469763938543</v>
      </c>
    </row>
    <row r="2587" spans="1:4" x14ac:dyDescent="0.3">
      <c r="A2587">
        <v>2586</v>
      </c>
      <c r="B2587">
        <v>9.6967286852379004</v>
      </c>
      <c r="C2587">
        <f t="shared" si="40"/>
        <v>3.1139570782587707</v>
      </c>
      <c r="D2587">
        <v>5.5455842651005494</v>
      </c>
    </row>
    <row r="2588" spans="1:4" x14ac:dyDescent="0.3">
      <c r="A2588">
        <v>2587</v>
      </c>
      <c r="B2588">
        <v>20.054295602750301</v>
      </c>
      <c r="C2588">
        <f t="shared" si="40"/>
        <v>4.4782022735412816</v>
      </c>
      <c r="D2588">
        <v>5.5555729375316725</v>
      </c>
    </row>
    <row r="2589" spans="1:4" x14ac:dyDescent="0.3">
      <c r="A2589">
        <v>2588</v>
      </c>
      <c r="B2589">
        <v>9.1126764879434905</v>
      </c>
      <c r="C2589">
        <f t="shared" si="40"/>
        <v>3.0187210020045727</v>
      </c>
      <c r="D2589">
        <v>5.5575471361391982</v>
      </c>
    </row>
    <row r="2590" spans="1:4" x14ac:dyDescent="0.3">
      <c r="A2590">
        <v>2589</v>
      </c>
      <c r="B2590">
        <v>31.707199458042101</v>
      </c>
      <c r="C2590">
        <f t="shared" si="40"/>
        <v>5.6309146200277356</v>
      </c>
      <c r="D2590">
        <v>5.5601295825317862</v>
      </c>
    </row>
    <row r="2591" spans="1:4" x14ac:dyDescent="0.3">
      <c r="A2591">
        <v>2590</v>
      </c>
      <c r="B2591">
        <v>3.39450036186089</v>
      </c>
      <c r="C2591">
        <f t="shared" si="40"/>
        <v>1.8424169891370656</v>
      </c>
      <c r="D2591">
        <v>5.5603337230120999</v>
      </c>
    </row>
    <row r="2592" spans="1:4" x14ac:dyDescent="0.3">
      <c r="A2592">
        <v>2591</v>
      </c>
      <c r="B2592">
        <v>4.2807395223194602</v>
      </c>
      <c r="C2592">
        <f t="shared" si="40"/>
        <v>2.068994809640532</v>
      </c>
      <c r="D2592">
        <v>5.562242112374344</v>
      </c>
    </row>
    <row r="2593" spans="1:4" x14ac:dyDescent="0.3">
      <c r="A2593">
        <v>2592</v>
      </c>
      <c r="B2593">
        <v>13.0614484228902</v>
      </c>
      <c r="C2593">
        <f t="shared" si="40"/>
        <v>3.6140625925529015</v>
      </c>
      <c r="D2593">
        <v>5.5634148333809064</v>
      </c>
    </row>
    <row r="2594" spans="1:4" x14ac:dyDescent="0.3">
      <c r="A2594">
        <v>2593</v>
      </c>
      <c r="B2594">
        <v>21.367635734996501</v>
      </c>
      <c r="C2594">
        <f t="shared" si="40"/>
        <v>4.6225140059275649</v>
      </c>
      <c r="D2594">
        <v>5.5679954501347071</v>
      </c>
    </row>
    <row r="2595" spans="1:4" x14ac:dyDescent="0.3">
      <c r="A2595">
        <v>2594</v>
      </c>
      <c r="B2595">
        <v>19.628164258862299</v>
      </c>
      <c r="C2595">
        <f t="shared" si="40"/>
        <v>4.4303684111891073</v>
      </c>
      <c r="D2595">
        <v>5.5690424506515663</v>
      </c>
    </row>
    <row r="2596" spans="1:4" x14ac:dyDescent="0.3">
      <c r="A2596">
        <v>2595</v>
      </c>
      <c r="B2596">
        <v>18.782543752301301</v>
      </c>
      <c r="C2596">
        <f t="shared" si="40"/>
        <v>4.3338832185813798</v>
      </c>
      <c r="D2596">
        <v>5.5720213044722113</v>
      </c>
    </row>
    <row r="2597" spans="1:4" x14ac:dyDescent="0.3">
      <c r="A2597">
        <v>2596</v>
      </c>
      <c r="B2597">
        <v>15.590324901828801</v>
      </c>
      <c r="C2597">
        <f t="shared" si="40"/>
        <v>3.9484585475636944</v>
      </c>
      <c r="D2597">
        <v>5.574969342416396</v>
      </c>
    </row>
    <row r="2598" spans="1:4" x14ac:dyDescent="0.3">
      <c r="A2598">
        <v>2597</v>
      </c>
      <c r="B2598">
        <v>21.336302621960499</v>
      </c>
      <c r="C2598">
        <f t="shared" si="40"/>
        <v>4.6191235772558086</v>
      </c>
      <c r="D2598">
        <v>5.575695183805478</v>
      </c>
    </row>
    <row r="2599" spans="1:4" x14ac:dyDescent="0.3">
      <c r="A2599">
        <v>2598</v>
      </c>
      <c r="B2599">
        <v>17.514050113831299</v>
      </c>
      <c r="C2599">
        <f t="shared" si="40"/>
        <v>4.1849791055429773</v>
      </c>
      <c r="D2599">
        <v>5.5836710422838127</v>
      </c>
    </row>
    <row r="2600" spans="1:4" x14ac:dyDescent="0.3">
      <c r="A2600">
        <v>2599</v>
      </c>
      <c r="B2600">
        <v>8.1969741713534994</v>
      </c>
      <c r="C2600">
        <f t="shared" si="40"/>
        <v>2.8630358313080015</v>
      </c>
      <c r="D2600">
        <v>5.5854229354677969</v>
      </c>
    </row>
    <row r="2601" spans="1:4" x14ac:dyDescent="0.3">
      <c r="A2601">
        <v>2600</v>
      </c>
      <c r="B2601">
        <v>2.8891521763367201</v>
      </c>
      <c r="C2601">
        <f t="shared" si="40"/>
        <v>1.699750621808011</v>
      </c>
      <c r="D2601">
        <v>5.5881156046999871</v>
      </c>
    </row>
    <row r="2602" spans="1:4" x14ac:dyDescent="0.3">
      <c r="A2602">
        <v>2601</v>
      </c>
      <c r="B2602">
        <v>9.1933010634217904</v>
      </c>
      <c r="C2602">
        <f t="shared" si="40"/>
        <v>3.0320456895340135</v>
      </c>
      <c r="D2602">
        <v>5.5886510227436279</v>
      </c>
    </row>
    <row r="2603" spans="1:4" x14ac:dyDescent="0.3">
      <c r="A2603">
        <v>2602</v>
      </c>
      <c r="B2603">
        <v>5.5797434799641996</v>
      </c>
      <c r="C2603">
        <f t="shared" si="40"/>
        <v>2.362148064784297</v>
      </c>
      <c r="D2603">
        <v>5.6018921786056808</v>
      </c>
    </row>
    <row r="2604" spans="1:4" x14ac:dyDescent="0.3">
      <c r="A2604">
        <v>2603</v>
      </c>
      <c r="B2604">
        <v>8.5789744632428704</v>
      </c>
      <c r="C2604">
        <f t="shared" si="40"/>
        <v>2.9289886417060189</v>
      </c>
      <c r="D2604">
        <v>5.6026691068896444</v>
      </c>
    </row>
    <row r="2605" spans="1:4" x14ac:dyDescent="0.3">
      <c r="A2605">
        <v>2604</v>
      </c>
      <c r="B2605">
        <v>1.7792975477406701</v>
      </c>
      <c r="C2605">
        <f t="shared" si="40"/>
        <v>1.3339031253208271</v>
      </c>
      <c r="D2605">
        <v>5.6048988544160725</v>
      </c>
    </row>
    <row r="2606" spans="1:4" x14ac:dyDescent="0.3">
      <c r="A2606">
        <v>2605</v>
      </c>
      <c r="B2606">
        <v>7.5565778035104803</v>
      </c>
      <c r="C2606">
        <f t="shared" si="40"/>
        <v>2.7489230261159516</v>
      </c>
      <c r="D2606">
        <v>5.6121387411437089</v>
      </c>
    </row>
    <row r="2607" spans="1:4" x14ac:dyDescent="0.3">
      <c r="A2607">
        <v>2606</v>
      </c>
      <c r="B2607">
        <v>10.305986548257099</v>
      </c>
      <c r="C2607">
        <f t="shared" si="40"/>
        <v>3.2102938414196758</v>
      </c>
      <c r="D2607">
        <v>5.6181644034573424</v>
      </c>
    </row>
    <row r="2608" spans="1:4" x14ac:dyDescent="0.3">
      <c r="A2608">
        <v>2607</v>
      </c>
      <c r="B2608">
        <v>3.2652593410616202</v>
      </c>
      <c r="C2608">
        <f t="shared" si="40"/>
        <v>1.8070028613872253</v>
      </c>
      <c r="D2608">
        <v>5.6201294326177935</v>
      </c>
    </row>
    <row r="2609" spans="1:4" x14ac:dyDescent="0.3">
      <c r="A2609">
        <v>2608</v>
      </c>
      <c r="B2609">
        <v>6.2065725759922099</v>
      </c>
      <c r="C2609">
        <f t="shared" si="40"/>
        <v>2.4912993750234453</v>
      </c>
      <c r="D2609">
        <v>5.622387104774635</v>
      </c>
    </row>
    <row r="2610" spans="1:4" x14ac:dyDescent="0.3">
      <c r="A2610">
        <v>2609</v>
      </c>
      <c r="B2610">
        <v>6.4648694547894499</v>
      </c>
      <c r="C2610">
        <f t="shared" si="40"/>
        <v>2.5426107556583353</v>
      </c>
      <c r="D2610">
        <v>5.6240428721227049</v>
      </c>
    </row>
    <row r="2611" spans="1:4" x14ac:dyDescent="0.3">
      <c r="A2611">
        <v>2610</v>
      </c>
      <c r="B2611">
        <v>4.3500134190508302</v>
      </c>
      <c r="C2611">
        <f t="shared" si="40"/>
        <v>2.085668578430147</v>
      </c>
      <c r="D2611">
        <v>5.6273120831476549</v>
      </c>
    </row>
    <row r="2612" spans="1:4" x14ac:dyDescent="0.3">
      <c r="A2612">
        <v>2611</v>
      </c>
      <c r="B2612">
        <v>11.683160465052</v>
      </c>
      <c r="C2612">
        <f t="shared" si="40"/>
        <v>3.4180638474218119</v>
      </c>
      <c r="D2612">
        <v>5.6309146200277356</v>
      </c>
    </row>
    <row r="2613" spans="1:4" x14ac:dyDescent="0.3">
      <c r="A2613">
        <v>2612</v>
      </c>
      <c r="B2613">
        <v>9.5557547852900608</v>
      </c>
      <c r="C2613">
        <f t="shared" si="40"/>
        <v>3.0912383902394298</v>
      </c>
      <c r="D2613">
        <v>5.6408457482148187</v>
      </c>
    </row>
    <row r="2614" spans="1:4" x14ac:dyDescent="0.3">
      <c r="A2614">
        <v>2613</v>
      </c>
      <c r="B2614">
        <v>17.9834736312072</v>
      </c>
      <c r="C2614">
        <f t="shared" si="40"/>
        <v>4.2406925886236086</v>
      </c>
      <c r="D2614">
        <v>5.6423994734033061</v>
      </c>
    </row>
    <row r="2615" spans="1:4" x14ac:dyDescent="0.3">
      <c r="A2615">
        <v>2614</v>
      </c>
      <c r="B2615">
        <v>15.1262722033555</v>
      </c>
      <c r="C2615">
        <f t="shared" si="40"/>
        <v>3.8892508537449086</v>
      </c>
      <c r="D2615">
        <v>5.6468051746668042</v>
      </c>
    </row>
    <row r="2616" spans="1:4" x14ac:dyDescent="0.3">
      <c r="A2616">
        <v>2615</v>
      </c>
      <c r="B2616">
        <v>2.9507790724212102</v>
      </c>
      <c r="C2616">
        <f t="shared" si="40"/>
        <v>1.7177831855100951</v>
      </c>
      <c r="D2616">
        <v>5.6482936761070066</v>
      </c>
    </row>
    <row r="2617" spans="1:4" x14ac:dyDescent="0.3">
      <c r="A2617">
        <v>2616</v>
      </c>
      <c r="B2617">
        <v>11.527071024104901</v>
      </c>
      <c r="C2617">
        <f t="shared" si="40"/>
        <v>3.3951540501286388</v>
      </c>
      <c r="D2617">
        <v>5.6509009799445966</v>
      </c>
    </row>
    <row r="2618" spans="1:4" x14ac:dyDescent="0.3">
      <c r="A2618">
        <v>2617</v>
      </c>
      <c r="B2618">
        <v>2.35332879593498</v>
      </c>
      <c r="C2618">
        <f t="shared" si="40"/>
        <v>1.5340563209787899</v>
      </c>
      <c r="D2618">
        <v>5.6537760256580203</v>
      </c>
    </row>
    <row r="2619" spans="1:4" x14ac:dyDescent="0.3">
      <c r="A2619">
        <v>2618</v>
      </c>
      <c r="B2619">
        <v>4.28262983879931</v>
      </c>
      <c r="C2619">
        <f t="shared" si="40"/>
        <v>2.0694515792352597</v>
      </c>
      <c r="D2619">
        <v>5.6598506443641519</v>
      </c>
    </row>
    <row r="2620" spans="1:4" x14ac:dyDescent="0.3">
      <c r="A2620">
        <v>2619</v>
      </c>
      <c r="B2620">
        <v>3.58486376883473</v>
      </c>
      <c r="C2620">
        <f t="shared" si="40"/>
        <v>1.8933736474438241</v>
      </c>
      <c r="D2620">
        <v>5.6679192266565073</v>
      </c>
    </row>
    <row r="2621" spans="1:4" x14ac:dyDescent="0.3">
      <c r="A2621">
        <v>2620</v>
      </c>
      <c r="B2621">
        <v>9.6648675215556192</v>
      </c>
      <c r="C2621">
        <f t="shared" si="40"/>
        <v>3.1088370046619715</v>
      </c>
      <c r="D2621">
        <v>5.6698281827166683</v>
      </c>
    </row>
    <row r="2622" spans="1:4" x14ac:dyDescent="0.3">
      <c r="A2622">
        <v>2621</v>
      </c>
      <c r="B2622">
        <v>17.144168616498501</v>
      </c>
      <c r="C2622">
        <f t="shared" si="40"/>
        <v>4.1405517285137856</v>
      </c>
      <c r="D2622">
        <v>5.6728966497742848</v>
      </c>
    </row>
    <row r="2623" spans="1:4" x14ac:dyDescent="0.3">
      <c r="A2623">
        <v>2622</v>
      </c>
      <c r="B2623">
        <v>41.690830981983801</v>
      </c>
      <c r="C2623">
        <f t="shared" si="40"/>
        <v>6.4568437321948409</v>
      </c>
      <c r="D2623">
        <v>5.6799741222016502</v>
      </c>
    </row>
    <row r="2624" spans="1:4" x14ac:dyDescent="0.3">
      <c r="A2624">
        <v>2623</v>
      </c>
      <c r="B2624">
        <v>8.4219860332843695</v>
      </c>
      <c r="C2624">
        <f t="shared" si="40"/>
        <v>2.9020658216664157</v>
      </c>
      <c r="D2624">
        <v>5.6920859886661583</v>
      </c>
    </row>
    <row r="2625" spans="1:4" x14ac:dyDescent="0.3">
      <c r="A2625">
        <v>2624</v>
      </c>
      <c r="B2625">
        <v>18.689500966384799</v>
      </c>
      <c r="C2625">
        <f t="shared" si="40"/>
        <v>4.3231355480004092</v>
      </c>
      <c r="D2625">
        <v>5.705976796733939</v>
      </c>
    </row>
    <row r="2626" spans="1:4" x14ac:dyDescent="0.3">
      <c r="A2626">
        <v>2625</v>
      </c>
      <c r="B2626">
        <v>18.9730969096744</v>
      </c>
      <c r="C2626">
        <f t="shared" si="40"/>
        <v>4.3558118542556912</v>
      </c>
      <c r="D2626">
        <v>5.7106555825823362</v>
      </c>
    </row>
    <row r="2627" spans="1:4" x14ac:dyDescent="0.3">
      <c r="A2627">
        <v>2626</v>
      </c>
      <c r="B2627">
        <v>40.139969369718102</v>
      </c>
      <c r="C2627">
        <f t="shared" ref="C2627:C2690" si="41">SQRT(B2627)</f>
        <v>6.3356112072725947</v>
      </c>
      <c r="D2627">
        <v>5.7157943309315984</v>
      </c>
    </row>
    <row r="2628" spans="1:4" x14ac:dyDescent="0.3">
      <c r="A2628">
        <v>2627</v>
      </c>
      <c r="B2628">
        <v>17.0008453700408</v>
      </c>
      <c r="C2628">
        <f t="shared" si="41"/>
        <v>4.1232081405188366</v>
      </c>
      <c r="D2628">
        <v>5.7195390577077969</v>
      </c>
    </row>
    <row r="2629" spans="1:4" x14ac:dyDescent="0.3">
      <c r="A2629">
        <v>2628</v>
      </c>
      <c r="B2629">
        <v>17.4322813130795</v>
      </c>
      <c r="C2629">
        <f t="shared" si="41"/>
        <v>4.1751983561358497</v>
      </c>
      <c r="D2629">
        <v>5.7204047685785051</v>
      </c>
    </row>
    <row r="2630" spans="1:4" x14ac:dyDescent="0.3">
      <c r="A2630">
        <v>2629</v>
      </c>
      <c r="B2630">
        <v>44.444044038509503</v>
      </c>
      <c r="C2630">
        <f t="shared" si="41"/>
        <v>6.6666366361539087</v>
      </c>
      <c r="D2630">
        <v>5.7240934123920884</v>
      </c>
    </row>
    <row r="2631" spans="1:4" x14ac:dyDescent="0.3">
      <c r="A2631">
        <v>2630</v>
      </c>
      <c r="B2631">
        <v>35.8125293002986</v>
      </c>
      <c r="C2631">
        <f t="shared" si="41"/>
        <v>5.9843570498674792</v>
      </c>
      <c r="D2631">
        <v>5.7313606243783504</v>
      </c>
    </row>
    <row r="2632" spans="1:4" x14ac:dyDescent="0.3">
      <c r="A2632">
        <v>2631</v>
      </c>
      <c r="B2632">
        <v>21.658142653134799</v>
      </c>
      <c r="C2632">
        <f t="shared" si="41"/>
        <v>4.6538309652516174</v>
      </c>
      <c r="D2632">
        <v>5.7423796071712205</v>
      </c>
    </row>
    <row r="2633" spans="1:4" x14ac:dyDescent="0.3">
      <c r="A2633">
        <v>2632</v>
      </c>
      <c r="B2633">
        <v>16.5339195657556</v>
      </c>
      <c r="C2633">
        <f t="shared" si="41"/>
        <v>4.0661922686655636</v>
      </c>
      <c r="D2633">
        <v>5.7425479557628076</v>
      </c>
    </row>
    <row r="2634" spans="1:4" x14ac:dyDescent="0.3">
      <c r="A2634">
        <v>2633</v>
      </c>
      <c r="B2634">
        <v>13.054409085157401</v>
      </c>
      <c r="C2634">
        <f t="shared" si="41"/>
        <v>3.6130885797551935</v>
      </c>
      <c r="D2634">
        <v>5.744410465612046</v>
      </c>
    </row>
    <row r="2635" spans="1:4" x14ac:dyDescent="0.3">
      <c r="A2635">
        <v>2634</v>
      </c>
      <c r="B2635">
        <v>20.913426372104201</v>
      </c>
      <c r="C2635">
        <f t="shared" si="41"/>
        <v>4.573119982255462</v>
      </c>
      <c r="D2635">
        <v>5.7485280476564</v>
      </c>
    </row>
    <row r="2636" spans="1:4" x14ac:dyDescent="0.3">
      <c r="A2636">
        <v>2635</v>
      </c>
      <c r="B2636">
        <v>5.9421369190872602</v>
      </c>
      <c r="C2636">
        <f t="shared" si="41"/>
        <v>2.4376498762306413</v>
      </c>
      <c r="D2636">
        <v>5.7602752466767679</v>
      </c>
    </row>
    <row r="2637" spans="1:4" x14ac:dyDescent="0.3">
      <c r="A2637">
        <v>2636</v>
      </c>
      <c r="B2637">
        <v>4.3116105781137302</v>
      </c>
      <c r="C2637">
        <f t="shared" si="41"/>
        <v>2.0764418070617174</v>
      </c>
      <c r="D2637">
        <v>5.761400414606392</v>
      </c>
    </row>
    <row r="2638" spans="1:4" x14ac:dyDescent="0.3">
      <c r="A2638">
        <v>2637</v>
      </c>
      <c r="B2638">
        <v>20.3264543860302</v>
      </c>
      <c r="C2638">
        <f t="shared" si="41"/>
        <v>4.5084869286746523</v>
      </c>
      <c r="D2638">
        <v>5.7643006111324127</v>
      </c>
    </row>
    <row r="2639" spans="1:4" x14ac:dyDescent="0.3">
      <c r="A2639">
        <v>2638</v>
      </c>
      <c r="B2639">
        <v>13.302580635619799</v>
      </c>
      <c r="C2639">
        <f t="shared" si="41"/>
        <v>3.6472702992265051</v>
      </c>
      <c r="D2639">
        <v>5.7724555001623266</v>
      </c>
    </row>
    <row r="2640" spans="1:4" x14ac:dyDescent="0.3">
      <c r="A2640">
        <v>2639</v>
      </c>
      <c r="B2640">
        <v>50.759091144958703</v>
      </c>
      <c r="C2640">
        <f t="shared" si="41"/>
        <v>7.1245414691023239</v>
      </c>
      <c r="D2640">
        <v>5.7733000990960708</v>
      </c>
    </row>
    <row r="2641" spans="1:4" x14ac:dyDescent="0.3">
      <c r="A2641">
        <v>2640</v>
      </c>
      <c r="B2641">
        <v>23.5423980181498</v>
      </c>
      <c r="C2641">
        <f t="shared" si="41"/>
        <v>4.8520509084458086</v>
      </c>
      <c r="D2641">
        <v>5.7738570755548926</v>
      </c>
    </row>
    <row r="2642" spans="1:4" x14ac:dyDescent="0.3">
      <c r="A2642">
        <v>2641</v>
      </c>
      <c r="B2642">
        <v>4.2410197532279197</v>
      </c>
      <c r="C2642">
        <f t="shared" si="41"/>
        <v>2.0593736312840174</v>
      </c>
      <c r="D2642">
        <v>5.7751074848918877</v>
      </c>
    </row>
    <row r="2643" spans="1:4" x14ac:dyDescent="0.3">
      <c r="A2643">
        <v>2642</v>
      </c>
      <c r="B2643">
        <v>15.912663888964399</v>
      </c>
      <c r="C2643">
        <f t="shared" si="41"/>
        <v>3.9890680476728395</v>
      </c>
      <c r="D2643">
        <v>5.7851311502544958</v>
      </c>
    </row>
    <row r="2644" spans="1:4" x14ac:dyDescent="0.3">
      <c r="A2644">
        <v>2643</v>
      </c>
      <c r="B2644">
        <v>17.487656863932202</v>
      </c>
      <c r="C2644">
        <f t="shared" si="41"/>
        <v>4.1818245855047769</v>
      </c>
      <c r="D2644">
        <v>5.7900575557651672</v>
      </c>
    </row>
    <row r="2645" spans="1:4" x14ac:dyDescent="0.3">
      <c r="A2645">
        <v>2644</v>
      </c>
      <c r="B2645">
        <v>1.1168259696764999</v>
      </c>
      <c r="C2645">
        <f t="shared" si="41"/>
        <v>1.0567998721028027</v>
      </c>
      <c r="D2645">
        <v>5.7903487858734382</v>
      </c>
    </row>
    <row r="2646" spans="1:4" x14ac:dyDescent="0.3">
      <c r="A2646">
        <v>2645</v>
      </c>
      <c r="B2646">
        <v>2.6796091973609202</v>
      </c>
      <c r="C2646">
        <f t="shared" si="41"/>
        <v>1.6369511896696616</v>
      </c>
      <c r="D2646">
        <v>5.791269264264769</v>
      </c>
    </row>
    <row r="2647" spans="1:4" x14ac:dyDescent="0.3">
      <c r="A2647">
        <v>2646</v>
      </c>
      <c r="B2647">
        <v>0.183626316796173</v>
      </c>
      <c r="C2647">
        <f t="shared" si="41"/>
        <v>0.42851641368350524</v>
      </c>
      <c r="D2647">
        <v>5.7914052352822019</v>
      </c>
    </row>
    <row r="2648" spans="1:4" x14ac:dyDescent="0.3">
      <c r="A2648">
        <v>2647</v>
      </c>
      <c r="B2648">
        <v>4.8068983636329898</v>
      </c>
      <c r="C2648">
        <f t="shared" si="41"/>
        <v>2.1924639936913422</v>
      </c>
      <c r="D2648">
        <v>5.7924724878320308</v>
      </c>
    </row>
    <row r="2649" spans="1:4" x14ac:dyDescent="0.3">
      <c r="A2649">
        <v>2648</v>
      </c>
      <c r="B2649">
        <v>5.5794420276460803</v>
      </c>
      <c r="C2649">
        <f t="shared" si="41"/>
        <v>2.3620842549845849</v>
      </c>
      <c r="D2649">
        <v>5.7983335155105822</v>
      </c>
    </row>
    <row r="2650" spans="1:4" x14ac:dyDescent="0.3">
      <c r="A2650">
        <v>2649</v>
      </c>
      <c r="B2650">
        <v>2.8354028156310398</v>
      </c>
      <c r="C2650">
        <f t="shared" si="41"/>
        <v>1.6838654386948619</v>
      </c>
      <c r="D2650">
        <v>5.8004232703557941</v>
      </c>
    </row>
    <row r="2651" spans="1:4" x14ac:dyDescent="0.3">
      <c r="A2651">
        <v>2650</v>
      </c>
      <c r="B2651">
        <v>74.235020196265495</v>
      </c>
      <c r="C2651">
        <f t="shared" si="41"/>
        <v>8.6159747095883183</v>
      </c>
      <c r="D2651">
        <v>5.8011839007767625</v>
      </c>
    </row>
    <row r="2652" spans="1:4" x14ac:dyDescent="0.3">
      <c r="A2652">
        <v>2651</v>
      </c>
      <c r="B2652">
        <v>138.66590668436501</v>
      </c>
      <c r="C2652">
        <f t="shared" si="41"/>
        <v>11.775648885915587</v>
      </c>
      <c r="D2652">
        <v>5.803052676714791</v>
      </c>
    </row>
    <row r="2653" spans="1:4" x14ac:dyDescent="0.3">
      <c r="A2653">
        <v>2652</v>
      </c>
      <c r="B2653">
        <v>51.4074417032271</v>
      </c>
      <c r="C2653">
        <f t="shared" si="41"/>
        <v>7.1698983049431808</v>
      </c>
      <c r="D2653">
        <v>5.8040417330023653</v>
      </c>
    </row>
    <row r="2654" spans="1:4" x14ac:dyDescent="0.3">
      <c r="A2654">
        <v>2653</v>
      </c>
      <c r="B2654">
        <v>14.676514094106601</v>
      </c>
      <c r="C2654">
        <f t="shared" si="41"/>
        <v>3.8309938781087345</v>
      </c>
      <c r="D2654">
        <v>5.8099527433433913</v>
      </c>
    </row>
    <row r="2655" spans="1:4" x14ac:dyDescent="0.3">
      <c r="A2655">
        <v>2654</v>
      </c>
      <c r="B2655">
        <v>11.6591075040016</v>
      </c>
      <c r="C2655">
        <f t="shared" si="41"/>
        <v>3.4145435279113956</v>
      </c>
      <c r="D2655">
        <v>5.8209772174657752</v>
      </c>
    </row>
    <row r="2656" spans="1:4" x14ac:dyDescent="0.3">
      <c r="A2656">
        <v>2655</v>
      </c>
      <c r="B2656">
        <v>34.335229719734599</v>
      </c>
      <c r="C2656">
        <f t="shared" si="41"/>
        <v>5.8596270973274915</v>
      </c>
      <c r="D2656">
        <v>5.8363163350528984</v>
      </c>
    </row>
    <row r="2657" spans="1:4" x14ac:dyDescent="0.3">
      <c r="A2657">
        <v>2656</v>
      </c>
      <c r="B2657">
        <v>14.5691051034946</v>
      </c>
      <c r="C2657">
        <f t="shared" si="41"/>
        <v>3.8169497119420632</v>
      </c>
      <c r="D2657">
        <v>5.8391769610657294</v>
      </c>
    </row>
    <row r="2658" spans="1:4" x14ac:dyDescent="0.3">
      <c r="A2658">
        <v>2657</v>
      </c>
      <c r="B2658">
        <v>22.818670508557702</v>
      </c>
      <c r="C2658">
        <f t="shared" si="41"/>
        <v>4.7768892083193331</v>
      </c>
      <c r="D2658">
        <v>5.8419339405953998</v>
      </c>
    </row>
    <row r="2659" spans="1:4" x14ac:dyDescent="0.3">
      <c r="A2659">
        <v>2658</v>
      </c>
      <c r="B2659">
        <v>11.435608970599899</v>
      </c>
      <c r="C2659">
        <f t="shared" si="41"/>
        <v>3.3816577252288411</v>
      </c>
      <c r="D2659">
        <v>5.8523820611716131</v>
      </c>
    </row>
    <row r="2660" spans="1:4" x14ac:dyDescent="0.3">
      <c r="A2660">
        <v>2659</v>
      </c>
      <c r="B2660">
        <v>11.1986586283099</v>
      </c>
      <c r="C2660">
        <f t="shared" si="41"/>
        <v>3.3464396944080583</v>
      </c>
      <c r="D2660">
        <v>5.8565656121839194</v>
      </c>
    </row>
    <row r="2661" spans="1:4" x14ac:dyDescent="0.3">
      <c r="A2661">
        <v>2660</v>
      </c>
      <c r="B2661">
        <v>7.8175890269441304</v>
      </c>
      <c r="C2661">
        <f t="shared" si="41"/>
        <v>2.7959951764879944</v>
      </c>
      <c r="D2661">
        <v>5.8581333506144171</v>
      </c>
    </row>
    <row r="2662" spans="1:4" x14ac:dyDescent="0.3">
      <c r="A2662">
        <v>2661</v>
      </c>
      <c r="B2662">
        <v>11.648848644732199</v>
      </c>
      <c r="C2662">
        <f t="shared" si="41"/>
        <v>3.413040967338687</v>
      </c>
      <c r="D2662">
        <v>5.8586558798360819</v>
      </c>
    </row>
    <row r="2663" spans="1:4" x14ac:dyDescent="0.3">
      <c r="A2663">
        <v>2662</v>
      </c>
      <c r="B2663">
        <v>6.7146648374389599</v>
      </c>
      <c r="C2663">
        <f t="shared" si="41"/>
        <v>2.5912670332173331</v>
      </c>
      <c r="D2663">
        <v>5.8596270973274915</v>
      </c>
    </row>
    <row r="2664" spans="1:4" x14ac:dyDescent="0.3">
      <c r="A2664">
        <v>2663</v>
      </c>
      <c r="B2664">
        <v>2.86471590583167</v>
      </c>
      <c r="C2664">
        <f t="shared" si="41"/>
        <v>1.6925471650242632</v>
      </c>
      <c r="D2664">
        <v>5.8628031743654159</v>
      </c>
    </row>
    <row r="2665" spans="1:4" x14ac:dyDescent="0.3">
      <c r="A2665">
        <v>2664</v>
      </c>
      <c r="B2665">
        <v>5.4276161848426296</v>
      </c>
      <c r="C2665">
        <f t="shared" si="41"/>
        <v>2.329724486895957</v>
      </c>
      <c r="D2665">
        <v>5.8692708952922334</v>
      </c>
    </row>
    <row r="2666" spans="1:4" x14ac:dyDescent="0.3">
      <c r="A2666">
        <v>2665</v>
      </c>
      <c r="B2666">
        <v>15.8910224552824</v>
      </c>
      <c r="C2666">
        <f t="shared" si="41"/>
        <v>3.9863545320608904</v>
      </c>
      <c r="D2666">
        <v>5.8814569370604</v>
      </c>
    </row>
    <row r="2667" spans="1:4" x14ac:dyDescent="0.3">
      <c r="A2667">
        <v>2666</v>
      </c>
      <c r="B2667">
        <v>3.18759629596248</v>
      </c>
      <c r="C2667">
        <f t="shared" si="41"/>
        <v>1.7853840751957211</v>
      </c>
      <c r="D2667">
        <v>5.8822294453029285</v>
      </c>
    </row>
    <row r="2668" spans="1:4" x14ac:dyDescent="0.3">
      <c r="A2668">
        <v>2667</v>
      </c>
      <c r="B2668">
        <v>2.1108280560189399</v>
      </c>
      <c r="C2668">
        <f t="shared" si="41"/>
        <v>1.4528689053107784</v>
      </c>
      <c r="D2668">
        <v>5.8904597303178976</v>
      </c>
    </row>
    <row r="2669" spans="1:4" x14ac:dyDescent="0.3">
      <c r="A2669">
        <v>2668</v>
      </c>
      <c r="B2669">
        <v>17.683110402945101</v>
      </c>
      <c r="C2669">
        <f t="shared" si="41"/>
        <v>4.2051290590117567</v>
      </c>
      <c r="D2669">
        <v>5.8908513341768947</v>
      </c>
    </row>
    <row r="2670" spans="1:4" x14ac:dyDescent="0.3">
      <c r="A2670">
        <v>2669</v>
      </c>
      <c r="B2670">
        <v>21.090774776982901</v>
      </c>
      <c r="C2670">
        <f t="shared" si="41"/>
        <v>4.5924693550401514</v>
      </c>
      <c r="D2670">
        <v>5.8909351557057557</v>
      </c>
    </row>
    <row r="2671" spans="1:4" x14ac:dyDescent="0.3">
      <c r="A2671">
        <v>2670</v>
      </c>
      <c r="B2671">
        <v>25.502510415809201</v>
      </c>
      <c r="C2671">
        <f t="shared" si="41"/>
        <v>5.050001031268132</v>
      </c>
      <c r="D2671">
        <v>5.8981390216573484</v>
      </c>
    </row>
    <row r="2672" spans="1:4" x14ac:dyDescent="0.3">
      <c r="A2672">
        <v>2671</v>
      </c>
      <c r="B2672">
        <v>30.262364183837001</v>
      </c>
      <c r="C2672">
        <f t="shared" si="41"/>
        <v>5.5011239018801419</v>
      </c>
      <c r="D2672">
        <v>5.899866849822553</v>
      </c>
    </row>
    <row r="2673" spans="1:4" x14ac:dyDescent="0.3">
      <c r="A2673">
        <v>2672</v>
      </c>
      <c r="B2673">
        <v>14.855057143187301</v>
      </c>
      <c r="C2673">
        <f t="shared" si="41"/>
        <v>3.8542258811838339</v>
      </c>
      <c r="D2673">
        <v>5.9023506488565385</v>
      </c>
    </row>
    <row r="2674" spans="1:4" x14ac:dyDescent="0.3">
      <c r="A2674">
        <v>2673</v>
      </c>
      <c r="B2674">
        <v>23.970352506405899</v>
      </c>
      <c r="C2674">
        <f t="shared" si="41"/>
        <v>4.8959526658665622</v>
      </c>
      <c r="D2674">
        <v>5.90345095137085</v>
      </c>
    </row>
    <row r="2675" spans="1:4" x14ac:dyDescent="0.3">
      <c r="A2675">
        <v>2674</v>
      </c>
      <c r="B2675">
        <v>5.9047498949902</v>
      </c>
      <c r="C2675">
        <f t="shared" si="41"/>
        <v>2.4299691139992294</v>
      </c>
      <c r="D2675">
        <v>5.9158570872107115</v>
      </c>
    </row>
    <row r="2676" spans="1:4" x14ac:dyDescent="0.3">
      <c r="A2676">
        <v>2675</v>
      </c>
      <c r="B2676">
        <v>6.9224528073932303</v>
      </c>
      <c r="C2676">
        <f t="shared" si="41"/>
        <v>2.631055455020519</v>
      </c>
      <c r="D2676">
        <v>5.9161150713704593</v>
      </c>
    </row>
    <row r="2677" spans="1:4" x14ac:dyDescent="0.3">
      <c r="A2677">
        <v>2676</v>
      </c>
      <c r="B2677">
        <v>3.3357796880255899</v>
      </c>
      <c r="C2677">
        <f t="shared" si="41"/>
        <v>1.8264116972976245</v>
      </c>
      <c r="D2677">
        <v>5.9274793028254091</v>
      </c>
    </row>
    <row r="2678" spans="1:4" x14ac:dyDescent="0.3">
      <c r="A2678">
        <v>2677</v>
      </c>
      <c r="B2678">
        <v>10.522983698617701</v>
      </c>
      <c r="C2678">
        <f t="shared" si="41"/>
        <v>3.2439148722828257</v>
      </c>
      <c r="D2678">
        <v>5.9275310245021071</v>
      </c>
    </row>
    <row r="2679" spans="1:4" x14ac:dyDescent="0.3">
      <c r="A2679">
        <v>2678</v>
      </c>
      <c r="B2679">
        <v>19.291448224360501</v>
      </c>
      <c r="C2679">
        <f t="shared" si="41"/>
        <v>4.3922031173843159</v>
      </c>
      <c r="D2679">
        <v>5.930427604493187</v>
      </c>
    </row>
    <row r="2680" spans="1:4" x14ac:dyDescent="0.3">
      <c r="A2680">
        <v>2679</v>
      </c>
      <c r="B2680">
        <v>15.9483073926797</v>
      </c>
      <c r="C2680">
        <f t="shared" si="41"/>
        <v>3.9935331966417533</v>
      </c>
      <c r="D2680">
        <v>5.9313605891801497</v>
      </c>
    </row>
    <row r="2681" spans="1:4" x14ac:dyDescent="0.3">
      <c r="A2681">
        <v>2680</v>
      </c>
      <c r="B2681">
        <v>38.437156577413496</v>
      </c>
      <c r="C2681">
        <f t="shared" si="41"/>
        <v>6.1997706874862315</v>
      </c>
      <c r="D2681">
        <v>5.9427529250033775</v>
      </c>
    </row>
    <row r="2682" spans="1:4" x14ac:dyDescent="0.3">
      <c r="A2682">
        <v>2681</v>
      </c>
      <c r="B2682">
        <v>22.4769064674833</v>
      </c>
      <c r="C2682">
        <f t="shared" si="41"/>
        <v>4.7409815932445154</v>
      </c>
      <c r="D2682">
        <v>5.9449323376473178</v>
      </c>
    </row>
    <row r="2683" spans="1:4" x14ac:dyDescent="0.3">
      <c r="A2683">
        <v>2682</v>
      </c>
      <c r="B2683">
        <v>13.9035408794358</v>
      </c>
      <c r="C2683">
        <f t="shared" si="41"/>
        <v>3.7287452151408522</v>
      </c>
      <c r="D2683">
        <v>5.9521142912818217</v>
      </c>
    </row>
    <row r="2684" spans="1:4" x14ac:dyDescent="0.3">
      <c r="A2684">
        <v>2683</v>
      </c>
      <c r="B2684">
        <v>6.0717917716510001</v>
      </c>
      <c r="C2684">
        <f t="shared" si="41"/>
        <v>2.4641006009599122</v>
      </c>
      <c r="D2684">
        <v>5.9590601000757406</v>
      </c>
    </row>
    <row r="2685" spans="1:4" x14ac:dyDescent="0.3">
      <c r="A2685">
        <v>2684</v>
      </c>
      <c r="B2685">
        <v>4.1278591610269704</v>
      </c>
      <c r="C2685">
        <f t="shared" si="41"/>
        <v>2.031713356019242</v>
      </c>
      <c r="D2685">
        <v>5.9636856406755969</v>
      </c>
    </row>
    <row r="2686" spans="1:4" x14ac:dyDescent="0.3">
      <c r="A2686">
        <v>2685</v>
      </c>
      <c r="B2686">
        <v>2.8027658491546998</v>
      </c>
      <c r="C2686">
        <f t="shared" si="41"/>
        <v>1.6741463045847278</v>
      </c>
      <c r="D2686">
        <v>5.9720396378379554</v>
      </c>
    </row>
    <row r="2687" spans="1:4" x14ac:dyDescent="0.3">
      <c r="A2687">
        <v>2686</v>
      </c>
      <c r="B2687">
        <v>29.3396027294399</v>
      </c>
      <c r="C2687">
        <f t="shared" si="41"/>
        <v>5.4166043541539839</v>
      </c>
      <c r="D2687">
        <v>5.9722964203059279</v>
      </c>
    </row>
    <row r="2688" spans="1:4" x14ac:dyDescent="0.3">
      <c r="A2688">
        <v>2687</v>
      </c>
      <c r="B2688">
        <v>24.027743828373499</v>
      </c>
      <c r="C2688">
        <f t="shared" si="41"/>
        <v>4.9018102603398983</v>
      </c>
      <c r="D2688">
        <v>5.9780126292326283</v>
      </c>
    </row>
    <row r="2689" spans="1:4" x14ac:dyDescent="0.3">
      <c r="A2689">
        <v>2688</v>
      </c>
      <c r="B2689">
        <v>47.292695888394199</v>
      </c>
      <c r="C2689">
        <f t="shared" si="41"/>
        <v>6.8769685100627154</v>
      </c>
      <c r="D2689">
        <v>5.9787299230837228</v>
      </c>
    </row>
    <row r="2690" spans="1:4" x14ac:dyDescent="0.3">
      <c r="A2690">
        <v>2689</v>
      </c>
      <c r="B2690">
        <v>4.8661071262547004</v>
      </c>
      <c r="C2690">
        <f t="shared" si="41"/>
        <v>2.2059254580004963</v>
      </c>
      <c r="D2690">
        <v>5.9843570498674792</v>
      </c>
    </row>
    <row r="2691" spans="1:4" x14ac:dyDescent="0.3">
      <c r="A2691">
        <v>2690</v>
      </c>
      <c r="B2691">
        <v>11.941559320100399</v>
      </c>
      <c r="C2691">
        <f t="shared" ref="C2691:C2754" si="42">SQRT(B2691)</f>
        <v>3.4556561345279131</v>
      </c>
      <c r="D2691">
        <v>5.9869243880075773</v>
      </c>
    </row>
    <row r="2692" spans="1:4" x14ac:dyDescent="0.3">
      <c r="A2692">
        <v>2691</v>
      </c>
      <c r="B2692">
        <v>3.7016924678085301</v>
      </c>
      <c r="C2692">
        <f t="shared" si="42"/>
        <v>1.9239782919275701</v>
      </c>
      <c r="D2692">
        <v>5.9880981480111277</v>
      </c>
    </row>
    <row r="2693" spans="1:4" x14ac:dyDescent="0.3">
      <c r="A2693">
        <v>2692</v>
      </c>
      <c r="B2693">
        <v>5.1719333253827404</v>
      </c>
      <c r="C2693">
        <f t="shared" si="42"/>
        <v>2.2741884982082601</v>
      </c>
      <c r="D2693">
        <v>5.9993915003066354</v>
      </c>
    </row>
    <row r="2694" spans="1:4" x14ac:dyDescent="0.3">
      <c r="A2694">
        <v>2693</v>
      </c>
      <c r="B2694">
        <v>5.60382058563256</v>
      </c>
      <c r="C2694">
        <f t="shared" si="42"/>
        <v>2.3672390216521357</v>
      </c>
      <c r="D2694">
        <v>6.0125142733420853</v>
      </c>
    </row>
    <row r="2695" spans="1:4" x14ac:dyDescent="0.3">
      <c r="A2695">
        <v>2694</v>
      </c>
      <c r="B2695">
        <v>11.602886904242601</v>
      </c>
      <c r="C2695">
        <f t="shared" si="42"/>
        <v>3.4063010589556821</v>
      </c>
      <c r="D2695">
        <v>6.0178188421819083</v>
      </c>
    </row>
    <row r="2696" spans="1:4" x14ac:dyDescent="0.3">
      <c r="A2696">
        <v>2695</v>
      </c>
      <c r="B2696">
        <v>1.78486807692839</v>
      </c>
      <c r="C2696">
        <f t="shared" si="42"/>
        <v>1.3359895497077774</v>
      </c>
      <c r="D2696">
        <v>6.0188877563914254</v>
      </c>
    </row>
    <row r="2697" spans="1:4" x14ac:dyDescent="0.3">
      <c r="A2697">
        <v>2696</v>
      </c>
      <c r="B2697">
        <v>3.6565225695882799</v>
      </c>
      <c r="C2697">
        <f t="shared" si="42"/>
        <v>1.9122035899946115</v>
      </c>
      <c r="D2697">
        <v>6.0192541914674775</v>
      </c>
    </row>
    <row r="2698" spans="1:4" x14ac:dyDescent="0.3">
      <c r="A2698">
        <v>2697</v>
      </c>
      <c r="B2698">
        <v>2.5631376000902502</v>
      </c>
      <c r="C2698">
        <f t="shared" si="42"/>
        <v>1.6009801997808248</v>
      </c>
      <c r="D2698">
        <v>6.0242662383161409</v>
      </c>
    </row>
    <row r="2699" spans="1:4" x14ac:dyDescent="0.3">
      <c r="A2699">
        <v>2698</v>
      </c>
      <c r="B2699">
        <v>26.729043581333599</v>
      </c>
      <c r="C2699">
        <f t="shared" si="42"/>
        <v>5.1700138859904037</v>
      </c>
      <c r="D2699">
        <v>6.0264972875017788</v>
      </c>
    </row>
    <row r="2700" spans="1:4" x14ac:dyDescent="0.3">
      <c r="A2700">
        <v>2699</v>
      </c>
      <c r="B2700">
        <v>17.738972210803201</v>
      </c>
      <c r="C2700">
        <f t="shared" si="42"/>
        <v>4.2117659254525535</v>
      </c>
      <c r="D2700">
        <v>6.0293821668712129</v>
      </c>
    </row>
    <row r="2701" spans="1:4" x14ac:dyDescent="0.3">
      <c r="A2701">
        <v>2700</v>
      </c>
      <c r="B2701">
        <v>22.633349081876101</v>
      </c>
      <c r="C2701">
        <f t="shared" si="42"/>
        <v>4.7574519526608041</v>
      </c>
      <c r="D2701">
        <v>6.0359680798528998</v>
      </c>
    </row>
    <row r="2702" spans="1:4" x14ac:dyDescent="0.3">
      <c r="A2702">
        <v>2701</v>
      </c>
      <c r="B2702">
        <v>24.556889946279401</v>
      </c>
      <c r="C2702">
        <f t="shared" si="42"/>
        <v>4.9554908885275335</v>
      </c>
      <c r="D2702">
        <v>6.0384078643166861</v>
      </c>
    </row>
    <row r="2703" spans="1:4" x14ac:dyDescent="0.3">
      <c r="A2703">
        <v>2702</v>
      </c>
      <c r="B2703">
        <v>25.692085988872801</v>
      </c>
      <c r="C2703">
        <f t="shared" si="42"/>
        <v>5.0687361332853778</v>
      </c>
      <c r="D2703">
        <v>6.0416125136692518</v>
      </c>
    </row>
    <row r="2704" spans="1:4" x14ac:dyDescent="0.3">
      <c r="A2704">
        <v>2703</v>
      </c>
      <c r="B2704">
        <v>3.6601983700595802</v>
      </c>
      <c r="C2704">
        <f t="shared" si="42"/>
        <v>1.9131644911140233</v>
      </c>
      <c r="D2704">
        <v>6.0418758697897621</v>
      </c>
    </row>
    <row r="2705" spans="1:4" x14ac:dyDescent="0.3">
      <c r="A2705">
        <v>2704</v>
      </c>
      <c r="B2705">
        <v>28.373098103607202</v>
      </c>
      <c r="C2705">
        <f t="shared" si="42"/>
        <v>5.3266404143331467</v>
      </c>
      <c r="D2705">
        <v>6.0559692324397005</v>
      </c>
    </row>
    <row r="2706" spans="1:4" x14ac:dyDescent="0.3">
      <c r="A2706">
        <v>2705</v>
      </c>
      <c r="B2706">
        <v>14.772299286731601</v>
      </c>
      <c r="C2706">
        <f t="shared" si="42"/>
        <v>3.8434748973723765</v>
      </c>
      <c r="D2706">
        <v>6.0593125040506122</v>
      </c>
    </row>
    <row r="2707" spans="1:4" x14ac:dyDescent="0.3">
      <c r="A2707">
        <v>2706</v>
      </c>
      <c r="B2707">
        <v>35.510397276314698</v>
      </c>
      <c r="C2707">
        <f t="shared" si="42"/>
        <v>5.9590601000757406</v>
      </c>
      <c r="D2707">
        <v>6.0600944390431986</v>
      </c>
    </row>
    <row r="2708" spans="1:4" x14ac:dyDescent="0.3">
      <c r="A2708">
        <v>2707</v>
      </c>
      <c r="B2708">
        <v>8.7032716434135793</v>
      </c>
      <c r="C2708">
        <f t="shared" si="42"/>
        <v>2.9501307841201854</v>
      </c>
      <c r="D2708">
        <v>6.0624096741867008</v>
      </c>
    </row>
    <row r="2709" spans="1:4" x14ac:dyDescent="0.3">
      <c r="A2709">
        <v>2708</v>
      </c>
      <c r="B2709">
        <v>6.1915807687690503</v>
      </c>
      <c r="C2709">
        <f t="shared" si="42"/>
        <v>2.4882887229517903</v>
      </c>
      <c r="D2709">
        <v>6.0636307097111297</v>
      </c>
    </row>
    <row r="2710" spans="1:4" x14ac:dyDescent="0.3">
      <c r="A2710">
        <v>2709</v>
      </c>
      <c r="B2710">
        <v>10.157444547203401</v>
      </c>
      <c r="C2710">
        <f t="shared" si="42"/>
        <v>3.1870746064696069</v>
      </c>
      <c r="D2710">
        <v>6.0648287603940227</v>
      </c>
    </row>
    <row r="2711" spans="1:4" x14ac:dyDescent="0.3">
      <c r="A2711">
        <v>2710</v>
      </c>
      <c r="B2711">
        <v>3.91326269656849</v>
      </c>
      <c r="C2711">
        <f t="shared" si="42"/>
        <v>1.978196829582054</v>
      </c>
      <c r="D2711">
        <v>6.0665413188715114</v>
      </c>
    </row>
    <row r="2712" spans="1:4" x14ac:dyDescent="0.3">
      <c r="A2712">
        <v>2711</v>
      </c>
      <c r="B2712">
        <v>4.7186931945802</v>
      </c>
      <c r="C2712">
        <f t="shared" si="42"/>
        <v>2.1722553244451261</v>
      </c>
      <c r="D2712">
        <v>6.0695378109512665</v>
      </c>
    </row>
    <row r="2713" spans="1:4" x14ac:dyDescent="0.3">
      <c r="A2713">
        <v>2712</v>
      </c>
      <c r="B2713">
        <v>5.4769337508430302</v>
      </c>
      <c r="C2713">
        <f t="shared" si="42"/>
        <v>2.3402849721439973</v>
      </c>
      <c r="D2713">
        <v>6.0721989851190648</v>
      </c>
    </row>
    <row r="2714" spans="1:4" x14ac:dyDescent="0.3">
      <c r="A2714">
        <v>2713</v>
      </c>
      <c r="B2714">
        <v>81.556854522037298</v>
      </c>
      <c r="C2714">
        <f t="shared" si="42"/>
        <v>9.030883374401272</v>
      </c>
      <c r="D2714">
        <v>6.0730280700968855</v>
      </c>
    </row>
    <row r="2715" spans="1:4" x14ac:dyDescent="0.3">
      <c r="A2715">
        <v>2714</v>
      </c>
      <c r="B2715">
        <v>27.924954026854401</v>
      </c>
      <c r="C2715">
        <f t="shared" si="42"/>
        <v>5.2844066863607688</v>
      </c>
      <c r="D2715">
        <v>6.0757182850707867</v>
      </c>
    </row>
    <row r="2716" spans="1:4" x14ac:dyDescent="0.3">
      <c r="A2716">
        <v>2715</v>
      </c>
      <c r="B2716">
        <v>52.6943113996088</v>
      </c>
      <c r="C2716">
        <f t="shared" si="42"/>
        <v>7.2590847494438853</v>
      </c>
      <c r="D2716">
        <v>6.0783305617111099</v>
      </c>
    </row>
    <row r="2717" spans="1:4" x14ac:dyDescent="0.3">
      <c r="A2717">
        <v>2716</v>
      </c>
      <c r="B2717">
        <v>28.372486580617299</v>
      </c>
      <c r="C2717">
        <f t="shared" si="42"/>
        <v>5.326583011708097</v>
      </c>
      <c r="D2717">
        <v>6.0902105660108417</v>
      </c>
    </row>
    <row r="2718" spans="1:4" x14ac:dyDescent="0.3">
      <c r="A2718">
        <v>2717</v>
      </c>
      <c r="B2718">
        <v>15.3005315158549</v>
      </c>
      <c r="C2718">
        <f t="shared" si="42"/>
        <v>3.9115893848734813</v>
      </c>
      <c r="D2718">
        <v>6.0902389458741029</v>
      </c>
    </row>
    <row r="2719" spans="1:4" x14ac:dyDescent="0.3">
      <c r="A2719">
        <v>2718</v>
      </c>
      <c r="B2719">
        <v>13.854330712101399</v>
      </c>
      <c r="C2719">
        <f t="shared" si="42"/>
        <v>3.7221406088568711</v>
      </c>
      <c r="D2719">
        <v>6.0981126879336038</v>
      </c>
    </row>
    <row r="2720" spans="1:4" x14ac:dyDescent="0.3">
      <c r="A2720">
        <v>2719</v>
      </c>
      <c r="B2720">
        <v>4.4662375381797297</v>
      </c>
      <c r="C2720">
        <f t="shared" si="42"/>
        <v>2.1133474721823977</v>
      </c>
      <c r="D2720">
        <v>6.1106114596919188</v>
      </c>
    </row>
    <row r="2721" spans="1:4" x14ac:dyDescent="0.3">
      <c r="A2721">
        <v>2720</v>
      </c>
      <c r="B2721">
        <v>6.4746389091149403</v>
      </c>
      <c r="C2721">
        <f t="shared" si="42"/>
        <v>2.5445311766836225</v>
      </c>
      <c r="D2721">
        <v>6.1113716378207767</v>
      </c>
    </row>
    <row r="2722" spans="1:4" x14ac:dyDescent="0.3">
      <c r="A2722">
        <v>2721</v>
      </c>
      <c r="B2722">
        <v>9.2917332405456001</v>
      </c>
      <c r="C2722">
        <f t="shared" si="42"/>
        <v>3.0482344464534878</v>
      </c>
      <c r="D2722">
        <v>6.1136918906696147</v>
      </c>
    </row>
    <row r="2723" spans="1:4" x14ac:dyDescent="0.3">
      <c r="A2723">
        <v>2722</v>
      </c>
      <c r="B2723">
        <v>12.350851917873401</v>
      </c>
      <c r="C2723">
        <f t="shared" si="42"/>
        <v>3.5143778848998868</v>
      </c>
      <c r="D2723">
        <v>6.1192620130390969</v>
      </c>
    </row>
    <row r="2724" spans="1:4" x14ac:dyDescent="0.3">
      <c r="A2724">
        <v>2723</v>
      </c>
      <c r="B2724">
        <v>4.2192287373200301</v>
      </c>
      <c r="C2724">
        <f t="shared" si="42"/>
        <v>2.0540761274402732</v>
      </c>
      <c r="D2724">
        <v>6.1201191206700054</v>
      </c>
    </row>
    <row r="2725" spans="1:4" x14ac:dyDescent="0.3">
      <c r="A2725">
        <v>2724</v>
      </c>
      <c r="B2725">
        <v>5.6347360512318696</v>
      </c>
      <c r="C2725">
        <f t="shared" si="42"/>
        <v>2.373759897553219</v>
      </c>
      <c r="D2725">
        <v>6.1201716734174623</v>
      </c>
    </row>
    <row r="2726" spans="1:4" x14ac:dyDescent="0.3">
      <c r="A2726">
        <v>2725</v>
      </c>
      <c r="B2726">
        <v>18.847440129553799</v>
      </c>
      <c r="C2726">
        <f t="shared" si="42"/>
        <v>4.3413638559275123</v>
      </c>
      <c r="D2726">
        <v>6.1210547869026461</v>
      </c>
    </row>
    <row r="2727" spans="1:4" x14ac:dyDescent="0.3">
      <c r="A2727">
        <v>2726</v>
      </c>
      <c r="B2727">
        <v>19.490543270261998</v>
      </c>
      <c r="C2727">
        <f t="shared" si="42"/>
        <v>4.4148095395228548</v>
      </c>
      <c r="D2727">
        <v>6.1266863551835584</v>
      </c>
    </row>
    <row r="2728" spans="1:4" x14ac:dyDescent="0.3">
      <c r="A2728">
        <v>2727</v>
      </c>
      <c r="B2728">
        <v>14.4542156646256</v>
      </c>
      <c r="C2728">
        <f t="shared" si="42"/>
        <v>3.8018700220583028</v>
      </c>
      <c r="D2728">
        <v>6.1489147039906644</v>
      </c>
    </row>
    <row r="2729" spans="1:4" x14ac:dyDescent="0.3">
      <c r="A2729">
        <v>2728</v>
      </c>
      <c r="B2729">
        <v>32.262106028880403</v>
      </c>
      <c r="C2729">
        <f t="shared" si="42"/>
        <v>5.6799741222016502</v>
      </c>
      <c r="D2729">
        <v>6.1612234313327496</v>
      </c>
    </row>
    <row r="2730" spans="1:4" x14ac:dyDescent="0.3">
      <c r="A2730">
        <v>2729</v>
      </c>
      <c r="B2730">
        <v>38.426984720581601</v>
      </c>
      <c r="C2730">
        <f t="shared" si="42"/>
        <v>6.1989502918301902</v>
      </c>
      <c r="D2730">
        <v>6.1702455529560005</v>
      </c>
    </row>
    <row r="2731" spans="1:4" x14ac:dyDescent="0.3">
      <c r="A2731">
        <v>2730</v>
      </c>
      <c r="B2731">
        <v>22.911619195397801</v>
      </c>
      <c r="C2731">
        <f t="shared" si="42"/>
        <v>4.7866083185694022</v>
      </c>
      <c r="D2731">
        <v>6.1801734485407041</v>
      </c>
    </row>
    <row r="2732" spans="1:4" x14ac:dyDescent="0.3">
      <c r="A2732">
        <v>2731</v>
      </c>
      <c r="B2732">
        <v>12.6425963744485</v>
      </c>
      <c r="C2732">
        <f t="shared" si="42"/>
        <v>3.5556428918619627</v>
      </c>
      <c r="D2732">
        <v>6.1989502918301902</v>
      </c>
    </row>
    <row r="2733" spans="1:4" x14ac:dyDescent="0.3">
      <c r="A2733">
        <v>2732</v>
      </c>
      <c r="B2733">
        <v>15.1390784031347</v>
      </c>
      <c r="C2733">
        <f t="shared" si="42"/>
        <v>3.8908968635951662</v>
      </c>
      <c r="D2733">
        <v>6.1997706874862315</v>
      </c>
    </row>
    <row r="2734" spans="1:4" x14ac:dyDescent="0.3">
      <c r="A2734">
        <v>2733</v>
      </c>
      <c r="B2734">
        <v>9.7781263833177601</v>
      </c>
      <c r="C2734">
        <f t="shared" si="42"/>
        <v>3.1269995815985907</v>
      </c>
      <c r="D2734">
        <v>6.2018953930252074</v>
      </c>
    </row>
    <row r="2735" spans="1:4" x14ac:dyDescent="0.3">
      <c r="A2735">
        <v>2734</v>
      </c>
      <c r="B2735">
        <v>7.4584877856842802</v>
      </c>
      <c r="C2735">
        <f t="shared" si="42"/>
        <v>2.7310232122199696</v>
      </c>
      <c r="D2735">
        <v>6.2105565138595349</v>
      </c>
    </row>
    <row r="2736" spans="1:4" x14ac:dyDescent="0.3">
      <c r="A2736">
        <v>2735</v>
      </c>
      <c r="B2736">
        <v>15.2792199848527</v>
      </c>
      <c r="C2736">
        <f t="shared" si="42"/>
        <v>3.9088642832481022</v>
      </c>
      <c r="D2736">
        <v>6.2188402026945182</v>
      </c>
    </row>
    <row r="2737" spans="1:4" x14ac:dyDescent="0.3">
      <c r="A2737">
        <v>2736</v>
      </c>
      <c r="B2737">
        <v>16.1910931280527</v>
      </c>
      <c r="C2737">
        <f t="shared" si="42"/>
        <v>4.0238157423088721</v>
      </c>
      <c r="D2737">
        <v>6.2201933970786474</v>
      </c>
    </row>
    <row r="2738" spans="1:4" x14ac:dyDescent="0.3">
      <c r="A2738">
        <v>2737</v>
      </c>
      <c r="B2738">
        <v>12.1798427959846</v>
      </c>
      <c r="C2738">
        <f t="shared" si="42"/>
        <v>3.4899631510926588</v>
      </c>
      <c r="D2738">
        <v>6.2234502971584096</v>
      </c>
    </row>
    <row r="2739" spans="1:4" x14ac:dyDescent="0.3">
      <c r="A2739">
        <v>2738</v>
      </c>
      <c r="B2739">
        <v>5.07606954360537</v>
      </c>
      <c r="C2739">
        <f t="shared" si="42"/>
        <v>2.2530134361795029</v>
      </c>
      <c r="D2739">
        <v>6.2243891649924175</v>
      </c>
    </row>
    <row r="2740" spans="1:4" x14ac:dyDescent="0.3">
      <c r="A2740">
        <v>2739</v>
      </c>
      <c r="B2740">
        <v>11.203283238222999</v>
      </c>
      <c r="C2740">
        <f t="shared" si="42"/>
        <v>3.3471305977244148</v>
      </c>
      <c r="D2740">
        <v>6.2403263548694152</v>
      </c>
    </row>
    <row r="2741" spans="1:4" x14ac:dyDescent="0.3">
      <c r="A2741">
        <v>2740</v>
      </c>
      <c r="B2741">
        <v>16.020621344256401</v>
      </c>
      <c r="C2741">
        <f t="shared" si="42"/>
        <v>4.0025768380202775</v>
      </c>
      <c r="D2741">
        <v>6.2456657981993162</v>
      </c>
    </row>
    <row r="2742" spans="1:4" x14ac:dyDescent="0.3">
      <c r="A2742">
        <v>2741</v>
      </c>
      <c r="B2742">
        <v>6.5418485604873897</v>
      </c>
      <c r="C2742">
        <f t="shared" si="42"/>
        <v>2.5577037671488445</v>
      </c>
      <c r="D2742">
        <v>6.2488152840243965</v>
      </c>
    </row>
    <row r="2743" spans="1:4" x14ac:dyDescent="0.3">
      <c r="A2743">
        <v>2742</v>
      </c>
      <c r="B2743">
        <v>4.6108167584894399</v>
      </c>
      <c r="C2743">
        <f t="shared" si="42"/>
        <v>2.1472812481110712</v>
      </c>
      <c r="D2743">
        <v>6.2491035693264196</v>
      </c>
    </row>
    <row r="2744" spans="1:4" x14ac:dyDescent="0.3">
      <c r="A2744">
        <v>2743</v>
      </c>
      <c r="B2744">
        <v>12.039552790782199</v>
      </c>
      <c r="C2744">
        <f t="shared" si="42"/>
        <v>3.469805872204121</v>
      </c>
      <c r="D2744">
        <v>6.255609918780574</v>
      </c>
    </row>
    <row r="2745" spans="1:4" x14ac:dyDescent="0.3">
      <c r="A2745">
        <v>2744</v>
      </c>
      <c r="B2745">
        <v>22.773286919552699</v>
      </c>
      <c r="C2745">
        <f t="shared" si="42"/>
        <v>4.7721365151840214</v>
      </c>
      <c r="D2745">
        <v>6.2597964805359441</v>
      </c>
    </row>
    <row r="2746" spans="1:4" x14ac:dyDescent="0.3">
      <c r="A2746">
        <v>2745</v>
      </c>
      <c r="B2746">
        <v>8.2362567892710405</v>
      </c>
      <c r="C2746">
        <f t="shared" si="42"/>
        <v>2.8698879401940141</v>
      </c>
      <c r="D2746">
        <v>6.2613980185736553</v>
      </c>
    </row>
    <row r="2747" spans="1:4" x14ac:dyDescent="0.3">
      <c r="A2747">
        <v>2746</v>
      </c>
      <c r="B2747">
        <v>17.3762260222327</v>
      </c>
      <c r="C2747">
        <f t="shared" si="42"/>
        <v>4.1684800613932049</v>
      </c>
      <c r="D2747">
        <v>6.2649965167162627</v>
      </c>
    </row>
    <row r="2748" spans="1:4" x14ac:dyDescent="0.3">
      <c r="A2748">
        <v>2747</v>
      </c>
      <c r="B2748">
        <v>9.3280374423766492</v>
      </c>
      <c r="C2748">
        <f t="shared" si="42"/>
        <v>3.0541835967041422</v>
      </c>
      <c r="D2748">
        <v>6.2780051327869826</v>
      </c>
    </row>
    <row r="2749" spans="1:4" x14ac:dyDescent="0.3">
      <c r="A2749">
        <v>2748</v>
      </c>
      <c r="B2749">
        <v>19.839247990050499</v>
      </c>
      <c r="C2749">
        <f t="shared" si="42"/>
        <v>4.4541270738552692</v>
      </c>
      <c r="D2749">
        <v>6.2870248227081378</v>
      </c>
    </row>
    <row r="2750" spans="1:4" x14ac:dyDescent="0.3">
      <c r="A2750">
        <v>2749</v>
      </c>
      <c r="B2750">
        <v>7.47387137586189</v>
      </c>
      <c r="C2750">
        <f t="shared" si="42"/>
        <v>2.7338382131834154</v>
      </c>
      <c r="D2750">
        <v>6.291189510212063</v>
      </c>
    </row>
    <row r="2751" spans="1:4" x14ac:dyDescent="0.3">
      <c r="A2751">
        <v>2750</v>
      </c>
      <c r="B2751">
        <v>12.2761622195529</v>
      </c>
      <c r="C2751">
        <f t="shared" si="42"/>
        <v>3.5037354665489375</v>
      </c>
      <c r="D2751">
        <v>6.2968835478628389</v>
      </c>
    </row>
    <row r="2752" spans="1:4" x14ac:dyDescent="0.3">
      <c r="A2752">
        <v>2751</v>
      </c>
      <c r="B2752">
        <v>13.6926847210273</v>
      </c>
      <c r="C2752">
        <f t="shared" si="42"/>
        <v>3.7003627823535492</v>
      </c>
      <c r="D2752">
        <v>6.3007905129759632</v>
      </c>
    </row>
    <row r="2753" spans="1:4" x14ac:dyDescent="0.3">
      <c r="A2753">
        <v>2752</v>
      </c>
      <c r="B2753">
        <v>3.3283253506285302</v>
      </c>
      <c r="C2753">
        <f t="shared" si="42"/>
        <v>1.8243698502848951</v>
      </c>
      <c r="D2753">
        <v>6.3055825071492322</v>
      </c>
    </row>
    <row r="2754" spans="1:4" x14ac:dyDescent="0.3">
      <c r="A2754">
        <v>2753</v>
      </c>
      <c r="B2754">
        <v>14.8603378332025</v>
      </c>
      <c r="C2754">
        <f t="shared" si="42"/>
        <v>3.8549108722773995</v>
      </c>
      <c r="D2754">
        <v>6.3121417460789724</v>
      </c>
    </row>
    <row r="2755" spans="1:4" x14ac:dyDescent="0.3">
      <c r="A2755">
        <v>2754</v>
      </c>
      <c r="B2755">
        <v>4.7135501970575104</v>
      </c>
      <c r="C2755">
        <f t="shared" ref="C2755:C2818" si="43">SQRT(B2755)</f>
        <v>2.1710712095777769</v>
      </c>
      <c r="D2755">
        <v>6.3199261631238066</v>
      </c>
    </row>
    <row r="2756" spans="1:4" x14ac:dyDescent="0.3">
      <c r="A2756">
        <v>2755</v>
      </c>
      <c r="B2756">
        <v>17.827593853632401</v>
      </c>
      <c r="C2756">
        <f t="shared" si="43"/>
        <v>4.222273540834653</v>
      </c>
      <c r="D2756">
        <v>6.3203376472807129</v>
      </c>
    </row>
    <row r="2757" spans="1:4" x14ac:dyDescent="0.3">
      <c r="A2757">
        <v>2756</v>
      </c>
      <c r="B2757">
        <v>44.667326243056202</v>
      </c>
      <c r="C2757">
        <f t="shared" si="43"/>
        <v>6.6833618967594592</v>
      </c>
      <c r="D2757">
        <v>6.3204986628211071</v>
      </c>
    </row>
    <row r="2758" spans="1:4" x14ac:dyDescent="0.3">
      <c r="A2758">
        <v>2757</v>
      </c>
      <c r="B2758">
        <v>11.922776044752601</v>
      </c>
      <c r="C2758">
        <f t="shared" si="43"/>
        <v>3.4529373068088858</v>
      </c>
      <c r="D2758">
        <v>6.3273346544969709</v>
      </c>
    </row>
    <row r="2759" spans="1:4" x14ac:dyDescent="0.3">
      <c r="A2759">
        <v>2758</v>
      </c>
      <c r="B2759">
        <v>2.5491200820552602</v>
      </c>
      <c r="C2759">
        <f t="shared" si="43"/>
        <v>1.5965964054999184</v>
      </c>
      <c r="D2759">
        <v>6.3321588633911814</v>
      </c>
    </row>
    <row r="2760" spans="1:4" x14ac:dyDescent="0.3">
      <c r="A2760">
        <v>2759</v>
      </c>
      <c r="B2760">
        <v>0.55293512609901396</v>
      </c>
      <c r="C2760">
        <f t="shared" si="43"/>
        <v>0.74359607724826926</v>
      </c>
      <c r="D2760">
        <v>6.3356112072725947</v>
      </c>
    </row>
    <row r="2761" spans="1:4" x14ac:dyDescent="0.3">
      <c r="A2761">
        <v>2760</v>
      </c>
      <c r="B2761">
        <v>2.0508142840421599</v>
      </c>
      <c r="C2761">
        <f t="shared" si="43"/>
        <v>1.4320664384176316</v>
      </c>
      <c r="D2761">
        <v>6.3357482792589703</v>
      </c>
    </row>
    <row r="2762" spans="1:4" x14ac:dyDescent="0.3">
      <c r="A2762">
        <v>2761</v>
      </c>
      <c r="B2762">
        <v>4.0353246479240701</v>
      </c>
      <c r="C2762">
        <f t="shared" si="43"/>
        <v>2.0088117502454206</v>
      </c>
      <c r="D2762">
        <v>6.3371983824567932</v>
      </c>
    </row>
    <row r="2763" spans="1:4" x14ac:dyDescent="0.3">
      <c r="A2763">
        <v>2762</v>
      </c>
      <c r="B2763">
        <v>6.08182401268897</v>
      </c>
      <c r="C2763">
        <f t="shared" si="43"/>
        <v>2.4661354408647083</v>
      </c>
      <c r="D2763">
        <v>6.342340281293775</v>
      </c>
    </row>
    <row r="2764" spans="1:4" x14ac:dyDescent="0.3">
      <c r="A2764">
        <v>2763</v>
      </c>
      <c r="B2764">
        <v>3.5826765539039598</v>
      </c>
      <c r="C2764">
        <f t="shared" si="43"/>
        <v>1.8927959620371024</v>
      </c>
      <c r="D2764">
        <v>6.3428990476814864</v>
      </c>
    </row>
    <row r="2765" spans="1:4" x14ac:dyDescent="0.3">
      <c r="A2765">
        <v>2764</v>
      </c>
      <c r="B2765">
        <v>9.8148065518282905</v>
      </c>
      <c r="C2765">
        <f t="shared" si="43"/>
        <v>3.1328591656549598</v>
      </c>
      <c r="D2765">
        <v>6.3501226564152837</v>
      </c>
    </row>
    <row r="2766" spans="1:4" x14ac:dyDescent="0.3">
      <c r="A2766">
        <v>2765</v>
      </c>
      <c r="B2766">
        <v>43.5188034768573</v>
      </c>
      <c r="C2766">
        <f t="shared" si="43"/>
        <v>6.5968783130248276</v>
      </c>
      <c r="D2766">
        <v>6.3511771972960887</v>
      </c>
    </row>
    <row r="2767" spans="1:4" x14ac:dyDescent="0.3">
      <c r="A2767">
        <v>2766</v>
      </c>
      <c r="B2767">
        <v>1.3197117949459301</v>
      </c>
      <c r="C2767">
        <f t="shared" si="43"/>
        <v>1.1487870973099976</v>
      </c>
      <c r="D2767">
        <v>6.3546685973017665</v>
      </c>
    </row>
    <row r="2768" spans="1:4" x14ac:dyDescent="0.3">
      <c r="A2768">
        <v>2767</v>
      </c>
      <c r="B2768">
        <v>13.1309844109021</v>
      </c>
      <c r="C2768">
        <f t="shared" si="43"/>
        <v>3.6236700195936855</v>
      </c>
      <c r="D2768">
        <v>6.3548417586523822</v>
      </c>
    </row>
    <row r="2769" spans="1:4" x14ac:dyDescent="0.3">
      <c r="A2769">
        <v>2768</v>
      </c>
      <c r="B2769">
        <v>13.0907886979307</v>
      </c>
      <c r="C2769">
        <f t="shared" si="43"/>
        <v>3.6181194974642144</v>
      </c>
      <c r="D2769">
        <v>6.3609819728479033</v>
      </c>
    </row>
    <row r="2770" spans="1:4" x14ac:dyDescent="0.3">
      <c r="A2770">
        <v>2769</v>
      </c>
      <c r="B2770">
        <v>18.774063888262098</v>
      </c>
      <c r="C2770">
        <f t="shared" si="43"/>
        <v>4.3329047864293182</v>
      </c>
      <c r="D2770">
        <v>6.3649606713325735</v>
      </c>
    </row>
    <row r="2771" spans="1:4" x14ac:dyDescent="0.3">
      <c r="A2771">
        <v>2770</v>
      </c>
      <c r="B2771">
        <v>14.321470960820699</v>
      </c>
      <c r="C2771">
        <f t="shared" si="43"/>
        <v>3.7843719374317186</v>
      </c>
      <c r="D2771">
        <v>6.3666734627124395</v>
      </c>
    </row>
    <row r="2772" spans="1:4" x14ac:dyDescent="0.3">
      <c r="A2772">
        <v>2771</v>
      </c>
      <c r="B2772">
        <v>41.461487765835699</v>
      </c>
      <c r="C2772">
        <f t="shared" si="43"/>
        <v>6.4390595404791604</v>
      </c>
      <c r="D2772">
        <v>6.3753178633549634</v>
      </c>
    </row>
    <row r="2773" spans="1:4" x14ac:dyDescent="0.3">
      <c r="A2773">
        <v>2772</v>
      </c>
      <c r="B2773">
        <v>43.1572778957186</v>
      </c>
      <c r="C2773">
        <f t="shared" si="43"/>
        <v>6.5694199055714657</v>
      </c>
      <c r="D2773">
        <v>6.3791689546880948</v>
      </c>
    </row>
    <row r="2774" spans="1:4" x14ac:dyDescent="0.3">
      <c r="A2774">
        <v>2773</v>
      </c>
      <c r="B2774">
        <v>6.3708773179404297</v>
      </c>
      <c r="C2774">
        <f t="shared" si="43"/>
        <v>2.5240596898529222</v>
      </c>
      <c r="D2774">
        <v>6.388441149627325</v>
      </c>
    </row>
    <row r="2775" spans="1:4" x14ac:dyDescent="0.3">
      <c r="A2775">
        <v>2774</v>
      </c>
      <c r="B2775">
        <v>20.390726433121099</v>
      </c>
      <c r="C2775">
        <f t="shared" si="43"/>
        <v>4.5156091984494298</v>
      </c>
      <c r="D2775">
        <v>6.3906740726637281</v>
      </c>
    </row>
    <row r="2776" spans="1:4" x14ac:dyDescent="0.3">
      <c r="A2776">
        <v>2775</v>
      </c>
      <c r="B2776">
        <v>2.76634406868286</v>
      </c>
      <c r="C2776">
        <f t="shared" si="43"/>
        <v>1.6632330169530847</v>
      </c>
      <c r="D2776">
        <v>6.3966840131931404</v>
      </c>
    </row>
    <row r="2777" spans="1:4" x14ac:dyDescent="0.3">
      <c r="A2777">
        <v>2776</v>
      </c>
      <c r="B2777">
        <v>6.4690967273064297</v>
      </c>
      <c r="C2777">
        <f t="shared" si="43"/>
        <v>2.5434419056283613</v>
      </c>
      <c r="D2777">
        <v>6.4011807232188502</v>
      </c>
    </row>
    <row r="2778" spans="1:4" x14ac:dyDescent="0.3">
      <c r="A2778">
        <v>2777</v>
      </c>
      <c r="B2778">
        <v>5.7498100868340902</v>
      </c>
      <c r="C2778">
        <f t="shared" si="43"/>
        <v>2.3978761616968649</v>
      </c>
      <c r="D2778">
        <v>6.4110516060400498</v>
      </c>
    </row>
    <row r="2779" spans="1:4" x14ac:dyDescent="0.3">
      <c r="A2779">
        <v>2778</v>
      </c>
      <c r="B2779">
        <v>1.9241028137036</v>
      </c>
      <c r="C2779">
        <f t="shared" si="43"/>
        <v>1.387120331371291</v>
      </c>
      <c r="D2779">
        <v>6.4135728576485356</v>
      </c>
    </row>
    <row r="2780" spans="1:4" x14ac:dyDescent="0.3">
      <c r="A2780">
        <v>2779</v>
      </c>
      <c r="B2780">
        <v>30.3981335064097</v>
      </c>
      <c r="C2780">
        <f t="shared" si="43"/>
        <v>5.5134502361415851</v>
      </c>
      <c r="D2780">
        <v>6.4281175767115366</v>
      </c>
    </row>
    <row r="2781" spans="1:4" x14ac:dyDescent="0.3">
      <c r="A2781">
        <v>2780</v>
      </c>
      <c r="B2781">
        <v>12.534337217821999</v>
      </c>
      <c r="C2781">
        <f t="shared" si="43"/>
        <v>3.5403865915775357</v>
      </c>
      <c r="D2781">
        <v>6.4390595404791604</v>
      </c>
    </row>
    <row r="2782" spans="1:4" x14ac:dyDescent="0.3">
      <c r="A2782">
        <v>2781</v>
      </c>
      <c r="B2782">
        <v>31.836671817461902</v>
      </c>
      <c r="C2782">
        <f t="shared" si="43"/>
        <v>5.6423994734033061</v>
      </c>
      <c r="D2782">
        <v>6.4401202211610844</v>
      </c>
    </row>
    <row r="2783" spans="1:4" x14ac:dyDescent="0.3">
      <c r="A2783">
        <v>2782</v>
      </c>
      <c r="B2783">
        <v>4.5865064666965303</v>
      </c>
      <c r="C2783">
        <f t="shared" si="43"/>
        <v>2.1416130525135793</v>
      </c>
      <c r="D2783">
        <v>6.4515370502068885</v>
      </c>
    </row>
    <row r="2784" spans="1:4" x14ac:dyDescent="0.3">
      <c r="A2784">
        <v>2783</v>
      </c>
      <c r="B2784">
        <v>11.062786229368401</v>
      </c>
      <c r="C2784">
        <f t="shared" si="43"/>
        <v>3.3260767022677635</v>
      </c>
      <c r="D2784">
        <v>6.4534982433279788</v>
      </c>
    </row>
    <row r="2785" spans="1:4" x14ac:dyDescent="0.3">
      <c r="A2785">
        <v>2784</v>
      </c>
      <c r="B2785">
        <v>5.8002422664449398</v>
      </c>
      <c r="C2785">
        <f t="shared" si="43"/>
        <v>2.4083692130661651</v>
      </c>
      <c r="D2785">
        <v>6.4552057109407288</v>
      </c>
    </row>
    <row r="2786" spans="1:4" x14ac:dyDescent="0.3">
      <c r="A2786">
        <v>2785</v>
      </c>
      <c r="B2786">
        <v>6.38501990234262</v>
      </c>
      <c r="C2786">
        <f t="shared" si="43"/>
        <v>2.5268596918591699</v>
      </c>
      <c r="D2786">
        <v>6.4568437321948409</v>
      </c>
    </row>
    <row r="2787" spans="1:4" x14ac:dyDescent="0.3">
      <c r="A2787">
        <v>2786</v>
      </c>
      <c r="B2787">
        <v>9.6980474153449592</v>
      </c>
      <c r="C2787">
        <f t="shared" si="43"/>
        <v>3.1141688161281431</v>
      </c>
      <c r="D2787">
        <v>6.4619028448915881</v>
      </c>
    </row>
    <row r="2788" spans="1:4" x14ac:dyDescent="0.3">
      <c r="A2788">
        <v>2787</v>
      </c>
      <c r="B2788">
        <v>7.3553080890752804</v>
      </c>
      <c r="C2788">
        <f t="shared" si="43"/>
        <v>2.712067124736274</v>
      </c>
      <c r="D2788">
        <v>6.4659564960496292</v>
      </c>
    </row>
    <row r="2789" spans="1:4" x14ac:dyDescent="0.3">
      <c r="A2789">
        <v>2788</v>
      </c>
      <c r="B2789">
        <v>19.009549292126099</v>
      </c>
      <c r="C2789">
        <f t="shared" si="43"/>
        <v>4.359994184872968</v>
      </c>
      <c r="D2789">
        <v>6.4667780868086933</v>
      </c>
    </row>
    <row r="2790" spans="1:4" x14ac:dyDescent="0.3">
      <c r="A2790">
        <v>2789</v>
      </c>
      <c r="B2790">
        <v>10.6486090836295</v>
      </c>
      <c r="C2790">
        <f t="shared" si="43"/>
        <v>3.2632206611918693</v>
      </c>
      <c r="D2790">
        <v>6.479164233413635</v>
      </c>
    </row>
    <row r="2791" spans="1:4" x14ac:dyDescent="0.3">
      <c r="A2791">
        <v>2790</v>
      </c>
      <c r="B2791">
        <v>1.51084395971477</v>
      </c>
      <c r="C2791">
        <f t="shared" si="43"/>
        <v>1.2291639271125596</v>
      </c>
      <c r="D2791">
        <v>6.4884026272674618</v>
      </c>
    </row>
    <row r="2792" spans="1:4" x14ac:dyDescent="0.3">
      <c r="A2792">
        <v>2791</v>
      </c>
      <c r="B2792">
        <v>19.833931870175402</v>
      </c>
      <c r="C2792">
        <f t="shared" si="43"/>
        <v>4.453530270490524</v>
      </c>
      <c r="D2792">
        <v>6.4920496338501907</v>
      </c>
    </row>
    <row r="2793" spans="1:4" x14ac:dyDescent="0.3">
      <c r="A2793">
        <v>2792</v>
      </c>
      <c r="B2793">
        <v>56.227951074712401</v>
      </c>
      <c r="C2793">
        <f t="shared" si="43"/>
        <v>7.4985299275732977</v>
      </c>
      <c r="D2793">
        <v>6.493074758681999</v>
      </c>
    </row>
    <row r="2794" spans="1:4" x14ac:dyDescent="0.3">
      <c r="A2794">
        <v>2793</v>
      </c>
      <c r="B2794">
        <v>16.229245757409199</v>
      </c>
      <c r="C2794">
        <f t="shared" si="43"/>
        <v>4.0285538047057532</v>
      </c>
      <c r="D2794">
        <v>6.5040414599436938</v>
      </c>
    </row>
    <row r="2795" spans="1:4" x14ac:dyDescent="0.3">
      <c r="A2795">
        <v>2794</v>
      </c>
      <c r="B2795">
        <v>13.2552742230994</v>
      </c>
      <c r="C2795">
        <f t="shared" si="43"/>
        <v>3.6407793428192541</v>
      </c>
      <c r="D2795">
        <v>6.5043949305958426</v>
      </c>
    </row>
    <row r="2796" spans="1:4" x14ac:dyDescent="0.3">
      <c r="A2796">
        <v>2795</v>
      </c>
      <c r="B2796">
        <v>53.247946060369202</v>
      </c>
      <c r="C2796">
        <f t="shared" si="43"/>
        <v>7.2971190246815354</v>
      </c>
      <c r="D2796">
        <v>6.505306144545643</v>
      </c>
    </row>
    <row r="2797" spans="1:4" x14ac:dyDescent="0.3">
      <c r="A2797">
        <v>2796</v>
      </c>
      <c r="B2797">
        <v>34.372461061349199</v>
      </c>
      <c r="C2797">
        <f t="shared" si="43"/>
        <v>5.8628031743654159</v>
      </c>
      <c r="D2797">
        <v>6.515142246687021</v>
      </c>
    </row>
    <row r="2798" spans="1:4" x14ac:dyDescent="0.3">
      <c r="A2798">
        <v>2797</v>
      </c>
      <c r="B2798">
        <v>12.8806933110224</v>
      </c>
      <c r="C2798">
        <f t="shared" si="43"/>
        <v>3.5889682794672901</v>
      </c>
      <c r="D2798">
        <v>6.5172753071840157</v>
      </c>
    </row>
    <row r="2799" spans="1:4" x14ac:dyDescent="0.3">
      <c r="A2799">
        <v>2798</v>
      </c>
      <c r="B2799">
        <v>1.85340113626109</v>
      </c>
      <c r="C2799">
        <f t="shared" si="43"/>
        <v>1.3613967593104848</v>
      </c>
      <c r="D2799">
        <v>6.5193888699414915</v>
      </c>
    </row>
    <row r="2800" spans="1:4" x14ac:dyDescent="0.3">
      <c r="A2800">
        <v>2799</v>
      </c>
      <c r="B2800">
        <v>3.7345398942138299</v>
      </c>
      <c r="C2800">
        <f t="shared" si="43"/>
        <v>1.9324957682266293</v>
      </c>
      <c r="D2800">
        <v>6.5289964799218572</v>
      </c>
    </row>
    <row r="2801" spans="1:4" x14ac:dyDescent="0.3">
      <c r="A2801">
        <v>2800</v>
      </c>
      <c r="B2801">
        <v>38.690805897060798</v>
      </c>
      <c r="C2801">
        <f t="shared" si="43"/>
        <v>6.2201933970786474</v>
      </c>
      <c r="D2801">
        <v>6.5294628729134523</v>
      </c>
    </row>
    <row r="2802" spans="1:4" x14ac:dyDescent="0.3">
      <c r="A2802">
        <v>2801</v>
      </c>
      <c r="B2802">
        <v>40.644677858812898</v>
      </c>
      <c r="C2802">
        <f t="shared" si="43"/>
        <v>6.3753178633549634</v>
      </c>
      <c r="D2802">
        <v>6.5310304143254454</v>
      </c>
    </row>
    <row r="2803" spans="1:4" x14ac:dyDescent="0.3">
      <c r="A2803">
        <v>2802</v>
      </c>
      <c r="B2803">
        <v>43.788702389551403</v>
      </c>
      <c r="C2803">
        <f t="shared" si="43"/>
        <v>6.6173032565805388</v>
      </c>
      <c r="D2803">
        <v>6.5335676382312675</v>
      </c>
    </row>
    <row r="2804" spans="1:4" x14ac:dyDescent="0.3">
      <c r="A2804">
        <v>2803</v>
      </c>
      <c r="B2804">
        <v>25.9696642953527</v>
      </c>
      <c r="C2804">
        <f t="shared" si="43"/>
        <v>5.0960439848330097</v>
      </c>
      <c r="D2804">
        <v>6.5341673663496715</v>
      </c>
    </row>
    <row r="2805" spans="1:4" x14ac:dyDescent="0.3">
      <c r="A2805">
        <v>2804</v>
      </c>
      <c r="B2805">
        <v>5.6341739339344397</v>
      </c>
      <c r="C2805">
        <f t="shared" si="43"/>
        <v>2.3736414922928946</v>
      </c>
      <c r="D2805">
        <v>6.5495881004990846</v>
      </c>
    </row>
    <row r="2806" spans="1:4" x14ac:dyDescent="0.3">
      <c r="A2806">
        <v>2805</v>
      </c>
      <c r="B2806">
        <v>24.185938634200699</v>
      </c>
      <c r="C2806">
        <f t="shared" si="43"/>
        <v>4.9179201532965839</v>
      </c>
      <c r="D2806">
        <v>6.5591443044583038</v>
      </c>
    </row>
    <row r="2807" spans="1:4" x14ac:dyDescent="0.3">
      <c r="A2807">
        <v>2806</v>
      </c>
      <c r="B2807">
        <v>36.2141436173196</v>
      </c>
      <c r="C2807">
        <f t="shared" si="43"/>
        <v>6.0178188421819083</v>
      </c>
      <c r="D2807">
        <v>6.5694199055714657</v>
      </c>
    </row>
    <row r="2808" spans="1:4" x14ac:dyDescent="0.3">
      <c r="A2808">
        <v>2807</v>
      </c>
      <c r="B2808">
        <v>63.633807670055198</v>
      </c>
      <c r="C2808">
        <f t="shared" si="43"/>
        <v>7.9770801468993149</v>
      </c>
      <c r="D2808">
        <v>6.5732492343072462</v>
      </c>
    </row>
    <row r="2809" spans="1:4" x14ac:dyDescent="0.3">
      <c r="A2809">
        <v>2808</v>
      </c>
      <c r="B2809">
        <v>49.186635029225002</v>
      </c>
      <c r="C2809">
        <f t="shared" si="43"/>
        <v>7.0133184035251812</v>
      </c>
      <c r="D2809">
        <v>6.5828547517741267</v>
      </c>
    </row>
    <row r="2810" spans="1:4" x14ac:dyDescent="0.3">
      <c r="A2810">
        <v>2809</v>
      </c>
      <c r="B2810">
        <v>6.8935773982477997</v>
      </c>
      <c r="C2810">
        <f t="shared" si="43"/>
        <v>2.6255623013457137</v>
      </c>
      <c r="D2810">
        <v>6.5859603921679568</v>
      </c>
    </row>
    <row r="2811" spans="1:4" x14ac:dyDescent="0.3">
      <c r="A2811">
        <v>2810</v>
      </c>
      <c r="B2811">
        <v>18.614241531110299</v>
      </c>
      <c r="C2811">
        <f t="shared" si="43"/>
        <v>4.3144225026195917</v>
      </c>
      <c r="D2811">
        <v>6.5869662900279371</v>
      </c>
    </row>
    <row r="2812" spans="1:4" x14ac:dyDescent="0.3">
      <c r="A2812">
        <v>2811</v>
      </c>
      <c r="B2812">
        <v>8.9205065071452694</v>
      </c>
      <c r="C2812">
        <f t="shared" si="43"/>
        <v>2.9867216989778727</v>
      </c>
      <c r="D2812">
        <v>6.5929104147046775</v>
      </c>
    </row>
    <row r="2813" spans="1:4" x14ac:dyDescent="0.3">
      <c r="A2813">
        <v>2812</v>
      </c>
      <c r="B2813">
        <v>21.723162153470501</v>
      </c>
      <c r="C2813">
        <f t="shared" si="43"/>
        <v>4.6608113192308593</v>
      </c>
      <c r="D2813">
        <v>6.5943253551635586</v>
      </c>
    </row>
    <row r="2814" spans="1:4" x14ac:dyDescent="0.3">
      <c r="A2814">
        <v>2813</v>
      </c>
      <c r="B2814">
        <v>18.7942534665506</v>
      </c>
      <c r="C2814">
        <f t="shared" si="43"/>
        <v>4.3352339575333882</v>
      </c>
      <c r="D2814">
        <v>6.5968783130248276</v>
      </c>
    </row>
    <row r="2815" spans="1:4" x14ac:dyDescent="0.3">
      <c r="A2815">
        <v>2814</v>
      </c>
      <c r="B2815">
        <v>33.686900438433099</v>
      </c>
      <c r="C2815">
        <f t="shared" si="43"/>
        <v>5.8040417330023653</v>
      </c>
      <c r="D2815">
        <v>6.6073933809750347</v>
      </c>
    </row>
    <row r="2816" spans="1:4" x14ac:dyDescent="0.3">
      <c r="A2816">
        <v>2815</v>
      </c>
      <c r="B2816">
        <v>36.946102417431298</v>
      </c>
      <c r="C2816">
        <f t="shared" si="43"/>
        <v>6.0783305617111099</v>
      </c>
      <c r="D2816">
        <v>6.607916047924058</v>
      </c>
    </row>
    <row r="2817" spans="1:4" x14ac:dyDescent="0.3">
      <c r="A2817">
        <v>2816</v>
      </c>
      <c r="B2817">
        <v>12.881694636180301</v>
      </c>
      <c r="C2817">
        <f t="shared" si="43"/>
        <v>3.589107777175311</v>
      </c>
      <c r="D2817">
        <v>6.6118270688470675</v>
      </c>
    </row>
    <row r="2818" spans="1:4" x14ac:dyDescent="0.3">
      <c r="A2818">
        <v>2817</v>
      </c>
      <c r="B2818">
        <v>23.244524752689401</v>
      </c>
      <c r="C2818">
        <f t="shared" si="43"/>
        <v>4.8212575903688659</v>
      </c>
      <c r="D2818">
        <v>6.6173032565805388</v>
      </c>
    </row>
    <row r="2819" spans="1:4" x14ac:dyDescent="0.3">
      <c r="A2819">
        <v>2818</v>
      </c>
      <c r="B2819">
        <v>3.9565769899117602</v>
      </c>
      <c r="C2819">
        <f t="shared" ref="C2819:C2882" si="44">SQRT(B2819)</f>
        <v>1.9891146246286966</v>
      </c>
      <c r="D2819">
        <v>6.6227425780271272</v>
      </c>
    </row>
    <row r="2820" spans="1:4" x14ac:dyDescent="0.3">
      <c r="A2820">
        <v>2819</v>
      </c>
      <c r="B2820">
        <v>5.6118981963224996</v>
      </c>
      <c r="C2820">
        <f t="shared" si="44"/>
        <v>2.3689445321329283</v>
      </c>
      <c r="D2820">
        <v>6.6232571315748867</v>
      </c>
    </row>
    <row r="2821" spans="1:4" x14ac:dyDescent="0.3">
      <c r="A2821">
        <v>2820</v>
      </c>
      <c r="B2821">
        <v>2.7754831106072899</v>
      </c>
      <c r="C2821">
        <f t="shared" si="44"/>
        <v>1.6659781242883382</v>
      </c>
      <c r="D2821">
        <v>6.623930426523394</v>
      </c>
    </row>
    <row r="2822" spans="1:4" x14ac:dyDescent="0.3">
      <c r="A2822">
        <v>2821</v>
      </c>
      <c r="B2822">
        <v>1.33273786005659</v>
      </c>
      <c r="C2822">
        <f t="shared" si="44"/>
        <v>1.1544426620913617</v>
      </c>
      <c r="D2822">
        <v>6.6273496293639962</v>
      </c>
    </row>
    <row r="2823" spans="1:4" x14ac:dyDescent="0.3">
      <c r="A2823">
        <v>2822</v>
      </c>
      <c r="B2823">
        <v>1.36044713244531</v>
      </c>
      <c r="C2823">
        <f t="shared" si="44"/>
        <v>1.1663820696689871</v>
      </c>
      <c r="D2823">
        <v>6.6283137379371011</v>
      </c>
    </row>
    <row r="2824" spans="1:4" x14ac:dyDescent="0.3">
      <c r="A2824">
        <v>2823</v>
      </c>
      <c r="B2824">
        <v>4.1035992365648699</v>
      </c>
      <c r="C2824">
        <f t="shared" si="44"/>
        <v>2.0257342462832755</v>
      </c>
      <c r="D2824">
        <v>6.6376849030215421</v>
      </c>
    </row>
    <row r="2825" spans="1:4" x14ac:dyDescent="0.3">
      <c r="A2825">
        <v>2824</v>
      </c>
      <c r="B2825">
        <v>22.831010789106799</v>
      </c>
      <c r="C2825">
        <f t="shared" si="44"/>
        <v>4.7781806986662607</v>
      </c>
      <c r="D2825">
        <v>6.6394763102169208</v>
      </c>
    </row>
    <row r="2826" spans="1:4" x14ac:dyDescent="0.3">
      <c r="A2826">
        <v>2825</v>
      </c>
      <c r="B2826">
        <v>20.625130830238</v>
      </c>
      <c r="C2826">
        <f t="shared" si="44"/>
        <v>4.5414899350585376</v>
      </c>
      <c r="D2826">
        <v>6.6542401293978486</v>
      </c>
    </row>
    <row r="2827" spans="1:4" x14ac:dyDescent="0.3">
      <c r="A2827">
        <v>2826</v>
      </c>
      <c r="B2827">
        <v>23.188314289888599</v>
      </c>
      <c r="C2827">
        <f t="shared" si="44"/>
        <v>4.8154246219714203</v>
      </c>
      <c r="D2827">
        <v>6.656778812943231</v>
      </c>
    </row>
    <row r="2828" spans="1:4" x14ac:dyDescent="0.3">
      <c r="A2828">
        <v>2827</v>
      </c>
      <c r="B2828">
        <v>2.5685167446247998</v>
      </c>
      <c r="C2828">
        <f t="shared" si="44"/>
        <v>1.6026592727790894</v>
      </c>
      <c r="D2828">
        <v>6.6589695596805143</v>
      </c>
    </row>
    <row r="2829" spans="1:4" x14ac:dyDescent="0.3">
      <c r="A2829">
        <v>2828</v>
      </c>
      <c r="B2829">
        <v>4.5741852616522198</v>
      </c>
      <c r="C2829">
        <f t="shared" si="44"/>
        <v>2.1387345000378657</v>
      </c>
      <c r="D2829">
        <v>6.6598878390997243</v>
      </c>
    </row>
    <row r="2830" spans="1:4" x14ac:dyDescent="0.3">
      <c r="A2830">
        <v>2829</v>
      </c>
      <c r="B2830">
        <v>1.9929952272892599</v>
      </c>
      <c r="C2830">
        <f t="shared" si="44"/>
        <v>1.4117348289566494</v>
      </c>
      <c r="D2830">
        <v>6.6666366361539087</v>
      </c>
    </row>
    <row r="2831" spans="1:4" x14ac:dyDescent="0.3">
      <c r="A2831">
        <v>2830</v>
      </c>
      <c r="B2831">
        <v>6.2744528756267401</v>
      </c>
      <c r="C2831">
        <f t="shared" si="44"/>
        <v>2.5048858009152313</v>
      </c>
      <c r="D2831">
        <v>6.6669173392240664</v>
      </c>
    </row>
    <row r="2832" spans="1:4" x14ac:dyDescent="0.3">
      <c r="A2832">
        <v>2831</v>
      </c>
      <c r="B2832">
        <v>15.713057406190901</v>
      </c>
      <c r="C2832">
        <f t="shared" si="44"/>
        <v>3.9639699048038826</v>
      </c>
      <c r="D2832">
        <v>6.6692127292406784</v>
      </c>
    </row>
    <row r="2833" spans="1:4" x14ac:dyDescent="0.3">
      <c r="A2833">
        <v>2832</v>
      </c>
      <c r="B2833">
        <v>2.0295554833858702</v>
      </c>
      <c r="C2833">
        <f t="shared" si="44"/>
        <v>1.4246246815866521</v>
      </c>
      <c r="D2833">
        <v>6.6745340321800519</v>
      </c>
    </row>
    <row r="2834" spans="1:4" x14ac:dyDescent="0.3">
      <c r="A2834">
        <v>2833</v>
      </c>
      <c r="B2834">
        <v>17.007245157383501</v>
      </c>
      <c r="C2834">
        <f t="shared" si="44"/>
        <v>4.1239841364126875</v>
      </c>
      <c r="D2834">
        <v>6.6833618967594592</v>
      </c>
    </row>
    <row r="2835" spans="1:4" x14ac:dyDescent="0.3">
      <c r="A2835">
        <v>2834</v>
      </c>
      <c r="B2835">
        <v>27.5750925474666</v>
      </c>
      <c r="C2835">
        <f t="shared" si="44"/>
        <v>5.2511991532855236</v>
      </c>
      <c r="D2835">
        <v>6.6987270016640554</v>
      </c>
    </row>
    <row r="2836" spans="1:4" x14ac:dyDescent="0.3">
      <c r="A2836">
        <v>2835</v>
      </c>
      <c r="B2836">
        <v>12.682807067468399</v>
      </c>
      <c r="C2836">
        <f t="shared" si="44"/>
        <v>3.5612928926821503</v>
      </c>
      <c r="D2836">
        <v>6.7015843794300842</v>
      </c>
    </row>
    <row r="2837" spans="1:4" x14ac:dyDescent="0.3">
      <c r="A2837">
        <v>2836</v>
      </c>
      <c r="B2837">
        <v>1.19178603273116</v>
      </c>
      <c r="C2837">
        <f t="shared" si="44"/>
        <v>1.0916895312913648</v>
      </c>
      <c r="D2837">
        <v>6.710228255503683</v>
      </c>
    </row>
    <row r="2838" spans="1:4" x14ac:dyDescent="0.3">
      <c r="A2838">
        <v>2837</v>
      </c>
      <c r="B2838">
        <v>7.5743447661203502</v>
      </c>
      <c r="C2838">
        <f t="shared" si="44"/>
        <v>2.752152751233178</v>
      </c>
      <c r="D2838">
        <v>6.7185215991448448</v>
      </c>
    </row>
    <row r="2839" spans="1:4" x14ac:dyDescent="0.3">
      <c r="A2839">
        <v>2838</v>
      </c>
      <c r="B2839">
        <v>6.9417567169546404</v>
      </c>
      <c r="C2839">
        <f t="shared" si="44"/>
        <v>2.6347213736853923</v>
      </c>
      <c r="D2839">
        <v>6.7394416395908499</v>
      </c>
    </row>
    <row r="2840" spans="1:4" x14ac:dyDescent="0.3">
      <c r="A2840">
        <v>2839</v>
      </c>
      <c r="B2840">
        <v>9.7575036955098007</v>
      </c>
      <c r="C2840">
        <f t="shared" si="44"/>
        <v>3.123700321015094</v>
      </c>
      <c r="D2840">
        <v>6.7501661389225305</v>
      </c>
    </row>
    <row r="2841" spans="1:4" x14ac:dyDescent="0.3">
      <c r="A2841">
        <v>2840</v>
      </c>
      <c r="B2841">
        <v>17.552084978589999</v>
      </c>
      <c r="C2841">
        <f t="shared" si="44"/>
        <v>4.1895208531036099</v>
      </c>
      <c r="D2841">
        <v>6.7661680776173299</v>
      </c>
    </row>
    <row r="2842" spans="1:4" x14ac:dyDescent="0.3">
      <c r="A2842">
        <v>2841</v>
      </c>
      <c r="B2842">
        <v>3.4570972265659901</v>
      </c>
      <c r="C2842">
        <f t="shared" si="44"/>
        <v>1.859327089719824</v>
      </c>
      <c r="D2842">
        <v>6.7674609022670387</v>
      </c>
    </row>
    <row r="2843" spans="1:4" x14ac:dyDescent="0.3">
      <c r="A2843">
        <v>2842</v>
      </c>
      <c r="B2843">
        <v>50.606207379696798</v>
      </c>
      <c r="C2843">
        <f t="shared" si="44"/>
        <v>7.1138040020580267</v>
      </c>
      <c r="D2843">
        <v>6.7687031466434178</v>
      </c>
    </row>
    <row r="2844" spans="1:4" x14ac:dyDescent="0.3">
      <c r="A2844">
        <v>2843</v>
      </c>
      <c r="B2844">
        <v>29.0989515864913</v>
      </c>
      <c r="C2844">
        <f t="shared" si="44"/>
        <v>5.3943444074781972</v>
      </c>
      <c r="D2844">
        <v>6.7738073099103806</v>
      </c>
    </row>
    <row r="2845" spans="1:4" x14ac:dyDescent="0.3">
      <c r="A2845">
        <v>2844</v>
      </c>
      <c r="B2845">
        <v>40.812180322251699</v>
      </c>
      <c r="C2845">
        <f t="shared" si="44"/>
        <v>6.388441149627325</v>
      </c>
      <c r="D2845">
        <v>6.7947255603607051</v>
      </c>
    </row>
    <row r="2846" spans="1:4" x14ac:dyDescent="0.3">
      <c r="A2846">
        <v>2845</v>
      </c>
      <c r="B2846">
        <v>5.3350994016517799</v>
      </c>
      <c r="C2846">
        <f t="shared" si="44"/>
        <v>2.3097834101170136</v>
      </c>
      <c r="D2846">
        <v>6.8091850857834961</v>
      </c>
    </row>
    <row r="2847" spans="1:4" x14ac:dyDescent="0.3">
      <c r="A2847">
        <v>2846</v>
      </c>
      <c r="B2847">
        <v>15.287674405487699</v>
      </c>
      <c r="C2847">
        <f t="shared" si="44"/>
        <v>3.9099455757705504</v>
      </c>
      <c r="D2847">
        <v>6.8118840433487344</v>
      </c>
    </row>
    <row r="2848" spans="1:4" x14ac:dyDescent="0.3">
      <c r="A2848">
        <v>2847</v>
      </c>
      <c r="B2848">
        <v>2.72960872261597</v>
      </c>
      <c r="C2848">
        <f t="shared" si="44"/>
        <v>1.65215275402003</v>
      </c>
      <c r="D2848">
        <v>6.81969255589149</v>
      </c>
    </row>
    <row r="2849" spans="1:4" x14ac:dyDescent="0.3">
      <c r="A2849">
        <v>2848</v>
      </c>
      <c r="B2849">
        <v>12.1918197796769</v>
      </c>
      <c r="C2849">
        <f t="shared" si="44"/>
        <v>3.4916786478249828</v>
      </c>
      <c r="D2849">
        <v>6.8243665893471244</v>
      </c>
    </row>
    <row r="2850" spans="1:4" x14ac:dyDescent="0.3">
      <c r="A2850">
        <v>2849</v>
      </c>
      <c r="B2850">
        <v>8.5318520186692695</v>
      </c>
      <c r="C2850">
        <f t="shared" si="44"/>
        <v>2.9209334156514539</v>
      </c>
      <c r="D2850">
        <v>6.8265319625486551</v>
      </c>
    </row>
    <row r="2851" spans="1:4" x14ac:dyDescent="0.3">
      <c r="A2851">
        <v>2850</v>
      </c>
      <c r="B2851">
        <v>16.6472695941955</v>
      </c>
      <c r="C2851">
        <f t="shared" si="44"/>
        <v>4.0801065665243961</v>
      </c>
      <c r="D2851">
        <v>6.8285568926386855</v>
      </c>
    </row>
    <row r="2852" spans="1:4" x14ac:dyDescent="0.3">
      <c r="A2852">
        <v>2851</v>
      </c>
      <c r="B2852">
        <v>21.099466410414198</v>
      </c>
      <c r="C2852">
        <f t="shared" si="44"/>
        <v>4.5934155495028097</v>
      </c>
      <c r="D2852">
        <v>6.8330100435284598</v>
      </c>
    </row>
    <row r="2853" spans="1:4" x14ac:dyDescent="0.3">
      <c r="A2853">
        <v>2852</v>
      </c>
      <c r="B2853">
        <v>18.6032608628133</v>
      </c>
      <c r="C2853">
        <f t="shared" si="44"/>
        <v>4.3131497612317267</v>
      </c>
      <c r="D2853">
        <v>6.8437891277960636</v>
      </c>
    </row>
    <row r="2854" spans="1:4" x14ac:dyDescent="0.3">
      <c r="A2854">
        <v>2853</v>
      </c>
      <c r="B2854">
        <v>34.095987582640802</v>
      </c>
      <c r="C2854">
        <f t="shared" si="44"/>
        <v>5.8391769610657294</v>
      </c>
      <c r="D2854">
        <v>6.8522307352425456</v>
      </c>
    </row>
    <row r="2855" spans="1:4" x14ac:dyDescent="0.3">
      <c r="A2855">
        <v>2854</v>
      </c>
      <c r="B2855">
        <v>26.954737936917802</v>
      </c>
      <c r="C2855">
        <f t="shared" si="44"/>
        <v>5.191795251829352</v>
      </c>
      <c r="D2855">
        <v>6.8633650059738338</v>
      </c>
    </row>
    <row r="2856" spans="1:4" x14ac:dyDescent="0.3">
      <c r="A2856">
        <v>2855</v>
      </c>
      <c r="B2856">
        <v>20.665357193415101</v>
      </c>
      <c r="C2856">
        <f t="shared" si="44"/>
        <v>4.5459165405245949</v>
      </c>
      <c r="D2856">
        <v>6.8769685100627154</v>
      </c>
    </row>
    <row r="2857" spans="1:4" x14ac:dyDescent="0.3">
      <c r="A2857">
        <v>2856</v>
      </c>
      <c r="B2857">
        <v>21.4870895459214</v>
      </c>
      <c r="C2857">
        <f t="shared" si="44"/>
        <v>4.6354168686237269</v>
      </c>
      <c r="D2857">
        <v>6.8951914096607716</v>
      </c>
    </row>
    <row r="2858" spans="1:4" x14ac:dyDescent="0.3">
      <c r="A2858">
        <v>2857</v>
      </c>
      <c r="B2858">
        <v>12.055936688669799</v>
      </c>
      <c r="C2858">
        <f t="shared" si="44"/>
        <v>3.4721659938242873</v>
      </c>
      <c r="D2858">
        <v>6.9006394251276522</v>
      </c>
    </row>
    <row r="2859" spans="1:4" x14ac:dyDescent="0.3">
      <c r="A2859">
        <v>2858</v>
      </c>
      <c r="B2859">
        <v>9.2088602796896808</v>
      </c>
      <c r="C2859">
        <f t="shared" si="44"/>
        <v>3.0346103999837739</v>
      </c>
      <c r="D2859">
        <v>6.9215754324707675</v>
      </c>
    </row>
    <row r="2860" spans="1:4" x14ac:dyDescent="0.3">
      <c r="A2860">
        <v>2859</v>
      </c>
      <c r="B2860">
        <v>34.250375789923297</v>
      </c>
      <c r="C2860">
        <f t="shared" si="44"/>
        <v>5.8523820611716131</v>
      </c>
      <c r="D2860">
        <v>6.9322992788535469</v>
      </c>
    </row>
    <row r="2861" spans="1:4" x14ac:dyDescent="0.3">
      <c r="A2861">
        <v>2860</v>
      </c>
      <c r="B2861">
        <v>67.231641690008701</v>
      </c>
      <c r="C2861">
        <f t="shared" si="44"/>
        <v>8.19949033111258</v>
      </c>
      <c r="D2861">
        <v>6.955058540245675</v>
      </c>
    </row>
    <row r="2862" spans="1:4" x14ac:dyDescent="0.3">
      <c r="A2862">
        <v>2861</v>
      </c>
      <c r="B2862">
        <v>35.565546420800302</v>
      </c>
      <c r="C2862">
        <f t="shared" si="44"/>
        <v>5.9636856406755969</v>
      </c>
      <c r="D2862">
        <v>6.9619670658151849</v>
      </c>
    </row>
    <row r="2863" spans="1:4" x14ac:dyDescent="0.3">
      <c r="A2863">
        <v>2862</v>
      </c>
      <c r="B2863">
        <v>16.9708876774252</v>
      </c>
      <c r="C2863">
        <f t="shared" si="44"/>
        <v>4.1195737252081317</v>
      </c>
      <c r="D2863">
        <v>6.9664821142989526</v>
      </c>
    </row>
    <row r="2864" spans="1:4" x14ac:dyDescent="0.3">
      <c r="A2864">
        <v>2863</v>
      </c>
      <c r="B2864">
        <v>21.6234867448184</v>
      </c>
      <c r="C2864">
        <f t="shared" si="44"/>
        <v>4.6501061003829154</v>
      </c>
      <c r="D2864">
        <v>6.9685809461994772</v>
      </c>
    </row>
    <row r="2865" spans="1:4" x14ac:dyDescent="0.3">
      <c r="A2865">
        <v>2864</v>
      </c>
      <c r="B2865">
        <v>1.73294899760127</v>
      </c>
      <c r="C2865">
        <f t="shared" si="44"/>
        <v>1.3164152071444899</v>
      </c>
      <c r="D2865">
        <v>6.9707940673749791</v>
      </c>
    </row>
    <row r="2866" spans="1:4" x14ac:dyDescent="0.3">
      <c r="A2866">
        <v>2865</v>
      </c>
      <c r="B2866">
        <v>16.317626300053401</v>
      </c>
      <c r="C2866">
        <f t="shared" si="44"/>
        <v>4.0395081755151088</v>
      </c>
      <c r="D2866">
        <v>7.0133184035251812</v>
      </c>
    </row>
    <row r="2867" spans="1:4" x14ac:dyDescent="0.3">
      <c r="A2867">
        <v>2866</v>
      </c>
      <c r="B2867">
        <v>8.4089315242680591</v>
      </c>
      <c r="C2867">
        <f t="shared" si="44"/>
        <v>2.8998157741946398</v>
      </c>
      <c r="D2867">
        <v>7.0353062714806809</v>
      </c>
    </row>
    <row r="2868" spans="1:4" x14ac:dyDescent="0.3">
      <c r="A2868">
        <v>2867</v>
      </c>
      <c r="B2868">
        <v>6.9798651163611298</v>
      </c>
      <c r="C2868">
        <f t="shared" si="44"/>
        <v>2.6419434354961369</v>
      </c>
      <c r="D2868">
        <v>7.051242610468222</v>
      </c>
    </row>
    <row r="2869" spans="1:4" x14ac:dyDescent="0.3">
      <c r="A2869">
        <v>2868</v>
      </c>
      <c r="B2869">
        <v>8.3161739503914696</v>
      </c>
      <c r="C2869">
        <f t="shared" si="44"/>
        <v>2.8837777220846044</v>
      </c>
      <c r="D2869">
        <v>7.0641506272728574</v>
      </c>
    </row>
    <row r="2870" spans="1:4" x14ac:dyDescent="0.3">
      <c r="A2870">
        <v>2869</v>
      </c>
      <c r="B2870">
        <v>5.2015880590971202</v>
      </c>
      <c r="C2870">
        <f t="shared" si="44"/>
        <v>2.2806990286087991</v>
      </c>
      <c r="D2870">
        <v>7.0795948327213472</v>
      </c>
    </row>
    <row r="2871" spans="1:4" x14ac:dyDescent="0.3">
      <c r="A2871">
        <v>2870</v>
      </c>
      <c r="B2871">
        <v>6.8677974197307297</v>
      </c>
      <c r="C2871">
        <f t="shared" si="44"/>
        <v>2.6206482823398356</v>
      </c>
      <c r="D2871">
        <v>7.0799068643003071</v>
      </c>
    </row>
    <row r="2872" spans="1:4" x14ac:dyDescent="0.3">
      <c r="A2872">
        <v>2871</v>
      </c>
      <c r="B2872">
        <v>8.1488875530923899</v>
      </c>
      <c r="C2872">
        <f t="shared" si="44"/>
        <v>2.8546256414970403</v>
      </c>
      <c r="D2872">
        <v>7.0817035892415747</v>
      </c>
    </row>
    <row r="2873" spans="1:4" x14ac:dyDescent="0.3">
      <c r="A2873">
        <v>2872</v>
      </c>
      <c r="B2873">
        <v>3.03594504555124</v>
      </c>
      <c r="C2873">
        <f t="shared" si="44"/>
        <v>1.7423963514514256</v>
      </c>
      <c r="D2873">
        <v>7.0888172522672921</v>
      </c>
    </row>
    <row r="2874" spans="1:4" x14ac:dyDescent="0.3">
      <c r="A2874">
        <v>2873</v>
      </c>
      <c r="B2874">
        <v>9.8040753507392697</v>
      </c>
      <c r="C2874">
        <f t="shared" si="44"/>
        <v>3.1311460123634078</v>
      </c>
      <c r="D2874">
        <v>7.0934893976905542</v>
      </c>
    </row>
    <row r="2875" spans="1:4" x14ac:dyDescent="0.3">
      <c r="A2875">
        <v>2874</v>
      </c>
      <c r="B2875">
        <v>7.6491074212161898</v>
      </c>
      <c r="C2875">
        <f t="shared" si="44"/>
        <v>2.7657019762107757</v>
      </c>
      <c r="D2875">
        <v>7.1131624612458282</v>
      </c>
    </row>
    <row r="2876" spans="1:4" x14ac:dyDescent="0.3">
      <c r="A2876">
        <v>2875</v>
      </c>
      <c r="B2876">
        <v>22.125772058110499</v>
      </c>
      <c r="C2876">
        <f t="shared" si="44"/>
        <v>4.7038039986919626</v>
      </c>
      <c r="D2876">
        <v>7.1138040020580267</v>
      </c>
    </row>
    <row r="2877" spans="1:4" x14ac:dyDescent="0.3">
      <c r="A2877">
        <v>2876</v>
      </c>
      <c r="B2877">
        <v>67.129473611990704</v>
      </c>
      <c r="C2877">
        <f t="shared" si="44"/>
        <v>8.1932578143245749</v>
      </c>
      <c r="D2877">
        <v>7.1181378403753319</v>
      </c>
    </row>
    <row r="2878" spans="1:4" x14ac:dyDescent="0.3">
      <c r="A2878">
        <v>2877</v>
      </c>
      <c r="B2878">
        <v>34.808428845635099</v>
      </c>
      <c r="C2878">
        <f t="shared" si="44"/>
        <v>5.899866849822553</v>
      </c>
      <c r="D2878">
        <v>7.1245414691023239</v>
      </c>
    </row>
    <row r="2879" spans="1:4" x14ac:dyDescent="0.3">
      <c r="A2879">
        <v>2878</v>
      </c>
      <c r="B2879">
        <v>17.0354837732486</v>
      </c>
      <c r="C2879">
        <f t="shared" si="44"/>
        <v>4.1274064221068176</v>
      </c>
      <c r="D2879">
        <v>7.1314603801096874</v>
      </c>
    </row>
    <row r="2880" spans="1:4" x14ac:dyDescent="0.3">
      <c r="A2880">
        <v>2879</v>
      </c>
      <c r="B2880">
        <v>4.1394596864687996</v>
      </c>
      <c r="C2880">
        <f t="shared" si="44"/>
        <v>2.034566215798542</v>
      </c>
      <c r="D2880">
        <v>7.167053416664543</v>
      </c>
    </row>
    <row r="2881" spans="1:4" x14ac:dyDescent="0.3">
      <c r="A2881">
        <v>2880</v>
      </c>
      <c r="B2881">
        <v>6.2587688707049196</v>
      </c>
      <c r="C2881">
        <f t="shared" si="44"/>
        <v>2.5017531594273885</v>
      </c>
      <c r="D2881">
        <v>7.1698983049431808</v>
      </c>
    </row>
    <row r="2882" spans="1:4" x14ac:dyDescent="0.3">
      <c r="A2882">
        <v>2881</v>
      </c>
      <c r="B2882">
        <v>8.5701544751088203</v>
      </c>
      <c r="C2882">
        <f t="shared" si="44"/>
        <v>2.9274826173879873</v>
      </c>
      <c r="D2882">
        <v>7.1800575324878348</v>
      </c>
    </row>
    <row r="2883" spans="1:4" x14ac:dyDescent="0.3">
      <c r="A2883">
        <v>2882</v>
      </c>
      <c r="B2883">
        <v>21.790076837546099</v>
      </c>
      <c r="C2883">
        <f t="shared" ref="C2883:C2946" si="45">SQRT(B2883)</f>
        <v>4.6679842370712974</v>
      </c>
      <c r="D2883">
        <v>7.1816674338791264</v>
      </c>
    </row>
    <row r="2884" spans="1:4" x14ac:dyDescent="0.3">
      <c r="A2884">
        <v>2883</v>
      </c>
      <c r="B2884">
        <v>12.5315228368804</v>
      </c>
      <c r="C2884">
        <f t="shared" si="45"/>
        <v>3.5399891012375164</v>
      </c>
      <c r="D2884">
        <v>7.2204818931176682</v>
      </c>
    </row>
    <row r="2885" spans="1:4" x14ac:dyDescent="0.3">
      <c r="A2885">
        <v>2884</v>
      </c>
      <c r="B2885">
        <v>6.3384013486572703</v>
      </c>
      <c r="C2885">
        <f t="shared" si="45"/>
        <v>2.5176181896104244</v>
      </c>
      <c r="D2885">
        <v>7.2205194276741818</v>
      </c>
    </row>
    <row r="2886" spans="1:4" x14ac:dyDescent="0.3">
      <c r="A2886">
        <v>2885</v>
      </c>
      <c r="B2886">
        <v>7.8095972823714899</v>
      </c>
      <c r="C2886">
        <f t="shared" si="45"/>
        <v>2.7945656697189083</v>
      </c>
      <c r="D2886">
        <v>7.2262368618743391</v>
      </c>
    </row>
    <row r="2887" spans="1:4" x14ac:dyDescent="0.3">
      <c r="A2887">
        <v>2886</v>
      </c>
      <c r="B2887">
        <v>9.5855042901337306</v>
      </c>
      <c r="C2887">
        <f t="shared" si="45"/>
        <v>3.0960465581340553</v>
      </c>
      <c r="D2887">
        <v>7.2423069679844279</v>
      </c>
    </row>
    <row r="2888" spans="1:4" x14ac:dyDescent="0.3">
      <c r="A2888">
        <v>2887</v>
      </c>
      <c r="B2888">
        <v>3.5720887130419299</v>
      </c>
      <c r="C2888">
        <f t="shared" si="45"/>
        <v>1.8899970140298978</v>
      </c>
      <c r="D2888">
        <v>7.2459395574431964</v>
      </c>
    </row>
    <row r="2889" spans="1:4" x14ac:dyDescent="0.3">
      <c r="A2889">
        <v>2888</v>
      </c>
      <c r="B2889">
        <v>2.7349507404338702</v>
      </c>
      <c r="C2889">
        <f t="shared" si="45"/>
        <v>1.6537686477962601</v>
      </c>
      <c r="D2889">
        <v>7.2590847494438853</v>
      </c>
    </row>
    <row r="2890" spans="1:4" x14ac:dyDescent="0.3">
      <c r="A2890">
        <v>2889</v>
      </c>
      <c r="B2890">
        <v>2.1762296017119702</v>
      </c>
      <c r="C2890">
        <f t="shared" si="45"/>
        <v>1.4752049354960721</v>
      </c>
      <c r="D2890">
        <v>7.2791713086452088</v>
      </c>
    </row>
    <row r="2891" spans="1:4" x14ac:dyDescent="0.3">
      <c r="A2891">
        <v>2890</v>
      </c>
      <c r="B2891">
        <v>4.0717921980237604</v>
      </c>
      <c r="C2891">
        <f t="shared" si="45"/>
        <v>2.0178682310854095</v>
      </c>
      <c r="D2891">
        <v>7.2803708126893989</v>
      </c>
    </row>
    <row r="2892" spans="1:4" x14ac:dyDescent="0.3">
      <c r="A2892">
        <v>2891</v>
      </c>
      <c r="B2892">
        <v>5.5223893097958401</v>
      </c>
      <c r="C2892">
        <f t="shared" si="45"/>
        <v>2.349976448774719</v>
      </c>
      <c r="D2892">
        <v>7.2816252771114085</v>
      </c>
    </row>
    <row r="2893" spans="1:4" x14ac:dyDescent="0.3">
      <c r="A2893">
        <v>2892</v>
      </c>
      <c r="B2893">
        <v>1.7195876565086601</v>
      </c>
      <c r="C2893">
        <f t="shared" si="45"/>
        <v>1.3113304909551444</v>
      </c>
      <c r="D2893">
        <v>7.2949289990626225</v>
      </c>
    </row>
    <row r="2894" spans="1:4" x14ac:dyDescent="0.3">
      <c r="A2894">
        <v>2893</v>
      </c>
      <c r="B2894">
        <v>1.3428528444164201</v>
      </c>
      <c r="C2894">
        <f t="shared" si="45"/>
        <v>1.1588152762267245</v>
      </c>
      <c r="D2894">
        <v>7.2971190246815354</v>
      </c>
    </row>
    <row r="2895" spans="1:4" x14ac:dyDescent="0.3">
      <c r="A2895">
        <v>2894</v>
      </c>
      <c r="B2895">
        <v>1.84104960707966</v>
      </c>
      <c r="C2895">
        <f t="shared" si="45"/>
        <v>1.3568528317690389</v>
      </c>
      <c r="D2895">
        <v>7.2997632299405026</v>
      </c>
    </row>
    <row r="2896" spans="1:4" x14ac:dyDescent="0.3">
      <c r="A2896">
        <v>2895</v>
      </c>
      <c r="B2896">
        <v>1.8093942572342201</v>
      </c>
      <c r="C2896">
        <f t="shared" si="45"/>
        <v>1.3451372633431207</v>
      </c>
      <c r="D2896">
        <v>7.3084517012625181</v>
      </c>
    </row>
    <row r="2897" spans="1:4" x14ac:dyDescent="0.3">
      <c r="A2897">
        <v>2896</v>
      </c>
      <c r="B2897">
        <v>41.9795691635465</v>
      </c>
      <c r="C2897">
        <f t="shared" si="45"/>
        <v>6.479164233413635</v>
      </c>
      <c r="D2897">
        <v>7.3179158047384227</v>
      </c>
    </row>
    <row r="2898" spans="1:4" x14ac:dyDescent="0.3">
      <c r="A2898">
        <v>2897</v>
      </c>
      <c r="B2898">
        <v>36.291783710115702</v>
      </c>
      <c r="C2898">
        <f t="shared" si="45"/>
        <v>6.0242662383161409</v>
      </c>
      <c r="D2898">
        <v>7.3237967613192341</v>
      </c>
    </row>
    <row r="2899" spans="1:4" x14ac:dyDescent="0.3">
      <c r="A2899">
        <v>2898</v>
      </c>
      <c r="B2899">
        <v>61.204280246982798</v>
      </c>
      <c r="C2899">
        <f t="shared" si="45"/>
        <v>7.8233164480917425</v>
      </c>
      <c r="D2899">
        <v>7.325513589262667</v>
      </c>
    </row>
    <row r="2900" spans="1:4" x14ac:dyDescent="0.3">
      <c r="A2900">
        <v>2899</v>
      </c>
      <c r="B2900">
        <v>13.516668510770099</v>
      </c>
      <c r="C2900">
        <f t="shared" si="45"/>
        <v>3.676502211446377</v>
      </c>
      <c r="D2900">
        <v>7.3276957808632384</v>
      </c>
    </row>
    <row r="2901" spans="1:4" x14ac:dyDescent="0.3">
      <c r="A2901">
        <v>2900</v>
      </c>
      <c r="B2901">
        <v>10.2683666122209</v>
      </c>
      <c r="C2901">
        <f t="shared" si="45"/>
        <v>3.2044292178515819</v>
      </c>
      <c r="D2901">
        <v>7.3341403996301091</v>
      </c>
    </row>
    <row r="2902" spans="1:4" x14ac:dyDescent="0.3">
      <c r="A2902">
        <v>2901</v>
      </c>
      <c r="B2902">
        <v>23.6621089472536</v>
      </c>
      <c r="C2902">
        <f t="shared" si="45"/>
        <v>4.8643713825378914</v>
      </c>
      <c r="D2902">
        <v>7.3597535512526369</v>
      </c>
    </row>
    <row r="2903" spans="1:4" x14ac:dyDescent="0.3">
      <c r="A2903">
        <v>2902</v>
      </c>
      <c r="B2903">
        <v>29.8773086378838</v>
      </c>
      <c r="C2903">
        <f t="shared" si="45"/>
        <v>5.4660139624669641</v>
      </c>
      <c r="D2903">
        <v>7.3957676487738375</v>
      </c>
    </row>
    <row r="2904" spans="1:4" x14ac:dyDescent="0.3">
      <c r="A2904">
        <v>2903</v>
      </c>
      <c r="B2904">
        <v>21.849802842572</v>
      </c>
      <c r="C2904">
        <f t="shared" si="45"/>
        <v>4.6743772678905584</v>
      </c>
      <c r="D2904">
        <v>7.405083135608276</v>
      </c>
    </row>
    <row r="2905" spans="1:4" x14ac:dyDescent="0.3">
      <c r="A2905">
        <v>2904</v>
      </c>
      <c r="B2905">
        <v>13.5356276935231</v>
      </c>
      <c r="C2905">
        <f t="shared" si="45"/>
        <v>3.6790797345971042</v>
      </c>
      <c r="D2905">
        <v>7.4604350881945951</v>
      </c>
    </row>
    <row r="2906" spans="1:4" x14ac:dyDescent="0.3">
      <c r="A2906">
        <v>2905</v>
      </c>
      <c r="B2906">
        <v>31.496101249846099</v>
      </c>
      <c r="C2906">
        <f t="shared" si="45"/>
        <v>5.6121387411437089</v>
      </c>
      <c r="D2906">
        <v>7.4673693499660843</v>
      </c>
    </row>
    <row r="2907" spans="1:4" x14ac:dyDescent="0.3">
      <c r="A2907">
        <v>2906</v>
      </c>
      <c r="B2907">
        <v>17.059084494157901</v>
      </c>
      <c r="C2907">
        <f t="shared" si="45"/>
        <v>4.1302644581379893</v>
      </c>
      <c r="D2907">
        <v>7.4901023443856163</v>
      </c>
    </row>
    <row r="2908" spans="1:4" x14ac:dyDescent="0.3">
      <c r="A2908">
        <v>2907</v>
      </c>
      <c r="B2908">
        <v>12.2877071457296</v>
      </c>
      <c r="C2908">
        <f t="shared" si="45"/>
        <v>3.5053825961982525</v>
      </c>
      <c r="D2908">
        <v>7.4941584212323802</v>
      </c>
    </row>
    <row r="2909" spans="1:4" x14ac:dyDescent="0.3">
      <c r="A2909">
        <v>2908</v>
      </c>
      <c r="B2909">
        <v>14.078836681663301</v>
      </c>
      <c r="C2909">
        <f t="shared" si="45"/>
        <v>3.7521775919675364</v>
      </c>
      <c r="D2909">
        <v>7.4985299275732977</v>
      </c>
    </row>
    <row r="2910" spans="1:4" x14ac:dyDescent="0.3">
      <c r="A2910">
        <v>2909</v>
      </c>
      <c r="B2910">
        <v>11.4333224393558</v>
      </c>
      <c r="C2910">
        <f t="shared" si="45"/>
        <v>3.3813196298717161</v>
      </c>
      <c r="D2910">
        <v>7.5126336139018983</v>
      </c>
    </row>
    <row r="2911" spans="1:4" x14ac:dyDescent="0.3">
      <c r="A2911">
        <v>2910</v>
      </c>
      <c r="B2911">
        <v>17.485568809913101</v>
      </c>
      <c r="C2911">
        <f t="shared" si="45"/>
        <v>4.1815749198015215</v>
      </c>
      <c r="D2911">
        <v>7.5285391020038741</v>
      </c>
    </row>
    <row r="2912" spans="1:4" x14ac:dyDescent="0.3">
      <c r="A2912">
        <v>2911</v>
      </c>
      <c r="B2912">
        <v>3.34430063609918</v>
      </c>
      <c r="C2912">
        <f t="shared" si="45"/>
        <v>1.8287429114282794</v>
      </c>
      <c r="D2912">
        <v>7.5343128385918048</v>
      </c>
    </row>
    <row r="2913" spans="1:4" x14ac:dyDescent="0.3">
      <c r="A2913">
        <v>2912</v>
      </c>
      <c r="B2913">
        <v>10.20067769083</v>
      </c>
      <c r="C2913">
        <f t="shared" si="45"/>
        <v>3.1938499793869468</v>
      </c>
      <c r="D2913">
        <v>7.5403429274360594</v>
      </c>
    </row>
    <row r="2914" spans="1:4" x14ac:dyDescent="0.3">
      <c r="A2914">
        <v>2913</v>
      </c>
      <c r="B2914">
        <v>10.949340562412299</v>
      </c>
      <c r="C2914">
        <f t="shared" si="45"/>
        <v>3.3089787793837995</v>
      </c>
      <c r="D2914">
        <v>7.5580923628158052</v>
      </c>
    </row>
    <row r="2915" spans="1:4" x14ac:dyDescent="0.3">
      <c r="A2915">
        <v>2914</v>
      </c>
      <c r="B2915">
        <v>26.281282104068801</v>
      </c>
      <c r="C2915">
        <f t="shared" si="45"/>
        <v>5.1265272947745828</v>
      </c>
      <c r="D2915">
        <v>7.5673950717235581</v>
      </c>
    </row>
    <row r="2916" spans="1:4" x14ac:dyDescent="0.3">
      <c r="A2916">
        <v>2915</v>
      </c>
      <c r="B2916">
        <v>5.8970743511066903</v>
      </c>
      <c r="C2916">
        <f t="shared" si="45"/>
        <v>2.4283892503276099</v>
      </c>
      <c r="D2916">
        <v>7.592252463726104</v>
      </c>
    </row>
    <row r="2917" spans="1:4" x14ac:dyDescent="0.3">
      <c r="A2917">
        <v>2916</v>
      </c>
      <c r="B2917">
        <v>4.1713890631282498</v>
      </c>
      <c r="C2917">
        <f t="shared" si="45"/>
        <v>2.0423978709174788</v>
      </c>
      <c r="D2917">
        <v>7.6155753559341131</v>
      </c>
    </row>
    <row r="2918" spans="1:4" x14ac:dyDescent="0.3">
      <c r="A2918">
        <v>2917</v>
      </c>
      <c r="B2918">
        <v>2.07587456977814</v>
      </c>
      <c r="C2918">
        <f t="shared" si="45"/>
        <v>1.4407895647103153</v>
      </c>
      <c r="D2918">
        <v>7.6386606140887556</v>
      </c>
    </row>
    <row r="2919" spans="1:4" x14ac:dyDescent="0.3">
      <c r="A2919">
        <v>2918</v>
      </c>
      <c r="B2919">
        <v>8.8817783545587901</v>
      </c>
      <c r="C2919">
        <f t="shared" si="45"/>
        <v>2.9802312585701785</v>
      </c>
      <c r="D2919">
        <v>7.6704424705524783</v>
      </c>
    </row>
    <row r="2920" spans="1:4" x14ac:dyDescent="0.3">
      <c r="A2920">
        <v>2919</v>
      </c>
      <c r="B2920">
        <v>17.105764604095999</v>
      </c>
      <c r="C2920">
        <f t="shared" si="45"/>
        <v>4.1359115807879645</v>
      </c>
      <c r="D2920">
        <v>7.6995028944910917</v>
      </c>
    </row>
    <row r="2921" spans="1:4" x14ac:dyDescent="0.3">
      <c r="A2921">
        <v>2920</v>
      </c>
      <c r="B2921">
        <v>6.0693461406045603</v>
      </c>
      <c r="C2921">
        <f t="shared" si="45"/>
        <v>2.4636042987063811</v>
      </c>
      <c r="D2921">
        <v>7.7218147139098727</v>
      </c>
    </row>
    <row r="2922" spans="1:4" x14ac:dyDescent="0.3">
      <c r="A2922">
        <v>2921</v>
      </c>
      <c r="B2922">
        <v>2.9332785263250298</v>
      </c>
      <c r="C2922">
        <f t="shared" si="45"/>
        <v>1.7126816768813258</v>
      </c>
      <c r="D2922">
        <v>7.7270624769404055</v>
      </c>
    </row>
    <row r="2923" spans="1:4" x14ac:dyDescent="0.3">
      <c r="A2923">
        <v>2922</v>
      </c>
      <c r="B2923">
        <v>4.16626607296008</v>
      </c>
      <c r="C2923">
        <f t="shared" si="45"/>
        <v>2.041143324943175</v>
      </c>
      <c r="D2923">
        <v>7.730278325783309</v>
      </c>
    </row>
    <row r="2924" spans="1:4" x14ac:dyDescent="0.3">
      <c r="A2924">
        <v>2923</v>
      </c>
      <c r="B2924">
        <v>25.851442110982699</v>
      </c>
      <c r="C2924">
        <f t="shared" si="45"/>
        <v>5.0844313458815336</v>
      </c>
      <c r="D2924">
        <v>7.7508951417420171</v>
      </c>
    </row>
    <row r="2925" spans="1:4" x14ac:dyDescent="0.3">
      <c r="A2925">
        <v>2924</v>
      </c>
      <c r="B2925">
        <v>22.832818263622201</v>
      </c>
      <c r="C2925">
        <f t="shared" si="45"/>
        <v>4.7783698332822881</v>
      </c>
      <c r="D2925">
        <v>7.7550329843670358</v>
      </c>
    </row>
    <row r="2926" spans="1:4" x14ac:dyDescent="0.3">
      <c r="A2926">
        <v>2925</v>
      </c>
      <c r="B2926">
        <v>16.592102622502601</v>
      </c>
      <c r="C2926">
        <f t="shared" si="45"/>
        <v>4.0733404746599078</v>
      </c>
      <c r="D2926">
        <v>7.7867650756649711</v>
      </c>
    </row>
    <row r="2927" spans="1:4" x14ac:dyDescent="0.3">
      <c r="A2927">
        <v>2926</v>
      </c>
      <c r="B2927">
        <v>19.101914326735699</v>
      </c>
      <c r="C2927">
        <f t="shared" si="45"/>
        <v>4.3705736839384937</v>
      </c>
      <c r="D2927">
        <v>7.7989147464941553</v>
      </c>
    </row>
    <row r="2928" spans="1:4" x14ac:dyDescent="0.3">
      <c r="A2928">
        <v>2927</v>
      </c>
      <c r="B2928">
        <v>8.9403696722885293</v>
      </c>
      <c r="C2928">
        <f t="shared" si="45"/>
        <v>2.9900450953603577</v>
      </c>
      <c r="D2928">
        <v>7.8233164480917425</v>
      </c>
    </row>
    <row r="2929" spans="1:4" x14ac:dyDescent="0.3">
      <c r="A2929">
        <v>2928</v>
      </c>
      <c r="B2929">
        <v>7.6517827914291301</v>
      </c>
      <c r="C2929">
        <f t="shared" si="45"/>
        <v>2.7661856032141316</v>
      </c>
      <c r="D2929">
        <v>7.8524392397205727</v>
      </c>
    </row>
    <row r="2930" spans="1:4" x14ac:dyDescent="0.3">
      <c r="A2930">
        <v>2929</v>
      </c>
      <c r="B2930">
        <v>13.0670616665476</v>
      </c>
      <c r="C2930">
        <f t="shared" si="45"/>
        <v>3.6148390927602296</v>
      </c>
      <c r="D2930">
        <v>7.8628651863413372</v>
      </c>
    </row>
    <row r="2931" spans="1:4" x14ac:dyDescent="0.3">
      <c r="A2931">
        <v>2930</v>
      </c>
      <c r="B2931">
        <v>16.8186833176824</v>
      </c>
      <c r="C2931">
        <f t="shared" si="45"/>
        <v>4.1010588044653051</v>
      </c>
      <c r="D2931">
        <v>7.8657643097320804</v>
      </c>
    </row>
    <row r="2932" spans="1:4" x14ac:dyDescent="0.3">
      <c r="A2932">
        <v>2931</v>
      </c>
      <c r="B2932">
        <v>17.264156495662501</v>
      </c>
      <c r="C2932">
        <f t="shared" si="45"/>
        <v>4.1550158237559698</v>
      </c>
      <c r="D2932">
        <v>7.8670404091456723</v>
      </c>
    </row>
    <row r="2933" spans="1:4" x14ac:dyDescent="0.3">
      <c r="A2933">
        <v>2932</v>
      </c>
      <c r="B2933">
        <v>20.778159341195298</v>
      </c>
      <c r="C2933">
        <f t="shared" si="45"/>
        <v>4.5583066308877571</v>
      </c>
      <c r="D2933">
        <v>7.8693975414107333</v>
      </c>
    </row>
    <row r="2934" spans="1:4" x14ac:dyDescent="0.3">
      <c r="A2934">
        <v>2933</v>
      </c>
      <c r="B2934">
        <v>12.801225430714601</v>
      </c>
      <c r="C2934">
        <f t="shared" si="45"/>
        <v>3.5778800190496329</v>
      </c>
      <c r="D2934">
        <v>7.8819441372154371</v>
      </c>
    </row>
    <row r="2935" spans="1:4" x14ac:dyDescent="0.3">
      <c r="A2935">
        <v>2934</v>
      </c>
      <c r="B2935">
        <v>11.2589895865737</v>
      </c>
      <c r="C2935">
        <f t="shared" si="45"/>
        <v>3.3554417870935711</v>
      </c>
      <c r="D2935">
        <v>7.9051745079203464</v>
      </c>
    </row>
    <row r="2936" spans="1:4" x14ac:dyDescent="0.3">
      <c r="A2936">
        <v>2935</v>
      </c>
      <c r="B2936">
        <v>56.101633129370903</v>
      </c>
      <c r="C2936">
        <f t="shared" si="45"/>
        <v>7.4901023443856163</v>
      </c>
      <c r="D2936">
        <v>7.906849353535585</v>
      </c>
    </row>
    <row r="2937" spans="1:4" x14ac:dyDescent="0.3">
      <c r="A2937">
        <v>2936</v>
      </c>
      <c r="B2937">
        <v>18.9457455872742</v>
      </c>
      <c r="C2937">
        <f t="shared" si="45"/>
        <v>4.3526710865024247</v>
      </c>
      <c r="D2937">
        <v>7.9163927418414062</v>
      </c>
    </row>
    <row r="2938" spans="1:4" x14ac:dyDescent="0.3">
      <c r="A2938">
        <v>2937</v>
      </c>
      <c r="B2938">
        <v>26.015917739384602</v>
      </c>
      <c r="C2938">
        <f t="shared" si="45"/>
        <v>5.1005801375318676</v>
      </c>
      <c r="D2938">
        <v>7.9444510873269776</v>
      </c>
    </row>
    <row r="2939" spans="1:4" x14ac:dyDescent="0.3">
      <c r="A2939">
        <v>2938</v>
      </c>
      <c r="B2939">
        <v>30.6344646197517</v>
      </c>
      <c r="C2939">
        <f t="shared" si="45"/>
        <v>5.5348409751095557</v>
      </c>
      <c r="D2939">
        <v>7.9770801468993149</v>
      </c>
    </row>
    <row r="2940" spans="1:4" x14ac:dyDescent="0.3">
      <c r="A2940">
        <v>2939</v>
      </c>
      <c r="B2940">
        <v>11.344878970153101</v>
      </c>
      <c r="C2940">
        <f t="shared" si="45"/>
        <v>3.3682159922061263</v>
      </c>
      <c r="D2940">
        <v>8.0952566752030481</v>
      </c>
    </row>
    <row r="2941" spans="1:4" x14ac:dyDescent="0.3">
      <c r="A2941">
        <v>2940</v>
      </c>
      <c r="B2941">
        <v>7.1878469635603199</v>
      </c>
      <c r="C2941">
        <f t="shared" si="45"/>
        <v>2.6810160319476495</v>
      </c>
      <c r="D2941">
        <v>8.095593627053109</v>
      </c>
    </row>
    <row r="2942" spans="1:4" x14ac:dyDescent="0.3">
      <c r="A2942">
        <v>2941</v>
      </c>
      <c r="B2942">
        <v>17.446543348438102</v>
      </c>
      <c r="C2942">
        <f t="shared" si="45"/>
        <v>4.1769059539853304</v>
      </c>
      <c r="D2942">
        <v>8.1048926855352494</v>
      </c>
    </row>
    <row r="2943" spans="1:4" x14ac:dyDescent="0.3">
      <c r="A2943">
        <v>2942</v>
      </c>
      <c r="B2943">
        <v>10.786491257739099</v>
      </c>
      <c r="C2943">
        <f t="shared" si="45"/>
        <v>3.2842794122515064</v>
      </c>
      <c r="D2943">
        <v>8.1106166873044376</v>
      </c>
    </row>
    <row r="2944" spans="1:4" x14ac:dyDescent="0.3">
      <c r="A2944">
        <v>2943</v>
      </c>
      <c r="B2944">
        <v>11.5751206162663</v>
      </c>
      <c r="C2944">
        <f t="shared" si="45"/>
        <v>3.4022228933840153</v>
      </c>
      <c r="D2944">
        <v>8.1469806882373366</v>
      </c>
    </row>
    <row r="2945" spans="1:4" x14ac:dyDescent="0.3">
      <c r="A2945">
        <v>2944</v>
      </c>
      <c r="B2945">
        <v>65.538636174382901</v>
      </c>
      <c r="C2945">
        <f t="shared" si="45"/>
        <v>8.095593627053109</v>
      </c>
      <c r="D2945">
        <v>8.1662296758034358</v>
      </c>
    </row>
    <row r="2946" spans="1:4" x14ac:dyDescent="0.3">
      <c r="A2946">
        <v>2945</v>
      </c>
      <c r="B2946">
        <v>34.788043918797101</v>
      </c>
      <c r="C2946">
        <f t="shared" si="45"/>
        <v>5.8981390216573484</v>
      </c>
      <c r="D2946">
        <v>8.1664904909639127</v>
      </c>
    </row>
    <row r="2947" spans="1:4" x14ac:dyDescent="0.3">
      <c r="A2947">
        <v>2946</v>
      </c>
      <c r="B2947">
        <v>13.071722672671999</v>
      </c>
      <c r="C2947">
        <f t="shared" ref="C2947:C3001" si="46">SQRT(B2947)</f>
        <v>3.6154837397880799</v>
      </c>
      <c r="D2947">
        <v>8.1709550088248672</v>
      </c>
    </row>
    <row r="2948" spans="1:4" x14ac:dyDescent="0.3">
      <c r="A2948">
        <v>2947</v>
      </c>
      <c r="B2948">
        <v>6.9493342815766299</v>
      </c>
      <c r="C2948">
        <f t="shared" si="46"/>
        <v>2.6361590015734313</v>
      </c>
      <c r="D2948">
        <v>8.1932578143245749</v>
      </c>
    </row>
    <row r="2949" spans="1:4" x14ac:dyDescent="0.3">
      <c r="A2949">
        <v>2948</v>
      </c>
      <c r="B2949">
        <v>52.986334940603598</v>
      </c>
      <c r="C2949">
        <f t="shared" si="46"/>
        <v>7.2791713086452088</v>
      </c>
      <c r="D2949">
        <v>8.1994570255333858</v>
      </c>
    </row>
    <row r="2950" spans="1:4" x14ac:dyDescent="0.3">
      <c r="A2950">
        <v>2949</v>
      </c>
      <c r="B2950">
        <v>37.456501312101501</v>
      </c>
      <c r="C2950">
        <f t="shared" si="46"/>
        <v>6.1201716734174623</v>
      </c>
      <c r="D2950">
        <v>8.19949033111258</v>
      </c>
    </row>
    <row r="2951" spans="1:4" x14ac:dyDescent="0.3">
      <c r="A2951">
        <v>2950</v>
      </c>
      <c r="B2951">
        <v>0.84499034205569501</v>
      </c>
      <c r="C2951">
        <f t="shared" si="46"/>
        <v>0.91923356229833941</v>
      </c>
      <c r="D2951">
        <v>8.2417019889130483</v>
      </c>
    </row>
    <row r="2952" spans="1:4" x14ac:dyDescent="0.3">
      <c r="A2952">
        <v>2951</v>
      </c>
      <c r="B2952">
        <v>1.9679905770949999</v>
      </c>
      <c r="C2952">
        <f t="shared" si="46"/>
        <v>1.4028508748598334</v>
      </c>
      <c r="D2952">
        <v>8.2649834271171656</v>
      </c>
    </row>
    <row r="2953" spans="1:4" x14ac:dyDescent="0.3">
      <c r="A2953">
        <v>2952</v>
      </c>
      <c r="B2953">
        <v>2.3598500460883201</v>
      </c>
      <c r="C2953">
        <f t="shared" si="46"/>
        <v>1.5361803429572713</v>
      </c>
      <c r="D2953">
        <v>8.2841965751926843</v>
      </c>
    </row>
    <row r="2954" spans="1:4" x14ac:dyDescent="0.3">
      <c r="A2954">
        <v>2953</v>
      </c>
      <c r="B2954">
        <v>14.6385000806135</v>
      </c>
      <c r="C2954">
        <f t="shared" si="46"/>
        <v>3.8260292838154677</v>
      </c>
      <c r="D2954">
        <v>8.3035614227745924</v>
      </c>
    </row>
    <row r="2955" spans="1:4" x14ac:dyDescent="0.3">
      <c r="A2955">
        <v>2954</v>
      </c>
      <c r="B2955">
        <v>15.1774399789737</v>
      </c>
      <c r="C2955">
        <f t="shared" si="46"/>
        <v>3.89582340192336</v>
      </c>
      <c r="D2955">
        <v>8.3482989882159284</v>
      </c>
    </row>
    <row r="2956" spans="1:4" x14ac:dyDescent="0.3">
      <c r="A2956">
        <v>2955</v>
      </c>
      <c r="B2956">
        <v>5.9629252441516298</v>
      </c>
      <c r="C2956">
        <f t="shared" si="46"/>
        <v>2.4419101629977362</v>
      </c>
      <c r="D2956">
        <v>8.3604487126542377</v>
      </c>
    </row>
    <row r="2957" spans="1:4" x14ac:dyDescent="0.3">
      <c r="A2957">
        <v>2956</v>
      </c>
      <c r="B2957">
        <v>24.404710229592801</v>
      </c>
      <c r="C2957">
        <f t="shared" si="46"/>
        <v>4.9401123701382339</v>
      </c>
      <c r="D2957">
        <v>8.3654405245055035</v>
      </c>
    </row>
    <row r="2958" spans="1:4" x14ac:dyDescent="0.3">
      <c r="A2958">
        <v>2957</v>
      </c>
      <c r="B2958">
        <v>8.2156992456860092</v>
      </c>
      <c r="C2958">
        <f t="shared" si="46"/>
        <v>2.8663041090725194</v>
      </c>
      <c r="D2958">
        <v>8.36585093101254</v>
      </c>
    </row>
    <row r="2959" spans="1:4" x14ac:dyDescent="0.3">
      <c r="A2959">
        <v>2958</v>
      </c>
      <c r="B2959">
        <v>9.1086809396300108</v>
      </c>
      <c r="C2959">
        <f t="shared" si="46"/>
        <v>3.0180591345482299</v>
      </c>
      <c r="D2959">
        <v>8.3942876912306676</v>
      </c>
    </row>
    <row r="2960" spans="1:4" x14ac:dyDescent="0.3">
      <c r="A2960">
        <v>2959</v>
      </c>
      <c r="B2960">
        <v>20.5325045988168</v>
      </c>
      <c r="C2960">
        <f t="shared" si="46"/>
        <v>4.5312806797655778</v>
      </c>
      <c r="D2960">
        <v>8.4194727936728437</v>
      </c>
    </row>
    <row r="2961" spans="1:4" x14ac:dyDescent="0.3">
      <c r="A2961">
        <v>2960</v>
      </c>
      <c r="B2961">
        <v>11.722045776848001</v>
      </c>
      <c r="C2961">
        <f t="shared" si="46"/>
        <v>3.4237473295861074</v>
      </c>
      <c r="D2961">
        <v>8.5134362367024465</v>
      </c>
    </row>
    <row r="2962" spans="1:4" x14ac:dyDescent="0.3">
      <c r="A2962">
        <v>2961</v>
      </c>
      <c r="B2962">
        <v>1.1582481058241101</v>
      </c>
      <c r="C2962">
        <f t="shared" si="46"/>
        <v>1.0762193576702244</v>
      </c>
      <c r="D2962">
        <v>8.6159747095883183</v>
      </c>
    </row>
    <row r="2963" spans="1:4" x14ac:dyDescent="0.3">
      <c r="A2963">
        <v>2962</v>
      </c>
      <c r="B2963">
        <v>20.106404784136</v>
      </c>
      <c r="C2963">
        <f t="shared" si="46"/>
        <v>4.48401659052863</v>
      </c>
      <c r="D2963">
        <v>8.8028017617557364</v>
      </c>
    </row>
    <row r="2964" spans="1:4" x14ac:dyDescent="0.3">
      <c r="A2964">
        <v>2963</v>
      </c>
      <c r="B2964">
        <v>3.2872169155058999</v>
      </c>
      <c r="C2964">
        <f t="shared" si="46"/>
        <v>1.8130683703340864</v>
      </c>
      <c r="D2964">
        <v>8.8070029409067807</v>
      </c>
    </row>
    <row r="2965" spans="1:4" x14ac:dyDescent="0.3">
      <c r="A2965">
        <v>2964</v>
      </c>
      <c r="B2965">
        <v>9.7667981464516291</v>
      </c>
      <c r="C2965">
        <f t="shared" si="46"/>
        <v>3.1251876977953867</v>
      </c>
      <c r="D2965">
        <v>8.8197484804466555</v>
      </c>
    </row>
    <row r="2966" spans="1:4" x14ac:dyDescent="0.3">
      <c r="A2966">
        <v>2965</v>
      </c>
      <c r="B2966">
        <v>11.0417592219622</v>
      </c>
      <c r="C2966">
        <f t="shared" si="46"/>
        <v>3.3229142664176878</v>
      </c>
      <c r="D2966">
        <v>8.8962246943085752</v>
      </c>
    </row>
    <row r="2967" spans="1:4" x14ac:dyDescent="0.3">
      <c r="A2967">
        <v>2966</v>
      </c>
      <c r="B2967">
        <v>6.8890646812273602</v>
      </c>
      <c r="C2967">
        <f t="shared" si="46"/>
        <v>2.6247027795975986</v>
      </c>
      <c r="D2967">
        <v>9.0016854239679969</v>
      </c>
    </row>
    <row r="2968" spans="1:4" x14ac:dyDescent="0.3">
      <c r="A2968">
        <v>2967</v>
      </c>
      <c r="B2968">
        <v>13.0163366589593</v>
      </c>
      <c r="C2968">
        <f t="shared" si="46"/>
        <v>3.6078160511532875</v>
      </c>
      <c r="D2968">
        <v>9.0268024522883188</v>
      </c>
    </row>
    <row r="2969" spans="1:4" x14ac:dyDescent="0.3">
      <c r="A2969">
        <v>2968</v>
      </c>
      <c r="B2969">
        <v>2.3331233225317698</v>
      </c>
      <c r="C2969">
        <f t="shared" si="46"/>
        <v>1.5274564879340327</v>
      </c>
      <c r="D2969">
        <v>9.030883374401272</v>
      </c>
    </row>
    <row r="2970" spans="1:4" x14ac:dyDescent="0.3">
      <c r="A2970">
        <v>2969</v>
      </c>
      <c r="B2970">
        <v>3.6072940665596298</v>
      </c>
      <c r="C2970">
        <f t="shared" si="46"/>
        <v>1.8992877787633</v>
      </c>
      <c r="D2970">
        <v>9.1037072629242317</v>
      </c>
    </row>
    <row r="2971" spans="1:4" x14ac:dyDescent="0.3">
      <c r="A2971">
        <v>2970</v>
      </c>
      <c r="B2971">
        <v>8.4094374319273495</v>
      </c>
      <c r="C2971">
        <f t="shared" si="46"/>
        <v>2.8999030038826041</v>
      </c>
      <c r="D2971">
        <v>9.27709072914584</v>
      </c>
    </row>
    <row r="2972" spans="1:4" x14ac:dyDescent="0.3">
      <c r="A2972">
        <v>2971</v>
      </c>
      <c r="B2972">
        <v>12.401172840178001</v>
      </c>
      <c r="C2972">
        <f t="shared" si="46"/>
        <v>3.5215299005088685</v>
      </c>
      <c r="D2972">
        <v>9.3229661696253405</v>
      </c>
    </row>
    <row r="2973" spans="1:4" x14ac:dyDescent="0.3">
      <c r="A2973">
        <v>2972</v>
      </c>
      <c r="B2973">
        <v>13.9613941160884</v>
      </c>
      <c r="C2973">
        <f t="shared" si="46"/>
        <v>3.7364948971045577</v>
      </c>
      <c r="D2973">
        <v>9.3453450680342929</v>
      </c>
    </row>
    <row r="2974" spans="1:4" x14ac:dyDescent="0.3">
      <c r="A2974">
        <v>2973</v>
      </c>
      <c r="B2974">
        <v>20.240171887879601</v>
      </c>
      <c r="C2974">
        <f t="shared" si="46"/>
        <v>4.4989078550109918</v>
      </c>
      <c r="D2974">
        <v>9.4172239595895082</v>
      </c>
    </row>
    <row r="2975" spans="1:4" x14ac:dyDescent="0.3">
      <c r="A2975">
        <v>2974</v>
      </c>
      <c r="B2975">
        <v>6.7473183978344</v>
      </c>
      <c r="C2975">
        <f t="shared" si="46"/>
        <v>2.5975600855099388</v>
      </c>
      <c r="D2975">
        <v>9.4779646839427354</v>
      </c>
    </row>
    <row r="2976" spans="1:4" x14ac:dyDescent="0.3">
      <c r="A2976">
        <v>2975</v>
      </c>
      <c r="B2976">
        <v>13.8094039280807</v>
      </c>
      <c r="C2976">
        <f t="shared" si="46"/>
        <v>3.7161006348161107</v>
      </c>
      <c r="D2976">
        <v>9.503401150691877</v>
      </c>
    </row>
    <row r="2977" spans="1:4" x14ac:dyDescent="0.3">
      <c r="A2977">
        <v>2976</v>
      </c>
      <c r="B2977">
        <v>13.615610186137101</v>
      </c>
      <c r="C2977">
        <f t="shared" si="46"/>
        <v>3.6899336289609739</v>
      </c>
      <c r="D2977">
        <v>9.5041379615486115</v>
      </c>
    </row>
    <row r="2978" spans="1:4" x14ac:dyDescent="0.3">
      <c r="A2978">
        <v>2977</v>
      </c>
      <c r="B2978">
        <v>13.7454820887907</v>
      </c>
      <c r="C2978">
        <f t="shared" si="46"/>
        <v>3.7074899984748035</v>
      </c>
      <c r="D2978">
        <v>9.5346264766643696</v>
      </c>
    </row>
    <row r="2979" spans="1:4" x14ac:dyDescent="0.3">
      <c r="A2979">
        <v>2978</v>
      </c>
      <c r="B2979">
        <v>9.9883459122782092</v>
      </c>
      <c r="C2979">
        <f t="shared" si="46"/>
        <v>3.1604344499258659</v>
      </c>
      <c r="D2979">
        <v>9.6213461870036561</v>
      </c>
    </row>
    <row r="2980" spans="1:4" x14ac:dyDescent="0.3">
      <c r="A2980">
        <v>2979</v>
      </c>
      <c r="B2980">
        <v>11.464492417367399</v>
      </c>
      <c r="C2980">
        <f t="shared" si="46"/>
        <v>3.3859256367155202</v>
      </c>
      <c r="D2980">
        <v>9.7855082936228399</v>
      </c>
    </row>
    <row r="2981" spans="1:4" x14ac:dyDescent="0.3">
      <c r="A2981">
        <v>2980</v>
      </c>
      <c r="B2981">
        <v>20.4084354421481</v>
      </c>
      <c r="C2981">
        <f t="shared" si="46"/>
        <v>4.5175696388819624</v>
      </c>
      <c r="D2981">
        <v>9.7860151043208141</v>
      </c>
    </row>
    <row r="2982" spans="1:4" x14ac:dyDescent="0.3">
      <c r="A2982">
        <v>2981</v>
      </c>
      <c r="B2982">
        <v>8.7955649828823095</v>
      </c>
      <c r="C2982">
        <f t="shared" si="46"/>
        <v>2.965731778647946</v>
      </c>
      <c r="D2982">
        <v>9.8133052955085827</v>
      </c>
    </row>
    <row r="2983" spans="1:4" x14ac:dyDescent="0.3">
      <c r="A2983">
        <v>2982</v>
      </c>
      <c r="B2983">
        <v>29.245425473500699</v>
      </c>
      <c r="C2983">
        <f t="shared" si="46"/>
        <v>5.4079039815348704</v>
      </c>
      <c r="D2983">
        <v>9.9319298240717711</v>
      </c>
    </row>
    <row r="2984" spans="1:4" x14ac:dyDescent="0.3">
      <c r="A2984">
        <v>2983</v>
      </c>
      <c r="B2984">
        <v>5.5095521030160599</v>
      </c>
      <c r="C2984">
        <f t="shared" si="46"/>
        <v>2.3472435116570374</v>
      </c>
      <c r="D2984">
        <v>9.989038430335599</v>
      </c>
    </row>
    <row r="2985" spans="1:4" x14ac:dyDescent="0.3">
      <c r="A2985">
        <v>2984</v>
      </c>
      <c r="B2985">
        <v>11.5668269305759</v>
      </c>
      <c r="C2985">
        <f t="shared" si="46"/>
        <v>3.4010038121966137</v>
      </c>
      <c r="D2985">
        <v>10.075539219692313</v>
      </c>
    </row>
    <row r="2986" spans="1:4" x14ac:dyDescent="0.3">
      <c r="A2986">
        <v>2985</v>
      </c>
      <c r="B2986">
        <v>11.992165231119399</v>
      </c>
      <c r="C2986">
        <f t="shared" si="46"/>
        <v>3.4629705790144101</v>
      </c>
      <c r="D2986">
        <v>10.125967298400731</v>
      </c>
    </row>
    <row r="2987" spans="1:4" x14ac:dyDescent="0.3">
      <c r="A2987">
        <v>2986</v>
      </c>
      <c r="B2987">
        <v>6.2272505098915296</v>
      </c>
      <c r="C2987">
        <f t="shared" si="46"/>
        <v>2.4954459541115148</v>
      </c>
      <c r="D2987">
        <v>10.151713801758499</v>
      </c>
    </row>
    <row r="2988" spans="1:4" x14ac:dyDescent="0.3">
      <c r="A2988">
        <v>2987</v>
      </c>
      <c r="B2988">
        <v>5.5409232714757497</v>
      </c>
      <c r="C2988">
        <f t="shared" si="46"/>
        <v>2.3539165812483138</v>
      </c>
      <c r="D2988">
        <v>10.277349942269019</v>
      </c>
    </row>
    <row r="2989" spans="1:4" x14ac:dyDescent="0.3">
      <c r="A2989">
        <v>2988</v>
      </c>
      <c r="B2989">
        <v>1.3779218569387299</v>
      </c>
      <c r="C2989">
        <f t="shared" si="46"/>
        <v>1.1738491627712353</v>
      </c>
      <c r="D2989">
        <v>10.31313355008462</v>
      </c>
    </row>
    <row r="2990" spans="1:4" x14ac:dyDescent="0.3">
      <c r="A2990">
        <v>2989</v>
      </c>
      <c r="B2990">
        <v>4.5671417570143698</v>
      </c>
      <c r="C2990">
        <f t="shared" si="46"/>
        <v>2.1370872132447869</v>
      </c>
      <c r="D2990">
        <v>10.464681371591348</v>
      </c>
    </row>
    <row r="2991" spans="1:4" x14ac:dyDescent="0.3">
      <c r="A2991">
        <v>2990</v>
      </c>
      <c r="B2991">
        <v>7.0814435721182596</v>
      </c>
      <c r="C2991">
        <f t="shared" si="46"/>
        <v>2.661098189116339</v>
      </c>
      <c r="D2991">
        <v>10.722056228177831</v>
      </c>
    </row>
    <row r="2992" spans="1:4" x14ac:dyDescent="0.3">
      <c r="A2992">
        <v>2991</v>
      </c>
      <c r="B2992">
        <v>10.511104845283</v>
      </c>
      <c r="C2992">
        <f t="shared" si="46"/>
        <v>3.2420834112161581</v>
      </c>
      <c r="D2992">
        <v>10.741742468978904</v>
      </c>
    </row>
    <row r="2993" spans="1:4" x14ac:dyDescent="0.3">
      <c r="A2993">
        <v>2992</v>
      </c>
      <c r="B2993">
        <v>14.772971308439899</v>
      </c>
      <c r="C2993">
        <f t="shared" si="46"/>
        <v>3.8435623200931581</v>
      </c>
      <c r="D2993">
        <v>10.833026996471393</v>
      </c>
    </row>
    <row r="2994" spans="1:4" x14ac:dyDescent="0.3">
      <c r="A2994">
        <v>2993</v>
      </c>
      <c r="B2994">
        <v>10.4357287146061</v>
      </c>
      <c r="C2994">
        <f t="shared" si="46"/>
        <v>3.2304378518408461</v>
      </c>
      <c r="D2994">
        <v>11.079250082294605</v>
      </c>
    </row>
    <row r="2995" spans="1:4" x14ac:dyDescent="0.3">
      <c r="A2995">
        <v>2994</v>
      </c>
      <c r="B2995">
        <v>15.589519265485899</v>
      </c>
      <c r="C2995">
        <f t="shared" si="46"/>
        <v>3.9483565271497327</v>
      </c>
      <c r="D2995">
        <v>11.643733874434222</v>
      </c>
    </row>
    <row r="2996" spans="1:4" x14ac:dyDescent="0.3">
      <c r="A2996">
        <v>2995</v>
      </c>
      <c r="B2996">
        <v>44.0588608718001</v>
      </c>
      <c r="C2996">
        <f t="shared" si="46"/>
        <v>6.6376849030215421</v>
      </c>
      <c r="D2996">
        <v>11.775648885915587</v>
      </c>
    </row>
    <row r="2997" spans="1:4" x14ac:dyDescent="0.3">
      <c r="A2997">
        <v>2996</v>
      </c>
      <c r="B2997">
        <v>25.855591007159699</v>
      </c>
      <c r="C2997">
        <f t="shared" si="46"/>
        <v>5.0848393295324188</v>
      </c>
      <c r="D2997">
        <v>12.013744576527296</v>
      </c>
    </row>
    <row r="2998" spans="1:4" x14ac:dyDescent="0.3">
      <c r="A2998">
        <v>2997</v>
      </c>
      <c r="B2998">
        <v>11.322833570586001</v>
      </c>
      <c r="C2998">
        <f t="shared" si="46"/>
        <v>3.3649418376230518</v>
      </c>
      <c r="D2998">
        <v>13.193469480780445</v>
      </c>
    </row>
    <row r="2999" spans="1:4" x14ac:dyDescent="0.3">
      <c r="A2999">
        <v>2998</v>
      </c>
      <c r="B2999">
        <v>81.030340472077896</v>
      </c>
      <c r="C2999">
        <f t="shared" si="46"/>
        <v>9.0016854239679969</v>
      </c>
      <c r="D2999">
        <v>13.203928382451906</v>
      </c>
    </row>
    <row r="3000" spans="1:4" x14ac:dyDescent="0.3">
      <c r="A3000">
        <v>2999</v>
      </c>
      <c r="B3000">
        <v>12.673231996475399</v>
      </c>
      <c r="C3000">
        <f t="shared" si="46"/>
        <v>3.5599483137365069</v>
      </c>
      <c r="D3000">
        <v>13.578948395094629</v>
      </c>
    </row>
    <row r="3001" spans="1:4" x14ac:dyDescent="0.3">
      <c r="A3001">
        <v>3000</v>
      </c>
      <c r="B3001">
        <v>7.0355865988132997</v>
      </c>
      <c r="C3001">
        <f t="shared" si="46"/>
        <v>2.6524680203186803</v>
      </c>
      <c r="D3001">
        <v>18.991812797409757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0ED8-5EAA-4894-88B8-8E36CB3EA1DF}">
  <dimension ref="A1:GF5"/>
  <sheetViews>
    <sheetView zoomScale="70" zoomScaleNormal="70" workbookViewId="0">
      <selection activeCell="W7" sqref="W7"/>
    </sheetView>
  </sheetViews>
  <sheetFormatPr defaultRowHeight="14.4" x14ac:dyDescent="0.3"/>
  <cols>
    <col min="1" max="1" width="15.33203125" bestFit="1" customWidth="1"/>
  </cols>
  <sheetData>
    <row r="1" spans="1:188" x14ac:dyDescent="0.3">
      <c r="A1" t="s">
        <v>1197</v>
      </c>
      <c r="B1">
        <v>27.1</v>
      </c>
      <c r="C1">
        <v>30.9</v>
      </c>
      <c r="D1">
        <v>12</v>
      </c>
      <c r="E1">
        <v>25.5</v>
      </c>
      <c r="F1">
        <v>30.9</v>
      </c>
      <c r="G1">
        <v>9.1</v>
      </c>
      <c r="H1">
        <v>33.1</v>
      </c>
      <c r="I1">
        <v>34.299999999999997</v>
      </c>
      <c r="J1">
        <v>14.5</v>
      </c>
      <c r="K1">
        <v>33.4</v>
      </c>
      <c r="L1">
        <v>33.4</v>
      </c>
      <c r="M1">
        <v>19.7</v>
      </c>
      <c r="N1">
        <v>9.6</v>
      </c>
      <c r="O1">
        <v>22.8</v>
      </c>
      <c r="P1">
        <v>22.8</v>
      </c>
      <c r="Q1">
        <v>27.7</v>
      </c>
      <c r="R1">
        <v>26.7</v>
      </c>
      <c r="S1">
        <v>33.799999999999997</v>
      </c>
      <c r="T1">
        <v>17.100000000000001</v>
      </c>
      <c r="U1">
        <v>32.5</v>
      </c>
      <c r="V1">
        <v>34.200000000000003</v>
      </c>
      <c r="W1">
        <v>22.8</v>
      </c>
      <c r="X1">
        <v>32.5</v>
      </c>
      <c r="Y1">
        <v>22.2</v>
      </c>
      <c r="Z1">
        <v>63</v>
      </c>
      <c r="AA1">
        <v>9</v>
      </c>
      <c r="AB1">
        <v>33.299999999999997</v>
      </c>
      <c r="AC1">
        <v>33.799999999999997</v>
      </c>
      <c r="AD1">
        <v>19.7</v>
      </c>
      <c r="AE1">
        <v>21.3</v>
      </c>
      <c r="AF1">
        <v>32.799999999999997</v>
      </c>
      <c r="AG1">
        <v>25.5</v>
      </c>
      <c r="AH1">
        <v>19.2</v>
      </c>
      <c r="AI1">
        <v>20.3</v>
      </c>
      <c r="AJ1">
        <v>2.8</v>
      </c>
      <c r="AK1">
        <v>17.3</v>
      </c>
      <c r="AL1">
        <v>17.3</v>
      </c>
      <c r="AM1">
        <v>17.100000000000001</v>
      </c>
      <c r="AN1">
        <v>34.700000000000003</v>
      </c>
      <c r="AO1">
        <v>58.1</v>
      </c>
      <c r="AP1">
        <v>15.9</v>
      </c>
      <c r="AQ1">
        <v>22.2</v>
      </c>
      <c r="AR1">
        <v>11.1</v>
      </c>
      <c r="AS1">
        <v>34</v>
      </c>
      <c r="AT1">
        <v>34</v>
      </c>
      <c r="AU1">
        <v>33.5</v>
      </c>
      <c r="AV1">
        <v>32.5</v>
      </c>
      <c r="AW1">
        <v>22.2</v>
      </c>
      <c r="AX1">
        <v>58.3</v>
      </c>
      <c r="AY1">
        <v>29</v>
      </c>
      <c r="AZ1">
        <v>13.1</v>
      </c>
      <c r="BA1">
        <v>33.700000000000003</v>
      </c>
      <c r="BB1">
        <v>31.2</v>
      </c>
      <c r="BC1">
        <v>19.8</v>
      </c>
      <c r="BD1">
        <v>14.5</v>
      </c>
      <c r="BE1">
        <v>4.8</v>
      </c>
      <c r="BF1">
        <v>31.2</v>
      </c>
      <c r="BG1">
        <v>34.1</v>
      </c>
      <c r="BH1">
        <v>20.3</v>
      </c>
      <c r="BI1">
        <v>19.2</v>
      </c>
      <c r="BJ1">
        <v>34.200000000000003</v>
      </c>
      <c r="BK1">
        <v>17.100000000000001</v>
      </c>
      <c r="BL1">
        <v>33.799999999999997</v>
      </c>
      <c r="BM1">
        <v>32.799999999999997</v>
      </c>
      <c r="BN1">
        <v>10.9</v>
      </c>
      <c r="BO1">
        <v>23.6</v>
      </c>
      <c r="BP1">
        <v>22.2</v>
      </c>
      <c r="BQ1">
        <v>30.7</v>
      </c>
      <c r="BR1">
        <v>17.100000000000001</v>
      </c>
      <c r="BS1">
        <v>19.2</v>
      </c>
      <c r="BT1">
        <v>33.799999999999997</v>
      </c>
      <c r="BU1">
        <v>34.700000000000003</v>
      </c>
      <c r="BV1">
        <v>34</v>
      </c>
      <c r="BW1">
        <v>23.6</v>
      </c>
      <c r="BX1">
        <v>34</v>
      </c>
      <c r="BY1">
        <v>13.1</v>
      </c>
      <c r="BZ1">
        <v>21.6</v>
      </c>
      <c r="CA1">
        <v>77.7</v>
      </c>
      <c r="CB1">
        <v>3.1</v>
      </c>
      <c r="CC1">
        <v>10.4</v>
      </c>
      <c r="CD1">
        <v>33.799999999999997</v>
      </c>
      <c r="CE1">
        <v>10.4</v>
      </c>
      <c r="CF1">
        <v>19.5</v>
      </c>
      <c r="CG1">
        <v>8.9</v>
      </c>
      <c r="CH1">
        <v>22.2</v>
      </c>
      <c r="CI1">
        <v>34.700000000000003</v>
      </c>
      <c r="CJ1">
        <v>22.9</v>
      </c>
      <c r="CK1">
        <v>31.2</v>
      </c>
      <c r="CL1">
        <v>29</v>
      </c>
      <c r="CM1">
        <v>58.1</v>
      </c>
      <c r="CN1">
        <v>20.3</v>
      </c>
      <c r="CO1">
        <v>17.100000000000001</v>
      </c>
      <c r="CP1">
        <v>52.6</v>
      </c>
      <c r="CQ1">
        <v>34.200000000000003</v>
      </c>
      <c r="CR1">
        <v>16.7</v>
      </c>
      <c r="CS1">
        <v>54.6</v>
      </c>
      <c r="CT1">
        <v>58.1</v>
      </c>
      <c r="CU1">
        <v>77.7</v>
      </c>
      <c r="CV1">
        <v>25.5</v>
      </c>
      <c r="CW1">
        <v>20.399999999999999</v>
      </c>
      <c r="CX1">
        <v>3</v>
      </c>
      <c r="CY1">
        <v>54.6</v>
      </c>
      <c r="CZ1">
        <v>33.799999999999997</v>
      </c>
      <c r="DA1">
        <v>19.8</v>
      </c>
      <c r="DB1">
        <v>3.2</v>
      </c>
      <c r="DC1">
        <v>33.5</v>
      </c>
      <c r="DD1">
        <v>26.6</v>
      </c>
      <c r="DE1">
        <v>22.3</v>
      </c>
      <c r="DF1">
        <v>22.2</v>
      </c>
      <c r="DG1">
        <v>20</v>
      </c>
      <c r="DH1">
        <v>58.1</v>
      </c>
      <c r="DI1">
        <v>33.799999999999997</v>
      </c>
      <c r="DJ1">
        <v>2</v>
      </c>
      <c r="DK1">
        <v>5.0999999999999996</v>
      </c>
      <c r="DL1">
        <v>34.700000000000003</v>
      </c>
      <c r="DM1">
        <v>3.1</v>
      </c>
      <c r="DN1">
        <v>17.100000000000001</v>
      </c>
      <c r="DO1">
        <v>33.5</v>
      </c>
      <c r="DP1">
        <v>17.3</v>
      </c>
      <c r="DQ1">
        <v>33.5</v>
      </c>
      <c r="DR1">
        <v>33.299999999999997</v>
      </c>
      <c r="DS1">
        <v>33.4</v>
      </c>
      <c r="DT1">
        <v>27.1</v>
      </c>
      <c r="DU1">
        <v>34.299999999999997</v>
      </c>
      <c r="DV1">
        <v>17.100000000000001</v>
      </c>
      <c r="DW1">
        <v>33.5</v>
      </c>
      <c r="DX1">
        <v>34.5</v>
      </c>
      <c r="DY1">
        <v>20.399999999999999</v>
      </c>
      <c r="DZ1">
        <v>34</v>
      </c>
      <c r="EA1">
        <v>58.1</v>
      </c>
      <c r="EB1">
        <v>22.8</v>
      </c>
      <c r="EC1">
        <v>25.5</v>
      </c>
      <c r="ED1">
        <v>12</v>
      </c>
      <c r="EE1">
        <v>19.8</v>
      </c>
      <c r="EF1">
        <v>14.5</v>
      </c>
      <c r="EG1">
        <v>20.7</v>
      </c>
      <c r="EH1">
        <v>34.700000000000003</v>
      </c>
      <c r="EI1">
        <v>58.1</v>
      </c>
      <c r="EJ1">
        <v>32.5</v>
      </c>
      <c r="EK1">
        <v>33.5</v>
      </c>
      <c r="EL1">
        <v>19.7</v>
      </c>
      <c r="EM1">
        <v>29</v>
      </c>
      <c r="EN1">
        <v>33.799999999999997</v>
      </c>
      <c r="EO1">
        <v>34</v>
      </c>
      <c r="EP1">
        <v>33.799999999999997</v>
      </c>
      <c r="EQ1">
        <v>17.100000000000001</v>
      </c>
      <c r="ER1">
        <v>17.100000000000001</v>
      </c>
      <c r="ES1">
        <v>12.8</v>
      </c>
      <c r="ET1">
        <v>34.1</v>
      </c>
      <c r="EU1">
        <v>9</v>
      </c>
      <c r="EV1">
        <v>12.8</v>
      </c>
      <c r="EW1">
        <v>34.1</v>
      </c>
      <c r="EX1">
        <v>10.4</v>
      </c>
      <c r="EY1">
        <v>30.7</v>
      </c>
      <c r="EZ1">
        <v>33.799999999999997</v>
      </c>
      <c r="FA1">
        <v>33.799999999999997</v>
      </c>
      <c r="FB1">
        <v>3.1</v>
      </c>
      <c r="FC1">
        <v>30.7</v>
      </c>
      <c r="FD1">
        <v>19.5</v>
      </c>
      <c r="FE1">
        <v>33.799999999999997</v>
      </c>
      <c r="FF1">
        <v>31.1</v>
      </c>
      <c r="FG1">
        <v>34</v>
      </c>
      <c r="FH1">
        <v>26.6</v>
      </c>
      <c r="FI1">
        <v>34.200000000000003</v>
      </c>
      <c r="FJ1">
        <v>54.6</v>
      </c>
      <c r="FK1">
        <v>20.2</v>
      </c>
      <c r="FL1">
        <v>34.200000000000003</v>
      </c>
      <c r="FM1">
        <v>23.6</v>
      </c>
      <c r="FN1">
        <v>33.799999999999997</v>
      </c>
      <c r="FO1">
        <v>20.399999999999999</v>
      </c>
      <c r="FP1">
        <v>34.5</v>
      </c>
      <c r="FQ1">
        <v>20.3</v>
      </c>
      <c r="FR1">
        <v>58.1</v>
      </c>
      <c r="FS1">
        <v>33.799999999999997</v>
      </c>
      <c r="FT1">
        <v>17.399999999999999</v>
      </c>
      <c r="FU1">
        <v>17.399999999999999</v>
      </c>
      <c r="FV1">
        <v>8.9</v>
      </c>
      <c r="FW1">
        <v>34.4</v>
      </c>
      <c r="FX1">
        <v>27.7</v>
      </c>
      <c r="FY1">
        <v>17.100000000000001</v>
      </c>
      <c r="FZ1">
        <v>52.6</v>
      </c>
      <c r="GA1">
        <v>5.0999999999999996</v>
      </c>
      <c r="GB1">
        <v>30.5</v>
      </c>
      <c r="GC1">
        <v>17.3</v>
      </c>
      <c r="GD1">
        <v>33.1</v>
      </c>
      <c r="GE1">
        <v>22.2</v>
      </c>
      <c r="GF1">
        <v>12</v>
      </c>
    </row>
    <row r="2" spans="1:188" x14ac:dyDescent="0.3">
      <c r="A2" t="s">
        <v>1196</v>
      </c>
      <c r="B2">
        <v>30.596763049311601</v>
      </c>
      <c r="C2">
        <v>21.347071870363798</v>
      </c>
      <c r="D2">
        <v>16.690954141974501</v>
      </c>
      <c r="E2">
        <v>32.507057200488802</v>
      </c>
      <c r="F2">
        <v>23.716376666204301</v>
      </c>
      <c r="G2">
        <v>18.2483242012879</v>
      </c>
      <c r="H2">
        <v>31.301663359522799</v>
      </c>
      <c r="I2">
        <v>32.396366224667702</v>
      </c>
      <c r="J2">
        <v>5.5152717873385502</v>
      </c>
      <c r="K2">
        <v>40.167837275966299</v>
      </c>
      <c r="L2">
        <v>33.955642754064002</v>
      </c>
      <c r="M2">
        <v>28.803084276540599</v>
      </c>
      <c r="N2">
        <v>11.1852265228984</v>
      </c>
      <c r="O2">
        <v>25.925352174992</v>
      </c>
      <c r="P2">
        <v>26.0183440320329</v>
      </c>
      <c r="Q2">
        <v>27.1306352477432</v>
      </c>
      <c r="R2">
        <v>28.159167913710601</v>
      </c>
      <c r="S2">
        <v>34.178620104818997</v>
      </c>
      <c r="T2">
        <v>16.119624366315801</v>
      </c>
      <c r="U2">
        <v>37.0322295956774</v>
      </c>
      <c r="V2">
        <v>35.044708987670298</v>
      </c>
      <c r="W2">
        <v>24.948684837186299</v>
      </c>
      <c r="X2">
        <v>35.028886975578999</v>
      </c>
      <c r="Y2">
        <v>20.1193080713957</v>
      </c>
      <c r="Z2">
        <v>48.120897796192303</v>
      </c>
      <c r="AA2">
        <v>9.9860002660334999</v>
      </c>
      <c r="AB2">
        <v>35.650837996390898</v>
      </c>
      <c r="AC2">
        <v>33.9206029704483</v>
      </c>
      <c r="AD2">
        <v>26.996868531699601</v>
      </c>
      <c r="AE2">
        <v>34.796984927886498</v>
      </c>
      <c r="AF2">
        <v>27.108883229472301</v>
      </c>
      <c r="AG2">
        <v>31.157785403178998</v>
      </c>
      <c r="AH2">
        <v>25.208016912872999</v>
      </c>
      <c r="AI2">
        <v>17.1577570261795</v>
      </c>
      <c r="AJ2">
        <v>6.0367740447028302</v>
      </c>
      <c r="AK2">
        <v>17.199278487100901</v>
      </c>
      <c r="AL2">
        <v>28.2531288688653</v>
      </c>
      <c r="AM2">
        <v>17.622467636048999</v>
      </c>
      <c r="AN2">
        <v>38.795130704501297</v>
      </c>
      <c r="AO2">
        <v>51.670728738946302</v>
      </c>
      <c r="AP2">
        <v>5.6208238074922399</v>
      </c>
      <c r="AQ2">
        <v>23.076788993029101</v>
      </c>
      <c r="AR2">
        <v>49.5374767417862</v>
      </c>
      <c r="AS2">
        <v>32.577227328443698</v>
      </c>
      <c r="AT2">
        <v>35.2118564150135</v>
      </c>
      <c r="AU2">
        <v>36.2298709175884</v>
      </c>
      <c r="AV2">
        <v>35.404339907919898</v>
      </c>
      <c r="AW2">
        <v>23.119233781176401</v>
      </c>
      <c r="AX2">
        <v>40.882618733359799</v>
      </c>
      <c r="AY2">
        <v>26.8363312936185</v>
      </c>
      <c r="AZ2">
        <v>26.2014460710386</v>
      </c>
      <c r="BA2">
        <v>33.135767592218201</v>
      </c>
      <c r="BB2">
        <v>34.756524052089802</v>
      </c>
      <c r="BC2">
        <v>23.652171963142699</v>
      </c>
      <c r="BD2">
        <v>17.727695085967799</v>
      </c>
      <c r="BE2">
        <v>6.8844276177795702</v>
      </c>
      <c r="BF2">
        <v>35.531458607651899</v>
      </c>
      <c r="BG2">
        <v>31.2999248147507</v>
      </c>
      <c r="BH2">
        <v>15.493072309514</v>
      </c>
      <c r="BI2">
        <v>27.3287668901465</v>
      </c>
      <c r="BJ2">
        <v>20.440916024288299</v>
      </c>
      <c r="BK2">
        <v>23.319791474144601</v>
      </c>
      <c r="BL2">
        <v>33.452796392680298</v>
      </c>
      <c r="BM2">
        <v>29.878552538420202</v>
      </c>
      <c r="BN2">
        <v>4.1552646397653303</v>
      </c>
      <c r="BO2">
        <v>25.9541318651466</v>
      </c>
      <c r="BP2">
        <v>24.300033703957901</v>
      </c>
      <c r="BQ2">
        <v>38.771481272498299</v>
      </c>
      <c r="BR2">
        <v>13.2653156646174</v>
      </c>
      <c r="BS2">
        <v>27.2080996448598</v>
      </c>
      <c r="BT2">
        <v>23.162680772458799</v>
      </c>
      <c r="BU2">
        <v>30.3788963635782</v>
      </c>
      <c r="BV2">
        <v>33.031320088522598</v>
      </c>
      <c r="BW2">
        <v>27.037401792503399</v>
      </c>
      <c r="BX2">
        <v>25.238679281329599</v>
      </c>
      <c r="BY2">
        <v>12.6236191864646</v>
      </c>
      <c r="BZ2">
        <v>16.5463114479833</v>
      </c>
      <c r="CA2">
        <v>82.993115643390297</v>
      </c>
      <c r="CB2">
        <v>5.4892476717262797</v>
      </c>
      <c r="CC2">
        <v>11.8560692104585</v>
      </c>
      <c r="CD2">
        <v>34.739712892662702</v>
      </c>
      <c r="CE2">
        <v>10.4421973805494</v>
      </c>
      <c r="CF2">
        <v>24.445645513756698</v>
      </c>
      <c r="CG2">
        <v>9.8544854186603796</v>
      </c>
      <c r="CH2">
        <v>20.656201600270201</v>
      </c>
      <c r="CI2">
        <v>30.230612585195999</v>
      </c>
      <c r="CJ2">
        <v>18.395254947327999</v>
      </c>
      <c r="CK2">
        <v>35.004711271514999</v>
      </c>
      <c r="CL2">
        <v>27.6929130392774</v>
      </c>
      <c r="CM2">
        <v>54.838371775191703</v>
      </c>
      <c r="CN2">
        <v>16.072158615894999</v>
      </c>
      <c r="CO2">
        <v>24.9220671334785</v>
      </c>
      <c r="CP2">
        <v>43.368629272697099</v>
      </c>
      <c r="CQ2">
        <v>33.537183188054897</v>
      </c>
      <c r="CR2">
        <v>10.262797188423599</v>
      </c>
      <c r="CS2">
        <v>45.4779314820113</v>
      </c>
      <c r="CT2">
        <v>49.071648523004598</v>
      </c>
      <c r="CU2">
        <v>82.452235980209494</v>
      </c>
      <c r="CV2">
        <v>29.430434500544301</v>
      </c>
      <c r="CW2">
        <v>17.598061693077302</v>
      </c>
      <c r="CX2">
        <v>1.64917656988976</v>
      </c>
      <c r="CY2">
        <v>46.5379963822379</v>
      </c>
      <c r="CZ2">
        <v>27.176645407630101</v>
      </c>
      <c r="DA2">
        <v>24.087371824862998</v>
      </c>
      <c r="DB2">
        <v>11.3603013214841</v>
      </c>
      <c r="DC2">
        <v>29.565308776959299</v>
      </c>
      <c r="DD2">
        <v>33.215485329588098</v>
      </c>
      <c r="DE2">
        <v>27.074657411410801</v>
      </c>
      <c r="DF2">
        <v>28.172236249851</v>
      </c>
      <c r="DG2">
        <v>27.231380575232599</v>
      </c>
      <c r="DH2">
        <v>51.942380620418099</v>
      </c>
      <c r="DI2">
        <v>33.165094434383697</v>
      </c>
      <c r="DJ2">
        <v>7.78599096696008</v>
      </c>
      <c r="DK2">
        <v>4.1928762398199604</v>
      </c>
      <c r="DL2">
        <v>31.523359770463099</v>
      </c>
      <c r="DM2">
        <v>5.52548726139021</v>
      </c>
      <c r="DN2">
        <v>20.693805434028398</v>
      </c>
      <c r="DO2">
        <v>39.677172959739302</v>
      </c>
      <c r="DP2">
        <v>18.901717254450201</v>
      </c>
      <c r="DQ2">
        <v>34.292259928461803</v>
      </c>
      <c r="DR2">
        <v>38.285348894298899</v>
      </c>
      <c r="DS2">
        <v>36.3563039480252</v>
      </c>
      <c r="DT2">
        <v>30.439278235095301</v>
      </c>
      <c r="DU2">
        <v>32.486367804221601</v>
      </c>
      <c r="DV2">
        <v>22.402280385047199</v>
      </c>
      <c r="DW2">
        <v>25.415505359584699</v>
      </c>
      <c r="DX2">
        <v>30.2767911108531</v>
      </c>
      <c r="DY2">
        <v>17.915494055009901</v>
      </c>
      <c r="DZ2">
        <v>34.089492688920501</v>
      </c>
      <c r="EA2">
        <v>51.724871299477002</v>
      </c>
      <c r="EB2">
        <v>27.5228615083244</v>
      </c>
      <c r="EC2">
        <v>27.994295608501599</v>
      </c>
      <c r="ED2">
        <v>15.952371493542501</v>
      </c>
      <c r="EE2">
        <v>24.6630074804157</v>
      </c>
      <c r="EF2">
        <v>18.983305720041098</v>
      </c>
      <c r="EG2">
        <v>24.6618468522957</v>
      </c>
      <c r="EH2">
        <v>37.908570950130198</v>
      </c>
      <c r="EI2">
        <v>49.243723157657001</v>
      </c>
      <c r="EJ2">
        <v>35.798219623104799</v>
      </c>
      <c r="EK2">
        <v>26.0376543919343</v>
      </c>
      <c r="EL2">
        <v>26.873227626411101</v>
      </c>
      <c r="EM2">
        <v>28.784651593541302</v>
      </c>
      <c r="EN2">
        <v>22.314771505741</v>
      </c>
      <c r="EO2">
        <v>37.404250020918901</v>
      </c>
      <c r="EP2">
        <v>33.724658507406303</v>
      </c>
      <c r="EQ2">
        <v>20.388277810024501</v>
      </c>
      <c r="ER2">
        <v>28.9487595683248</v>
      </c>
      <c r="ES2">
        <v>14.4450638677237</v>
      </c>
      <c r="ET2">
        <v>35.757570177537303</v>
      </c>
      <c r="EU2">
        <v>4.7258864328647903</v>
      </c>
      <c r="EV2">
        <v>13.8591929817956</v>
      </c>
      <c r="EW2">
        <v>28.549484597434599</v>
      </c>
      <c r="EX2">
        <v>10.4779116120745</v>
      </c>
      <c r="EY2">
        <v>37.413374079262802</v>
      </c>
      <c r="EZ2">
        <v>35.434776856818303</v>
      </c>
      <c r="FA2">
        <v>40.202397656416402</v>
      </c>
      <c r="FB2">
        <v>-3.6509012724541199</v>
      </c>
      <c r="FC2">
        <v>44.928017509092498</v>
      </c>
      <c r="FD2">
        <v>25.560067510294498</v>
      </c>
      <c r="FE2">
        <v>34.1300699155885</v>
      </c>
      <c r="FF2">
        <v>33.229516323943699</v>
      </c>
      <c r="FG2">
        <v>33.352719590689802</v>
      </c>
      <c r="FH2">
        <v>34.330247821014602</v>
      </c>
      <c r="FI2">
        <v>34.109285167217898</v>
      </c>
      <c r="FJ2">
        <v>45.773239894737699</v>
      </c>
      <c r="FK2">
        <v>23.796666934230299</v>
      </c>
      <c r="FL2">
        <v>32.584627862515802</v>
      </c>
      <c r="FM2">
        <v>25.681844828518201</v>
      </c>
      <c r="FN2">
        <v>32.951774462624201</v>
      </c>
      <c r="FO2">
        <v>18.365527149495701</v>
      </c>
      <c r="FP2">
        <v>27.634857911725</v>
      </c>
      <c r="FQ2">
        <v>17.924505201035501</v>
      </c>
      <c r="FR2">
        <v>52.014425241613999</v>
      </c>
      <c r="FS2">
        <v>35.010028780748399</v>
      </c>
      <c r="FT2">
        <v>26.2215706458041</v>
      </c>
      <c r="FU2">
        <v>14.622465522511</v>
      </c>
      <c r="FV2">
        <v>10.073500131458699</v>
      </c>
      <c r="FW2">
        <v>34.428452412392801</v>
      </c>
      <c r="FX2">
        <v>16.057275040603599</v>
      </c>
      <c r="FY2">
        <v>12.7859234457482</v>
      </c>
      <c r="FZ2">
        <v>43.794661464811199</v>
      </c>
      <c r="GA2">
        <v>4.9171936862456898</v>
      </c>
      <c r="GB2">
        <v>30.7029046529589</v>
      </c>
      <c r="GC2">
        <v>17.0947706204004</v>
      </c>
      <c r="GD2">
        <v>33.345738599122299</v>
      </c>
      <c r="GE2">
        <v>22.5690292552102</v>
      </c>
      <c r="GF2">
        <v>17.155626779212898</v>
      </c>
    </row>
    <row r="3" spans="1:188" x14ac:dyDescent="0.3">
      <c r="A3" t="s">
        <v>1195</v>
      </c>
      <c r="B3">
        <f t="shared" ref="B3:AG3" si="0">ABS(100*(B2-B1)/B1)</f>
        <v>12.903184683806639</v>
      </c>
      <c r="C3">
        <f t="shared" si="0"/>
        <v>30.915625015003886</v>
      </c>
      <c r="D3">
        <f t="shared" si="0"/>
        <v>39.091284516454174</v>
      </c>
      <c r="E3">
        <f t="shared" si="0"/>
        <v>27.478655688191385</v>
      </c>
      <c r="F3">
        <f t="shared" si="0"/>
        <v>23.247971954031385</v>
      </c>
      <c r="G3">
        <f t="shared" si="0"/>
        <v>100.53103517898792</v>
      </c>
      <c r="H3">
        <f t="shared" si="0"/>
        <v>5.4330412099009147</v>
      </c>
      <c r="I3">
        <f t="shared" si="0"/>
        <v>5.5499526977617943</v>
      </c>
      <c r="J3">
        <f t="shared" si="0"/>
        <v>61.963642845941031</v>
      </c>
      <c r="K3">
        <f t="shared" si="0"/>
        <v>20.262985856186532</v>
      </c>
      <c r="L3">
        <f t="shared" si="0"/>
        <v>1.6636010600718654</v>
      </c>
      <c r="M3">
        <f t="shared" si="0"/>
        <v>46.20854962710964</v>
      </c>
      <c r="N3">
        <f t="shared" si="0"/>
        <v>16.512776280191673</v>
      </c>
      <c r="O3">
        <f t="shared" si="0"/>
        <v>13.707684978035084</v>
      </c>
      <c r="P3">
        <f t="shared" si="0"/>
        <v>14.115544000144295</v>
      </c>
      <c r="Q3">
        <f t="shared" si="0"/>
        <v>2.0554684196996362</v>
      </c>
      <c r="R3">
        <f t="shared" si="0"/>
        <v>5.4650483659573084</v>
      </c>
      <c r="S3">
        <f t="shared" si="0"/>
        <v>1.1201778249082825</v>
      </c>
      <c r="T3">
        <f t="shared" si="0"/>
        <v>5.7331908402584828</v>
      </c>
      <c r="U3">
        <f t="shared" si="0"/>
        <v>13.945321832853537</v>
      </c>
      <c r="V3">
        <f t="shared" si="0"/>
        <v>2.4699093206733762</v>
      </c>
      <c r="W3">
        <f t="shared" si="0"/>
        <v>9.4240563034486762</v>
      </c>
      <c r="X3">
        <f t="shared" si="0"/>
        <v>7.7811906940892275</v>
      </c>
      <c r="Y3">
        <f t="shared" si="0"/>
        <v>9.3724861648842293</v>
      </c>
      <c r="Z3">
        <f t="shared" si="0"/>
        <v>23.617622545726505</v>
      </c>
      <c r="AA3">
        <f t="shared" si="0"/>
        <v>10.955558511483332</v>
      </c>
      <c r="AB3">
        <f t="shared" si="0"/>
        <v>7.0595735627354381</v>
      </c>
      <c r="AC3">
        <f t="shared" si="0"/>
        <v>0.35681352203639921</v>
      </c>
      <c r="AD3">
        <f t="shared" si="0"/>
        <v>37.039941785277165</v>
      </c>
      <c r="AE3">
        <f t="shared" si="0"/>
        <v>63.366126422002331</v>
      </c>
      <c r="AF3">
        <f t="shared" si="0"/>
        <v>17.350965763803952</v>
      </c>
      <c r="AG3">
        <f t="shared" si="0"/>
        <v>22.187393737956853</v>
      </c>
      <c r="AH3">
        <f t="shared" ref="AH3:BM3" si="1">ABS(100*(AH2-AH1)/AH1)</f>
        <v>31.291754754546872</v>
      </c>
      <c r="AI3">
        <f t="shared" si="1"/>
        <v>15.479029427687196</v>
      </c>
      <c r="AJ3">
        <f t="shared" si="1"/>
        <v>115.59907302510109</v>
      </c>
      <c r="AK3">
        <f t="shared" si="1"/>
        <v>0.58220527687340606</v>
      </c>
      <c r="AL3">
        <f t="shared" si="1"/>
        <v>63.312883635059528</v>
      </c>
      <c r="AM3">
        <f t="shared" si="1"/>
        <v>3.0553662926841945</v>
      </c>
      <c r="AN3">
        <f t="shared" si="1"/>
        <v>11.801529407784708</v>
      </c>
      <c r="AO3">
        <f t="shared" si="1"/>
        <v>11.06587136153821</v>
      </c>
      <c r="AP3">
        <f t="shared" si="1"/>
        <v>64.648906871117987</v>
      </c>
      <c r="AQ3">
        <f t="shared" si="1"/>
        <v>3.9494999685995587</v>
      </c>
      <c r="AR3">
        <f t="shared" si="1"/>
        <v>346.28357425032613</v>
      </c>
      <c r="AS3">
        <f t="shared" si="1"/>
        <v>4.1846255045773599</v>
      </c>
      <c r="AT3">
        <f t="shared" si="1"/>
        <v>3.5642835735691176</v>
      </c>
      <c r="AU3">
        <f t="shared" si="1"/>
        <v>8.1488684107116409</v>
      </c>
      <c r="AV3">
        <f t="shared" si="1"/>
        <v>8.936430485907378</v>
      </c>
      <c r="AW3">
        <f t="shared" si="1"/>
        <v>4.1406927080018106</v>
      </c>
      <c r="AX3">
        <f t="shared" si="1"/>
        <v>29.875439565420582</v>
      </c>
      <c r="AY3">
        <f t="shared" si="1"/>
        <v>7.4609265737293118</v>
      </c>
      <c r="AZ3">
        <f t="shared" si="1"/>
        <v>100.01103871021832</v>
      </c>
      <c r="BA3">
        <f t="shared" si="1"/>
        <v>1.6742801417857616</v>
      </c>
      <c r="BB3">
        <f t="shared" si="1"/>
        <v>11.39911555156988</v>
      </c>
      <c r="BC3">
        <f t="shared" si="1"/>
        <v>19.455413955266152</v>
      </c>
      <c r="BD3">
        <f t="shared" si="1"/>
        <v>22.25996611012275</v>
      </c>
      <c r="BE3">
        <f t="shared" si="1"/>
        <v>43.425575370407714</v>
      </c>
      <c r="BF3">
        <f t="shared" si="1"/>
        <v>13.882880152730449</v>
      </c>
      <c r="BG3">
        <f t="shared" si="1"/>
        <v>8.2113641796167194</v>
      </c>
      <c r="BH3">
        <f t="shared" si="1"/>
        <v>23.679446751162565</v>
      </c>
      <c r="BI3">
        <f t="shared" si="1"/>
        <v>42.337327552846361</v>
      </c>
      <c r="BJ3">
        <f t="shared" si="1"/>
        <v>40.231239695063458</v>
      </c>
      <c r="BK3">
        <f t="shared" si="1"/>
        <v>36.373049556401163</v>
      </c>
      <c r="BL3">
        <f t="shared" si="1"/>
        <v>1.0272296074547305</v>
      </c>
      <c r="BM3">
        <f t="shared" si="1"/>
        <v>8.9068520170115715</v>
      </c>
      <c r="BN3">
        <f t="shared" ref="BN3:CS3" si="2">ABS(100*(BN2-BN1)/BN1)</f>
        <v>61.878306057198806</v>
      </c>
      <c r="BO3">
        <f t="shared" si="2"/>
        <v>9.9751350218076205</v>
      </c>
      <c r="BP3">
        <f t="shared" si="2"/>
        <v>9.4596112790896481</v>
      </c>
      <c r="BQ3">
        <f t="shared" si="2"/>
        <v>26.291469942991203</v>
      </c>
      <c r="BR3">
        <f t="shared" si="2"/>
        <v>22.425054592880706</v>
      </c>
      <c r="BS3">
        <f t="shared" si="2"/>
        <v>41.708852316978131</v>
      </c>
      <c r="BT3">
        <f t="shared" si="2"/>
        <v>31.471358661364491</v>
      </c>
      <c r="BU3">
        <f t="shared" si="2"/>
        <v>12.452748231763122</v>
      </c>
      <c r="BV3">
        <f t="shared" si="2"/>
        <v>2.8490585631688288</v>
      </c>
      <c r="BW3">
        <f t="shared" si="2"/>
        <v>14.565261832641513</v>
      </c>
      <c r="BX3">
        <f t="shared" si="2"/>
        <v>25.768590349030589</v>
      </c>
      <c r="BY3">
        <f t="shared" si="2"/>
        <v>3.6364947598122117</v>
      </c>
      <c r="BZ3">
        <f t="shared" si="2"/>
        <v>23.396706259336579</v>
      </c>
      <c r="CA3">
        <f t="shared" si="2"/>
        <v>6.8122466452899539</v>
      </c>
      <c r="CB3">
        <f t="shared" si="2"/>
        <v>77.072505539557397</v>
      </c>
      <c r="CC3">
        <f t="shared" si="2"/>
        <v>14.000665485177883</v>
      </c>
      <c r="CD3">
        <f t="shared" si="2"/>
        <v>2.7802156587653988</v>
      </c>
      <c r="CE3">
        <f t="shared" si="2"/>
        <v>0.40574404374422895</v>
      </c>
      <c r="CF3">
        <f t="shared" si="2"/>
        <v>25.362284685931787</v>
      </c>
      <c r="CG3">
        <f t="shared" si="2"/>
        <v>10.724555265846957</v>
      </c>
      <c r="CH3">
        <f t="shared" si="2"/>
        <v>6.9540468456297218</v>
      </c>
      <c r="CI3">
        <f t="shared" si="2"/>
        <v>12.880079005198857</v>
      </c>
      <c r="CJ3">
        <f t="shared" si="2"/>
        <v>19.671375775860263</v>
      </c>
      <c r="CK3">
        <f t="shared" si="2"/>
        <v>12.194587408701924</v>
      </c>
      <c r="CL3">
        <f t="shared" si="2"/>
        <v>4.5071964162848284</v>
      </c>
      <c r="CM3">
        <f t="shared" si="2"/>
        <v>5.6138179428714254</v>
      </c>
      <c r="CN3">
        <f t="shared" si="2"/>
        <v>20.826804847807889</v>
      </c>
      <c r="CO3">
        <f t="shared" si="2"/>
        <v>45.743082651921036</v>
      </c>
      <c r="CP3">
        <f t="shared" si="2"/>
        <v>17.550134462553046</v>
      </c>
      <c r="CQ3">
        <f t="shared" si="2"/>
        <v>1.9380608536406609</v>
      </c>
      <c r="CR3">
        <f t="shared" si="2"/>
        <v>38.546124620217967</v>
      </c>
      <c r="CS3">
        <f t="shared" si="2"/>
        <v>16.707085197781506</v>
      </c>
      <c r="CT3">
        <f t="shared" ref="CT3:DY3" si="3">ABS(100*(CT2-CT1)/CT1)</f>
        <v>15.539331285706375</v>
      </c>
      <c r="CU3">
        <f t="shared" si="3"/>
        <v>6.1161338226634374</v>
      </c>
      <c r="CV3">
        <f t="shared" si="3"/>
        <v>15.413468629585493</v>
      </c>
      <c r="CW3">
        <f t="shared" si="3"/>
        <v>13.734991700601455</v>
      </c>
      <c r="CX3">
        <f t="shared" si="3"/>
        <v>45.027447670341331</v>
      </c>
      <c r="CY3">
        <f t="shared" si="3"/>
        <v>14.765574391505682</v>
      </c>
      <c r="CZ3">
        <f t="shared" si="3"/>
        <v>19.595723646064783</v>
      </c>
      <c r="DA3">
        <f t="shared" si="3"/>
        <v>21.653393054863624</v>
      </c>
      <c r="DB3">
        <f t="shared" si="3"/>
        <v>255.00941629637808</v>
      </c>
      <c r="DC3">
        <f t="shared" si="3"/>
        <v>11.745346934449856</v>
      </c>
      <c r="DD3">
        <f t="shared" si="3"/>
        <v>24.870245599955251</v>
      </c>
      <c r="DE3">
        <f t="shared" si="3"/>
        <v>21.411019782111211</v>
      </c>
      <c r="DF3">
        <f t="shared" si="3"/>
        <v>26.901965089418923</v>
      </c>
      <c r="DG3">
        <f t="shared" si="3"/>
        <v>36.156902876162995</v>
      </c>
      <c r="DH3">
        <f t="shared" si="3"/>
        <v>10.598312185166785</v>
      </c>
      <c r="DI3">
        <f t="shared" si="3"/>
        <v>1.8784188331843206</v>
      </c>
      <c r="DJ3">
        <f t="shared" si="3"/>
        <v>289.29954834800401</v>
      </c>
      <c r="DK3">
        <f t="shared" si="3"/>
        <v>17.786740395687044</v>
      </c>
      <c r="DL3">
        <f t="shared" si="3"/>
        <v>9.1545827940544768</v>
      </c>
      <c r="DM3">
        <f t="shared" si="3"/>
        <v>78.241524560974511</v>
      </c>
      <c r="DN3">
        <f t="shared" si="3"/>
        <v>21.016406046949687</v>
      </c>
      <c r="DO3">
        <f t="shared" si="3"/>
        <v>18.439322267878513</v>
      </c>
      <c r="DP3">
        <f t="shared" si="3"/>
        <v>9.2584812395965326</v>
      </c>
      <c r="DQ3">
        <f t="shared" si="3"/>
        <v>2.3649550103337402</v>
      </c>
      <c r="DR3">
        <f t="shared" si="3"/>
        <v>14.971017700597304</v>
      </c>
      <c r="DS3">
        <f t="shared" si="3"/>
        <v>8.8512094252251554</v>
      </c>
      <c r="DT3">
        <f t="shared" si="3"/>
        <v>12.322059908100735</v>
      </c>
      <c r="DU3">
        <f t="shared" si="3"/>
        <v>5.2875574220944506</v>
      </c>
      <c r="DV3">
        <f t="shared" si="3"/>
        <v>31.007487631854953</v>
      </c>
      <c r="DW3">
        <f t="shared" si="3"/>
        <v>24.132819822135225</v>
      </c>
      <c r="DX3">
        <f t="shared" si="3"/>
        <v>12.241185185933043</v>
      </c>
      <c r="DY3">
        <f t="shared" si="3"/>
        <v>12.178950710735771</v>
      </c>
      <c r="DZ3">
        <f t="shared" ref="DZ3:FE3" si="4">ABS(100*(DZ2-DZ1)/DZ1)</f>
        <v>0.26321379094264996</v>
      </c>
      <c r="EA3">
        <f t="shared" si="4"/>
        <v>10.972682789196213</v>
      </c>
      <c r="EB3">
        <f t="shared" si="4"/>
        <v>20.714304861071927</v>
      </c>
      <c r="EC3">
        <f t="shared" si="4"/>
        <v>9.7815514058886226</v>
      </c>
      <c r="ED3">
        <f t="shared" si="4"/>
        <v>32.936429112854171</v>
      </c>
      <c r="EE3">
        <f t="shared" si="4"/>
        <v>24.560643840483333</v>
      </c>
      <c r="EF3">
        <f t="shared" si="4"/>
        <v>30.919349793386885</v>
      </c>
      <c r="EG3">
        <f t="shared" si="4"/>
        <v>19.139356774375365</v>
      </c>
      <c r="EH3">
        <f t="shared" si="4"/>
        <v>9.2466021617584868</v>
      </c>
      <c r="EI3">
        <f t="shared" si="4"/>
        <v>15.243161518662649</v>
      </c>
      <c r="EJ3">
        <f t="shared" si="4"/>
        <v>10.14836807109169</v>
      </c>
      <c r="EK3">
        <f t="shared" si="4"/>
        <v>22.275658531539403</v>
      </c>
      <c r="EL3">
        <f t="shared" si="4"/>
        <v>36.412322976706101</v>
      </c>
      <c r="EM3">
        <f t="shared" si="4"/>
        <v>0.74258071192654607</v>
      </c>
      <c r="EN3">
        <f t="shared" si="4"/>
        <v>33.979965959346146</v>
      </c>
      <c r="EO3">
        <f t="shared" si="4"/>
        <v>10.012500061526183</v>
      </c>
      <c r="EP3">
        <f t="shared" si="4"/>
        <v>0.22290382424169741</v>
      </c>
      <c r="EQ3">
        <f t="shared" si="4"/>
        <v>19.229694795464908</v>
      </c>
      <c r="ER3">
        <f t="shared" si="4"/>
        <v>69.290991627630405</v>
      </c>
      <c r="ES3">
        <f t="shared" si="4"/>
        <v>12.852061466591401</v>
      </c>
      <c r="ET3">
        <f t="shared" si="4"/>
        <v>4.8609096115463402</v>
      </c>
      <c r="EU3">
        <f t="shared" si="4"/>
        <v>47.490150745946771</v>
      </c>
      <c r="EV3">
        <f t="shared" si="4"/>
        <v>8.2749451702781158</v>
      </c>
      <c r="EW3">
        <f t="shared" si="4"/>
        <v>16.277171268520238</v>
      </c>
      <c r="EX3">
        <f t="shared" si="4"/>
        <v>0.74915011610095972</v>
      </c>
      <c r="EY3">
        <f t="shared" si="4"/>
        <v>21.867668010628019</v>
      </c>
      <c r="EZ3">
        <f t="shared" si="4"/>
        <v>4.8366179195807861</v>
      </c>
      <c r="FA3">
        <f t="shared" si="4"/>
        <v>18.942004900640253</v>
      </c>
      <c r="FB3">
        <f t="shared" si="4"/>
        <v>217.77100878884261</v>
      </c>
      <c r="FC3">
        <f t="shared" si="4"/>
        <v>46.345333905838757</v>
      </c>
      <c r="FD3">
        <f t="shared" si="4"/>
        <v>31.077269283561527</v>
      </c>
      <c r="FE3">
        <f t="shared" si="4"/>
        <v>0.97653821180030409</v>
      </c>
      <c r="FF3">
        <f t="shared" ref="FF3:GF3" si="5">ABS(100*(FF2-FF1)/FF1)</f>
        <v>6.8473193695938823</v>
      </c>
      <c r="FG3">
        <f t="shared" si="5"/>
        <v>1.9037659097358779</v>
      </c>
      <c r="FH3">
        <f t="shared" si="5"/>
        <v>29.061082033889473</v>
      </c>
      <c r="FI3">
        <f t="shared" si="5"/>
        <v>0.26524804907048183</v>
      </c>
      <c r="FJ3">
        <f t="shared" si="5"/>
        <v>16.166227299015205</v>
      </c>
      <c r="FK3">
        <f t="shared" si="5"/>
        <v>17.805281852625246</v>
      </c>
      <c r="FL3">
        <f t="shared" si="5"/>
        <v>4.7233103435210539</v>
      </c>
      <c r="FM3">
        <f t="shared" si="5"/>
        <v>8.8213763920262718</v>
      </c>
      <c r="FN3">
        <f t="shared" si="5"/>
        <v>2.509543009987564</v>
      </c>
      <c r="FO3">
        <f t="shared" si="5"/>
        <v>9.9729061299230271</v>
      </c>
      <c r="FP3">
        <f t="shared" si="5"/>
        <v>19.898962574710147</v>
      </c>
      <c r="FQ3">
        <f t="shared" si="5"/>
        <v>11.701944822485219</v>
      </c>
      <c r="FR3">
        <f t="shared" si="5"/>
        <v>10.474311115982792</v>
      </c>
      <c r="FS3">
        <f t="shared" si="5"/>
        <v>3.5799668069479358</v>
      </c>
      <c r="FT3">
        <f t="shared" si="5"/>
        <v>50.698681872437369</v>
      </c>
      <c r="FU3">
        <f t="shared" si="5"/>
        <v>15.96284182464942</v>
      </c>
      <c r="FV3">
        <f t="shared" si="5"/>
        <v>13.185394735490997</v>
      </c>
      <c r="FW3">
        <f t="shared" si="5"/>
        <v>8.2710501141867079E-2</v>
      </c>
      <c r="FX3">
        <f t="shared" si="5"/>
        <v>42.031498048362458</v>
      </c>
      <c r="FY3">
        <f t="shared" si="5"/>
        <v>25.228517861121645</v>
      </c>
      <c r="FZ3">
        <f t="shared" si="5"/>
        <v>16.74018732925628</v>
      </c>
      <c r="GA3">
        <f t="shared" si="5"/>
        <v>3.5844375245943119</v>
      </c>
      <c r="GB3">
        <f t="shared" si="5"/>
        <v>0.66526115724229373</v>
      </c>
      <c r="GC3">
        <f t="shared" si="5"/>
        <v>1.1862969919052067</v>
      </c>
      <c r="GD3">
        <f t="shared" si="5"/>
        <v>0.74241268617008394</v>
      </c>
      <c r="GE3">
        <f t="shared" si="5"/>
        <v>1.6622939423882919</v>
      </c>
      <c r="GF3">
        <f t="shared" si="5"/>
        <v>42.963556493440819</v>
      </c>
    </row>
    <row r="4" spans="1:188" x14ac:dyDescent="0.3">
      <c r="A4" t="s">
        <v>1194</v>
      </c>
      <c r="B4">
        <v>83.666318797683402</v>
      </c>
      <c r="C4">
        <v>63.048752628062402</v>
      </c>
      <c r="D4">
        <v>29.374263236593201</v>
      </c>
      <c r="E4">
        <v>43.310326249446803</v>
      </c>
      <c r="F4">
        <v>43.589193588562303</v>
      </c>
      <c r="G4">
        <v>36.023361637457697</v>
      </c>
      <c r="H4">
        <v>113.915824493581</v>
      </c>
      <c r="I4">
        <v>102.430264381762</v>
      </c>
      <c r="J4">
        <v>22.0978694294432</v>
      </c>
      <c r="K4">
        <v>43.465094202712997</v>
      </c>
      <c r="L4">
        <v>36.954356478019903</v>
      </c>
      <c r="M4">
        <v>64.697668531177598</v>
      </c>
      <c r="N4">
        <v>8.5870795389385393</v>
      </c>
      <c r="O4">
        <v>53.047667418229103</v>
      </c>
      <c r="P4">
        <v>52.5710306536551</v>
      </c>
      <c r="Q4">
        <v>53.9057083424048</v>
      </c>
      <c r="R4">
        <v>88.092068291708998</v>
      </c>
      <c r="S4">
        <v>54.867815727767997</v>
      </c>
      <c r="T4">
        <v>41.792702065513502</v>
      </c>
      <c r="U4">
        <v>43.6070244059324</v>
      </c>
      <c r="V4">
        <v>36.599037263608203</v>
      </c>
      <c r="W4">
        <v>58.641208060375803</v>
      </c>
      <c r="X4">
        <v>51.848726046615703</v>
      </c>
      <c r="Y4">
        <v>34.734169550645397</v>
      </c>
      <c r="Z4">
        <v>51.1463243764846</v>
      </c>
      <c r="AA4">
        <v>27.327939748148399</v>
      </c>
      <c r="AB4">
        <v>90.658607470166103</v>
      </c>
      <c r="AC4">
        <v>56.669404950557997</v>
      </c>
      <c r="AD4">
        <v>59.524277862949397</v>
      </c>
      <c r="AE4">
        <v>261.44302036538301</v>
      </c>
      <c r="AF4">
        <v>137.590891563816</v>
      </c>
      <c r="AG4">
        <v>23.006440947792498</v>
      </c>
      <c r="AH4">
        <v>191.03639592382601</v>
      </c>
      <c r="AI4">
        <v>76.012052908056702</v>
      </c>
      <c r="AJ4">
        <v>35.611758137398702</v>
      </c>
      <c r="AK4">
        <v>42.587375688663997</v>
      </c>
      <c r="AL4">
        <v>43.060091616440801</v>
      </c>
      <c r="AM4">
        <v>34.655706398988698</v>
      </c>
      <c r="AN4">
        <v>66.2973307449641</v>
      </c>
      <c r="AO4">
        <v>95.158516657508898</v>
      </c>
      <c r="AP4">
        <v>10.8484795836505</v>
      </c>
      <c r="AQ4">
        <v>35.564764940682501</v>
      </c>
      <c r="AR4">
        <v>190.65479163825299</v>
      </c>
      <c r="AS4">
        <v>60.362320181007703</v>
      </c>
      <c r="AT4">
        <v>89.618641184893903</v>
      </c>
      <c r="AU4">
        <v>48.233204658455797</v>
      </c>
      <c r="AV4">
        <v>45.987430407681103</v>
      </c>
      <c r="AW4">
        <v>35.943609471564599</v>
      </c>
      <c r="AX4">
        <v>152.66625926360899</v>
      </c>
      <c r="AY4">
        <v>66.574965430309206</v>
      </c>
      <c r="AZ4">
        <v>36.1677671336519</v>
      </c>
      <c r="BA4">
        <v>347.33488187554298</v>
      </c>
      <c r="BB4">
        <v>53.479634042436302</v>
      </c>
      <c r="BC4">
        <v>42.052198880996102</v>
      </c>
      <c r="BD4">
        <v>22.271878885057099</v>
      </c>
      <c r="BE4">
        <v>11.0242286677738</v>
      </c>
      <c r="BF4">
        <v>60.190935431276898</v>
      </c>
      <c r="BG4">
        <v>526.84502030729902</v>
      </c>
      <c r="BH4">
        <v>77.681092064079905</v>
      </c>
      <c r="BI4">
        <v>219.48006653979101</v>
      </c>
      <c r="BJ4">
        <v>95.754523475426097</v>
      </c>
      <c r="BK4">
        <v>15.5700801695141</v>
      </c>
      <c r="BL4">
        <v>128.32352722727001</v>
      </c>
      <c r="BM4">
        <v>126.637849019599</v>
      </c>
      <c r="BN4">
        <v>49.982416791272101</v>
      </c>
      <c r="BO4">
        <v>86.272123262994796</v>
      </c>
      <c r="BP4">
        <v>43.190169006702099</v>
      </c>
      <c r="BQ4">
        <v>53.256326253021101</v>
      </c>
      <c r="BR4">
        <v>88.546506021483196</v>
      </c>
      <c r="BS4">
        <v>215.502314675462</v>
      </c>
      <c r="BT4">
        <v>191.03048301232101</v>
      </c>
      <c r="BU4">
        <v>75.333292181808304</v>
      </c>
      <c r="BV4">
        <v>61.666098660608597</v>
      </c>
      <c r="BW4">
        <v>69.149807237277599</v>
      </c>
      <c r="BX4">
        <v>43.882358217160501</v>
      </c>
      <c r="BY4">
        <v>46.247972266908597</v>
      </c>
      <c r="BZ4">
        <v>65.034053660149794</v>
      </c>
      <c r="CA4">
        <v>966.31593432664704</v>
      </c>
      <c r="CB4">
        <v>59.632112945242604</v>
      </c>
      <c r="CC4">
        <v>42.702676347997603</v>
      </c>
      <c r="CD4">
        <v>53.965145337507401</v>
      </c>
      <c r="CE4">
        <v>29.1434129841752</v>
      </c>
      <c r="CF4">
        <v>91.895608064128297</v>
      </c>
      <c r="CG4">
        <v>114.595702410058</v>
      </c>
      <c r="CH4">
        <v>36.195869802323699</v>
      </c>
      <c r="CI4">
        <v>76.231361353866106</v>
      </c>
      <c r="CJ4">
        <v>93.4382804062828</v>
      </c>
      <c r="CK4">
        <v>67.037706270529</v>
      </c>
      <c r="CL4">
        <v>61.232171008294003</v>
      </c>
      <c r="CM4">
        <v>102.120041594835</v>
      </c>
      <c r="CN4">
        <v>74.555258849285295</v>
      </c>
      <c r="CO4">
        <v>19.145016677880001</v>
      </c>
      <c r="CP4">
        <v>208.63865350525299</v>
      </c>
      <c r="CQ4">
        <v>121.107336106296</v>
      </c>
      <c r="CR4">
        <v>81.501604580162706</v>
      </c>
      <c r="CS4">
        <v>137.723722530755</v>
      </c>
      <c r="CT4">
        <v>92.262782445147707</v>
      </c>
      <c r="CU4">
        <v>954.15788547623299</v>
      </c>
      <c r="CV4">
        <v>43.606717159787898</v>
      </c>
      <c r="CW4">
        <v>22.893833285542499</v>
      </c>
      <c r="CX4">
        <v>24.838404805379799</v>
      </c>
      <c r="CY4">
        <v>131.080309861172</v>
      </c>
      <c r="CZ4">
        <v>53.577080060704503</v>
      </c>
      <c r="DA4">
        <v>42.891363368133</v>
      </c>
      <c r="DB4">
        <v>60.258395208195402</v>
      </c>
      <c r="DC4">
        <v>55.127442390028001</v>
      </c>
      <c r="DD4">
        <v>94.776458252947705</v>
      </c>
      <c r="DE4">
        <v>60.612845404700998</v>
      </c>
      <c r="DF4">
        <v>40.707725625402901</v>
      </c>
      <c r="DG4">
        <v>282.86489672479098</v>
      </c>
      <c r="DH4">
        <v>170.974444279604</v>
      </c>
      <c r="DI4">
        <v>127.316899448036</v>
      </c>
      <c r="DJ4">
        <v>15.5043728319474</v>
      </c>
      <c r="DK4">
        <v>52.111979249679102</v>
      </c>
      <c r="DL4">
        <v>71.942887122419094</v>
      </c>
      <c r="DM4">
        <v>61.035753156818799</v>
      </c>
      <c r="DN4">
        <v>74.203935332461896</v>
      </c>
      <c r="DO4">
        <v>45.353166399234603</v>
      </c>
      <c r="DP4">
        <v>59.441139503399199</v>
      </c>
      <c r="DQ4">
        <v>49.029438347635804</v>
      </c>
      <c r="DR4">
        <v>80.055106835592795</v>
      </c>
      <c r="DS4">
        <v>34.092955171255802</v>
      </c>
      <c r="DT4">
        <v>83.406213179764606</v>
      </c>
      <c r="DU4">
        <v>97.713074327892002</v>
      </c>
      <c r="DV4">
        <v>25.445805439487799</v>
      </c>
      <c r="DW4">
        <v>79.1503309842508</v>
      </c>
      <c r="DX4">
        <v>83.901597480979802</v>
      </c>
      <c r="DY4">
        <v>24.443385498142401</v>
      </c>
      <c r="DZ4">
        <v>59.987489662074999</v>
      </c>
      <c r="EA4">
        <v>168.82394986743199</v>
      </c>
      <c r="EB4">
        <v>44.848458178847899</v>
      </c>
      <c r="EC4">
        <v>44.848458178847899</v>
      </c>
      <c r="ED4">
        <v>34.1270304523051</v>
      </c>
      <c r="EE4">
        <v>43.037121169445399</v>
      </c>
      <c r="EF4">
        <v>23.006440947792498</v>
      </c>
      <c r="EG4">
        <v>140.414401445583</v>
      </c>
      <c r="EH4">
        <v>66.2973307449641</v>
      </c>
      <c r="EI4">
        <v>90.495460997423507</v>
      </c>
      <c r="EJ4">
        <v>59.204402790106897</v>
      </c>
      <c r="EK4">
        <v>67.465151364972201</v>
      </c>
      <c r="EL4">
        <v>61.799806084179799</v>
      </c>
      <c r="EM4">
        <v>54.5902858082761</v>
      </c>
      <c r="EN4">
        <v>180.032395929204</v>
      </c>
      <c r="EO4">
        <v>323.35162975058802</v>
      </c>
      <c r="EP4">
        <v>130.088874731988</v>
      </c>
      <c r="EQ4">
        <v>68.234964421235006</v>
      </c>
      <c r="ER4">
        <v>66.2973307449641</v>
      </c>
      <c r="ES4">
        <v>29.168230242521801</v>
      </c>
      <c r="ET4">
        <v>46.867263516712903</v>
      </c>
      <c r="EU4">
        <v>59.961734491894902</v>
      </c>
      <c r="EV4">
        <v>27.570967377945198</v>
      </c>
      <c r="EW4">
        <v>39.868624099140199</v>
      </c>
      <c r="EX4">
        <v>27.2498772189794</v>
      </c>
      <c r="EY4">
        <v>68.783246862261507</v>
      </c>
      <c r="EZ4">
        <v>53.303156326246402</v>
      </c>
      <c r="FA4">
        <v>61.822072172349898</v>
      </c>
      <c r="FB4">
        <v>95.754523475426097</v>
      </c>
      <c r="FC4">
        <v>37.033247675687299</v>
      </c>
      <c r="FD4">
        <v>71.708051857892897</v>
      </c>
      <c r="FE4">
        <v>55.502623527709403</v>
      </c>
      <c r="FF4">
        <v>85.993767379588704</v>
      </c>
      <c r="FG4">
        <v>71.305320084321494</v>
      </c>
      <c r="FH4">
        <v>88.140898457668399</v>
      </c>
      <c r="FI4">
        <v>106.75632335936901</v>
      </c>
      <c r="FJ4">
        <v>135.93894997279699</v>
      </c>
      <c r="FK4">
        <v>55.502270099440501</v>
      </c>
      <c r="FL4">
        <v>157.651256559421</v>
      </c>
      <c r="FM4">
        <v>82.015791417089801</v>
      </c>
      <c r="FN4">
        <v>125.166059792808</v>
      </c>
      <c r="FO4">
        <v>25.7838950187945</v>
      </c>
      <c r="FP4">
        <v>48.786846252333604</v>
      </c>
      <c r="FQ4">
        <v>62.069012174311702</v>
      </c>
      <c r="FR4">
        <v>170.394439474541</v>
      </c>
      <c r="FS4">
        <v>52.954163889790898</v>
      </c>
      <c r="FT4">
        <v>99.1930614060594</v>
      </c>
      <c r="FU4">
        <v>99.148701005527897</v>
      </c>
      <c r="FV4">
        <v>117.194904976423</v>
      </c>
      <c r="FW4">
        <v>119.51343098286399</v>
      </c>
      <c r="FX4">
        <v>34.955367115383801</v>
      </c>
      <c r="FY4">
        <v>94.413084201455504</v>
      </c>
      <c r="FZ4">
        <v>190.532901160568</v>
      </c>
      <c r="GA4">
        <v>46.657060748557797</v>
      </c>
      <c r="GB4">
        <v>89.4852718381903</v>
      </c>
      <c r="GC4">
        <v>42.766820111748999</v>
      </c>
      <c r="GD4">
        <v>102.79572435276</v>
      </c>
      <c r="GE4">
        <v>34.002561009087898</v>
      </c>
      <c r="GF4">
        <v>27.277008318541601</v>
      </c>
    </row>
    <row r="5" spans="1:188" x14ac:dyDescent="0.3">
      <c r="A5" t="s">
        <v>1193</v>
      </c>
      <c r="B5">
        <f t="shared" ref="B5:AG5" si="6">B4*B1</f>
        <v>2267.3572394172202</v>
      </c>
      <c r="C5">
        <f t="shared" si="6"/>
        <v>1948.2064562071282</v>
      </c>
      <c r="D5">
        <f t="shared" si="6"/>
        <v>352.49115883911838</v>
      </c>
      <c r="E5">
        <f t="shared" si="6"/>
        <v>1104.4133193608934</v>
      </c>
      <c r="F5">
        <f t="shared" si="6"/>
        <v>1346.9060818865751</v>
      </c>
      <c r="G5">
        <f t="shared" si="6"/>
        <v>327.81259090086502</v>
      </c>
      <c r="H5">
        <f t="shared" si="6"/>
        <v>3770.6137907375314</v>
      </c>
      <c r="I5">
        <f t="shared" si="6"/>
        <v>3513.3580682944362</v>
      </c>
      <c r="J5">
        <f t="shared" si="6"/>
        <v>320.41910672692643</v>
      </c>
      <c r="K5">
        <f t="shared" si="6"/>
        <v>1451.7341463706141</v>
      </c>
      <c r="L5">
        <f t="shared" si="6"/>
        <v>1234.2755063658647</v>
      </c>
      <c r="M5">
        <f t="shared" si="6"/>
        <v>1274.5440700641986</v>
      </c>
      <c r="N5">
        <f t="shared" si="6"/>
        <v>82.435963573809971</v>
      </c>
      <c r="O5">
        <f t="shared" si="6"/>
        <v>1209.4868171356236</v>
      </c>
      <c r="P5">
        <f t="shared" si="6"/>
        <v>1198.6194989033363</v>
      </c>
      <c r="Q5">
        <f t="shared" si="6"/>
        <v>1493.1881210846129</v>
      </c>
      <c r="R5">
        <f t="shared" si="6"/>
        <v>2352.0582233886303</v>
      </c>
      <c r="S5">
        <f t="shared" si="6"/>
        <v>1854.5321715985581</v>
      </c>
      <c r="T5">
        <f t="shared" si="6"/>
        <v>714.65520532028097</v>
      </c>
      <c r="U5">
        <f t="shared" si="6"/>
        <v>1417.228293192803</v>
      </c>
      <c r="V5">
        <f t="shared" si="6"/>
        <v>1251.6870744154007</v>
      </c>
      <c r="W5">
        <f t="shared" si="6"/>
        <v>1337.0195437765683</v>
      </c>
      <c r="X5">
        <f t="shared" si="6"/>
        <v>1685.0835965150104</v>
      </c>
      <c r="Y5">
        <f t="shared" si="6"/>
        <v>771.09856402432774</v>
      </c>
      <c r="Z5">
        <f t="shared" si="6"/>
        <v>3222.2184357185297</v>
      </c>
      <c r="AA5">
        <f t="shared" si="6"/>
        <v>245.95145773333559</v>
      </c>
      <c r="AB5">
        <f t="shared" si="6"/>
        <v>3018.9316287565312</v>
      </c>
      <c r="AC5">
        <f t="shared" si="6"/>
        <v>1915.4258873288602</v>
      </c>
      <c r="AD5">
        <f t="shared" si="6"/>
        <v>1172.6282739001031</v>
      </c>
      <c r="AE5">
        <f t="shared" si="6"/>
        <v>5568.7363337826582</v>
      </c>
      <c r="AF5">
        <f t="shared" si="6"/>
        <v>4512.9812432931649</v>
      </c>
      <c r="AG5">
        <f t="shared" si="6"/>
        <v>586.66424416870871</v>
      </c>
      <c r="AH5">
        <f t="shared" ref="AH5:BM5" si="7">AH4*AH1</f>
        <v>3667.8988017374591</v>
      </c>
      <c r="AI5">
        <f t="shared" si="7"/>
        <v>1543.044674033551</v>
      </c>
      <c r="AJ5">
        <f t="shared" si="7"/>
        <v>99.712922784716355</v>
      </c>
      <c r="AK5">
        <f t="shared" si="7"/>
        <v>736.76159941388721</v>
      </c>
      <c r="AL5">
        <f t="shared" si="7"/>
        <v>744.93958496442588</v>
      </c>
      <c r="AM5">
        <f t="shared" si="7"/>
        <v>592.61257942270674</v>
      </c>
      <c r="AN5">
        <f t="shared" si="7"/>
        <v>2300.5173768502545</v>
      </c>
      <c r="AO5">
        <f t="shared" si="7"/>
        <v>5528.7098178012675</v>
      </c>
      <c r="AP5">
        <f t="shared" si="7"/>
        <v>172.49082538004293</v>
      </c>
      <c r="AQ5">
        <f t="shared" si="7"/>
        <v>789.53778168315148</v>
      </c>
      <c r="AR5">
        <f t="shared" si="7"/>
        <v>2116.268187184608</v>
      </c>
      <c r="AS5">
        <f t="shared" si="7"/>
        <v>2052.3188861542621</v>
      </c>
      <c r="AT5">
        <f t="shared" si="7"/>
        <v>3047.0338002863928</v>
      </c>
      <c r="AU5">
        <f t="shared" si="7"/>
        <v>1615.8123560582692</v>
      </c>
      <c r="AV5">
        <f t="shared" si="7"/>
        <v>1494.5914882496359</v>
      </c>
      <c r="AW5">
        <f t="shared" si="7"/>
        <v>797.94813026873408</v>
      </c>
      <c r="AX5">
        <f t="shared" si="7"/>
        <v>8900.4429150684045</v>
      </c>
      <c r="AY5">
        <f t="shared" si="7"/>
        <v>1930.6739974789671</v>
      </c>
      <c r="AZ5">
        <f t="shared" si="7"/>
        <v>473.79774945083989</v>
      </c>
      <c r="BA5">
        <f t="shared" si="7"/>
        <v>11705.185519205799</v>
      </c>
      <c r="BB5">
        <f t="shared" si="7"/>
        <v>1668.5645821240125</v>
      </c>
      <c r="BC5">
        <f t="shared" si="7"/>
        <v>832.63353784372282</v>
      </c>
      <c r="BD5">
        <f t="shared" si="7"/>
        <v>322.94224383332795</v>
      </c>
      <c r="BE5">
        <f t="shared" si="7"/>
        <v>52.916297605314234</v>
      </c>
      <c r="BF5">
        <f t="shared" si="7"/>
        <v>1877.9571854558392</v>
      </c>
      <c r="BG5">
        <f t="shared" si="7"/>
        <v>17965.415192478897</v>
      </c>
      <c r="BH5">
        <f t="shared" si="7"/>
        <v>1576.9261689008222</v>
      </c>
      <c r="BI5">
        <f t="shared" si="7"/>
        <v>4214.0172775639876</v>
      </c>
      <c r="BJ5">
        <f t="shared" si="7"/>
        <v>3274.8047028595729</v>
      </c>
      <c r="BK5">
        <f t="shared" si="7"/>
        <v>266.24837089869112</v>
      </c>
      <c r="BL5">
        <f t="shared" si="7"/>
        <v>4337.3352202817259</v>
      </c>
      <c r="BM5">
        <f t="shared" si="7"/>
        <v>4153.7214478428468</v>
      </c>
      <c r="BN5">
        <f t="shared" ref="BN5:CS5" si="8">BN4*BN1</f>
        <v>544.80834302486596</v>
      </c>
      <c r="BO5">
        <f t="shared" si="8"/>
        <v>2036.0221090066773</v>
      </c>
      <c r="BP5">
        <f t="shared" si="8"/>
        <v>958.82175194878653</v>
      </c>
      <c r="BQ5">
        <f t="shared" si="8"/>
        <v>1634.9692159677477</v>
      </c>
      <c r="BR5">
        <f t="shared" si="8"/>
        <v>1514.1452529673627</v>
      </c>
      <c r="BS5">
        <f t="shared" si="8"/>
        <v>4137.6444417688699</v>
      </c>
      <c r="BT5">
        <f t="shared" si="8"/>
        <v>6456.8303258164497</v>
      </c>
      <c r="BU5">
        <f t="shared" si="8"/>
        <v>2614.0652387087484</v>
      </c>
      <c r="BV5">
        <f t="shared" si="8"/>
        <v>2096.6473544606924</v>
      </c>
      <c r="BW5">
        <f t="shared" si="8"/>
        <v>1631.9354507997514</v>
      </c>
      <c r="BX5">
        <f t="shared" si="8"/>
        <v>1492.000179383457</v>
      </c>
      <c r="BY5">
        <f t="shared" si="8"/>
        <v>605.84843669650263</v>
      </c>
      <c r="BZ5">
        <f t="shared" si="8"/>
        <v>1404.7355590592356</v>
      </c>
      <c r="CA5">
        <f t="shared" si="8"/>
        <v>75082.748097180476</v>
      </c>
      <c r="CB5">
        <f t="shared" si="8"/>
        <v>184.85955013025207</v>
      </c>
      <c r="CC5">
        <f t="shared" si="8"/>
        <v>444.10783401917507</v>
      </c>
      <c r="CD5">
        <f t="shared" si="8"/>
        <v>1824.0219124077501</v>
      </c>
      <c r="CE5">
        <f t="shared" si="8"/>
        <v>303.0914950354221</v>
      </c>
      <c r="CF5">
        <f t="shared" si="8"/>
        <v>1791.9643572505017</v>
      </c>
      <c r="CG5">
        <f t="shared" si="8"/>
        <v>1019.9017514495162</v>
      </c>
      <c r="CH5">
        <f t="shared" si="8"/>
        <v>803.54830961158609</v>
      </c>
      <c r="CI5">
        <f t="shared" si="8"/>
        <v>2645.228238979154</v>
      </c>
      <c r="CJ5">
        <f t="shared" si="8"/>
        <v>2139.7366213038758</v>
      </c>
      <c r="CK5">
        <f t="shared" si="8"/>
        <v>2091.5764356405048</v>
      </c>
      <c r="CL5">
        <f t="shared" si="8"/>
        <v>1775.732959240526</v>
      </c>
      <c r="CM5">
        <f t="shared" si="8"/>
        <v>5933.1744166599137</v>
      </c>
      <c r="CN5">
        <f t="shared" si="8"/>
        <v>1513.4717546404916</v>
      </c>
      <c r="CO5">
        <f t="shared" si="8"/>
        <v>327.37978519174806</v>
      </c>
      <c r="CP5">
        <f t="shared" si="8"/>
        <v>10974.393174376308</v>
      </c>
      <c r="CQ5">
        <f t="shared" si="8"/>
        <v>4141.8708948353233</v>
      </c>
      <c r="CR5">
        <f t="shared" si="8"/>
        <v>1361.076796488717</v>
      </c>
      <c r="CS5">
        <f t="shared" si="8"/>
        <v>7519.7152501792234</v>
      </c>
      <c r="CT5">
        <f t="shared" ref="CT5:DY5" si="9">CT4*CT1</f>
        <v>5360.4676600630819</v>
      </c>
      <c r="CU5">
        <f t="shared" si="9"/>
        <v>74138.0677015033</v>
      </c>
      <c r="CV5">
        <f t="shared" si="9"/>
        <v>1111.9712875745913</v>
      </c>
      <c r="CW5">
        <f t="shared" si="9"/>
        <v>467.03419902506693</v>
      </c>
      <c r="CX5">
        <f t="shared" si="9"/>
        <v>74.515214416139401</v>
      </c>
      <c r="CY5">
        <f t="shared" si="9"/>
        <v>7156.9849184199911</v>
      </c>
      <c r="CZ5">
        <f t="shared" si="9"/>
        <v>1810.905306051812</v>
      </c>
      <c r="DA5">
        <f t="shared" si="9"/>
        <v>849.24899468903345</v>
      </c>
      <c r="DB5">
        <f t="shared" si="9"/>
        <v>192.8268646662253</v>
      </c>
      <c r="DC5">
        <f t="shared" si="9"/>
        <v>1846.769320065938</v>
      </c>
      <c r="DD5">
        <f t="shared" si="9"/>
        <v>2521.0537895284092</v>
      </c>
      <c r="DE5">
        <f t="shared" si="9"/>
        <v>1351.6664525248323</v>
      </c>
      <c r="DF5">
        <f t="shared" si="9"/>
        <v>903.71150888394436</v>
      </c>
      <c r="DG5">
        <f t="shared" si="9"/>
        <v>5657.2979344958194</v>
      </c>
      <c r="DH5">
        <f t="shared" si="9"/>
        <v>9933.6152126449924</v>
      </c>
      <c r="DI5">
        <f t="shared" si="9"/>
        <v>4303.3112013436166</v>
      </c>
      <c r="DJ5">
        <f t="shared" si="9"/>
        <v>31.0087456638948</v>
      </c>
      <c r="DK5">
        <f t="shared" si="9"/>
        <v>265.77109417336339</v>
      </c>
      <c r="DL5">
        <f t="shared" si="9"/>
        <v>2496.4181831479427</v>
      </c>
      <c r="DM5">
        <f t="shared" si="9"/>
        <v>189.21083478613829</v>
      </c>
      <c r="DN5">
        <f t="shared" si="9"/>
        <v>1268.8872941850984</v>
      </c>
      <c r="DO5">
        <f t="shared" si="9"/>
        <v>1519.3310743743591</v>
      </c>
      <c r="DP5">
        <f t="shared" si="9"/>
        <v>1028.3317134088061</v>
      </c>
      <c r="DQ5">
        <f t="shared" si="9"/>
        <v>1642.4861846457993</v>
      </c>
      <c r="DR5">
        <f t="shared" si="9"/>
        <v>2665.8350576252396</v>
      </c>
      <c r="DS5">
        <f t="shared" si="9"/>
        <v>1138.7047027199437</v>
      </c>
      <c r="DT5">
        <f t="shared" si="9"/>
        <v>2260.308377171621</v>
      </c>
      <c r="DU5">
        <f t="shared" si="9"/>
        <v>3351.5584494466952</v>
      </c>
      <c r="DV5">
        <f t="shared" si="9"/>
        <v>435.12327301524141</v>
      </c>
      <c r="DW5">
        <f t="shared" si="9"/>
        <v>2651.5360879724017</v>
      </c>
      <c r="DX5">
        <f t="shared" si="9"/>
        <v>2894.6051130938031</v>
      </c>
      <c r="DY5">
        <f t="shared" si="9"/>
        <v>498.64506416210497</v>
      </c>
      <c r="DZ5">
        <f t="shared" ref="DZ5:FE5" si="10">DZ4*DZ1</f>
        <v>2039.5746485105499</v>
      </c>
      <c r="EA5">
        <f t="shared" si="10"/>
        <v>9808.6714872977991</v>
      </c>
      <c r="EB5">
        <f t="shared" si="10"/>
        <v>1022.5448464777321</v>
      </c>
      <c r="EC5">
        <f t="shared" si="10"/>
        <v>1143.6356835606214</v>
      </c>
      <c r="ED5">
        <f t="shared" si="10"/>
        <v>409.52436542766122</v>
      </c>
      <c r="EE5">
        <f t="shared" si="10"/>
        <v>852.13499915501893</v>
      </c>
      <c r="EF5">
        <f t="shared" si="10"/>
        <v>333.59339374299122</v>
      </c>
      <c r="EG5">
        <f t="shared" si="10"/>
        <v>2906.5781099235678</v>
      </c>
      <c r="EH5">
        <f t="shared" si="10"/>
        <v>2300.5173768502545</v>
      </c>
      <c r="EI5">
        <f t="shared" si="10"/>
        <v>5257.7862839503059</v>
      </c>
      <c r="EJ5">
        <f t="shared" si="10"/>
        <v>1924.1430906784742</v>
      </c>
      <c r="EK5">
        <f t="shared" si="10"/>
        <v>2260.0825707265685</v>
      </c>
      <c r="EL5">
        <f t="shared" si="10"/>
        <v>1217.456179858342</v>
      </c>
      <c r="EM5">
        <f t="shared" si="10"/>
        <v>1583.1182884400068</v>
      </c>
      <c r="EN5">
        <f t="shared" si="10"/>
        <v>6085.0949824070949</v>
      </c>
      <c r="EO5">
        <f t="shared" si="10"/>
        <v>10993.955411519994</v>
      </c>
      <c r="EP5">
        <f t="shared" si="10"/>
        <v>4397.0039659411941</v>
      </c>
      <c r="EQ5">
        <f t="shared" si="10"/>
        <v>1166.8178916031186</v>
      </c>
      <c r="ER5">
        <f t="shared" si="10"/>
        <v>1133.6843557388861</v>
      </c>
      <c r="ES5">
        <f t="shared" si="10"/>
        <v>373.35334710427907</v>
      </c>
      <c r="ET5">
        <f t="shared" si="10"/>
        <v>1598.17368591991</v>
      </c>
      <c r="EU5">
        <f t="shared" si="10"/>
        <v>539.65561042705417</v>
      </c>
      <c r="EV5">
        <f t="shared" si="10"/>
        <v>352.90838243769855</v>
      </c>
      <c r="EW5">
        <f t="shared" si="10"/>
        <v>1359.5200817806808</v>
      </c>
      <c r="EX5">
        <f t="shared" si="10"/>
        <v>283.39872307738574</v>
      </c>
      <c r="EY5">
        <f t="shared" si="10"/>
        <v>2111.6456786714284</v>
      </c>
      <c r="EZ5">
        <f t="shared" si="10"/>
        <v>1801.6466838271283</v>
      </c>
      <c r="FA5">
        <f t="shared" si="10"/>
        <v>2089.5860394254264</v>
      </c>
      <c r="FB5">
        <f t="shared" si="10"/>
        <v>296.83902277382089</v>
      </c>
      <c r="FC5">
        <f t="shared" si="10"/>
        <v>1136.9207036436001</v>
      </c>
      <c r="FD5">
        <f t="shared" si="10"/>
        <v>1398.3070112289115</v>
      </c>
      <c r="FE5">
        <f t="shared" si="10"/>
        <v>1875.9886752365776</v>
      </c>
      <c r="FF5">
        <f t="shared" ref="FF5:GF5" si="11">FF4*FF1</f>
        <v>2674.4061655052087</v>
      </c>
      <c r="FG5">
        <f t="shared" si="11"/>
        <v>2424.3808828669307</v>
      </c>
      <c r="FH5">
        <f t="shared" si="11"/>
        <v>2344.5478989739795</v>
      </c>
      <c r="FI5">
        <f t="shared" si="11"/>
        <v>3651.0662588904202</v>
      </c>
      <c r="FJ5">
        <f t="shared" si="11"/>
        <v>7422.266668514716</v>
      </c>
      <c r="FK5">
        <f t="shared" si="11"/>
        <v>1121.145856008698</v>
      </c>
      <c r="FL5">
        <f t="shared" si="11"/>
        <v>5391.6729743321985</v>
      </c>
      <c r="FM5">
        <f t="shared" si="11"/>
        <v>1935.5726774433194</v>
      </c>
      <c r="FN5">
        <f t="shared" si="11"/>
        <v>4230.6128209969102</v>
      </c>
      <c r="FO5">
        <f t="shared" si="11"/>
        <v>525.9914583834078</v>
      </c>
      <c r="FP5">
        <f t="shared" si="11"/>
        <v>1683.1461957055094</v>
      </c>
      <c r="FQ5">
        <f t="shared" si="11"/>
        <v>1260.0009471385276</v>
      </c>
      <c r="FR5">
        <f t="shared" si="11"/>
        <v>9899.9169334708331</v>
      </c>
      <c r="FS5">
        <f t="shared" si="11"/>
        <v>1789.8507394749322</v>
      </c>
      <c r="FT5">
        <f t="shared" si="11"/>
        <v>1725.9592684654335</v>
      </c>
      <c r="FU5">
        <f t="shared" si="11"/>
        <v>1725.1873974961852</v>
      </c>
      <c r="FV5">
        <f t="shared" si="11"/>
        <v>1043.0346542901648</v>
      </c>
      <c r="FW5">
        <f t="shared" si="11"/>
        <v>4111.2620258105217</v>
      </c>
      <c r="FX5">
        <f t="shared" si="11"/>
        <v>968.26366909613125</v>
      </c>
      <c r="FY5">
        <f t="shared" si="11"/>
        <v>1614.4637398448892</v>
      </c>
      <c r="FZ5">
        <f t="shared" si="11"/>
        <v>10022.030601045877</v>
      </c>
      <c r="GA5">
        <f t="shared" si="11"/>
        <v>237.95100981764475</v>
      </c>
      <c r="GB5">
        <f t="shared" si="11"/>
        <v>2729.3007910648043</v>
      </c>
      <c r="GC5">
        <f t="shared" si="11"/>
        <v>739.86598793325766</v>
      </c>
      <c r="GD5">
        <f t="shared" si="11"/>
        <v>3402.5384760763563</v>
      </c>
      <c r="GE5">
        <f t="shared" si="11"/>
        <v>754.85685440175132</v>
      </c>
      <c r="GF5">
        <f t="shared" si="11"/>
        <v>327.32409982249919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7EDA-3CC1-4C07-9748-7570B8E31A57}">
  <dimension ref="A1:GS1"/>
  <sheetViews>
    <sheetView workbookViewId="0">
      <selection activeCell="E9" sqref="E9"/>
    </sheetView>
  </sheetViews>
  <sheetFormatPr defaultRowHeight="14.4" x14ac:dyDescent="0.3"/>
  <cols>
    <col min="1" max="1" width="27.6640625" bestFit="1" customWidth="1"/>
  </cols>
  <sheetData>
    <row r="1" spans="1:201" x14ac:dyDescent="0.3">
      <c r="A1" t="s">
        <v>766</v>
      </c>
      <c r="B1">
        <v>0.16993312345341599</v>
      </c>
      <c r="C1">
        <v>0.22279770804587601</v>
      </c>
      <c r="D1">
        <v>0.30403955412493</v>
      </c>
      <c r="E1">
        <v>0.33857686669689602</v>
      </c>
      <c r="F1">
        <v>0.34591671025880899</v>
      </c>
      <c r="G1">
        <v>0.36915269006219198</v>
      </c>
      <c r="H1">
        <v>0.38135613502344401</v>
      </c>
      <c r="I1">
        <v>0.40031245192723097</v>
      </c>
      <c r="J1">
        <v>0.41293271719373797</v>
      </c>
      <c r="K1">
        <v>0.46131986453701501</v>
      </c>
      <c r="L1">
        <v>0.47083272425299499</v>
      </c>
      <c r="M1">
        <v>0.47582258051049398</v>
      </c>
      <c r="N1">
        <v>0.47914638440552598</v>
      </c>
      <c r="O1">
        <v>0.49425830411924498</v>
      </c>
      <c r="P1">
        <v>0.50030983571802601</v>
      </c>
      <c r="Q1">
        <v>0.50324613040204003</v>
      </c>
      <c r="R1">
        <v>0.50538741220160699</v>
      </c>
      <c r="S1">
        <v>0.51070406210650099</v>
      </c>
      <c r="T1">
        <v>0.51132536013292296</v>
      </c>
      <c r="U1">
        <v>0.54012222635186402</v>
      </c>
      <c r="V1">
        <v>0.55727123872904005</v>
      </c>
      <c r="W1">
        <v>0.561407161907994</v>
      </c>
      <c r="X1">
        <v>0.57400225994964804</v>
      </c>
      <c r="Y1">
        <v>0.59494480609227895</v>
      </c>
      <c r="Z1">
        <v>0.60126249116311004</v>
      </c>
      <c r="AA1">
        <v>0.60314919562463298</v>
      </c>
      <c r="AB1">
        <v>0.60529517282863698</v>
      </c>
      <c r="AC1">
        <v>0.61098396083745199</v>
      </c>
      <c r="AD1">
        <v>0.61895884642340504</v>
      </c>
      <c r="AE1">
        <v>0.62310277076051801</v>
      </c>
      <c r="AF1">
        <v>0.63318754028823798</v>
      </c>
      <c r="AG1">
        <v>0.64383906555429904</v>
      </c>
      <c r="AH1">
        <v>0.65068501169459403</v>
      </c>
      <c r="AI1">
        <v>0.65304100168958901</v>
      </c>
      <c r="AJ1">
        <v>0.66401227093701598</v>
      </c>
      <c r="AK1">
        <v>0.66673630570902798</v>
      </c>
      <c r="AL1">
        <v>0.67127818206259704</v>
      </c>
      <c r="AM1">
        <v>0.68367200666823602</v>
      </c>
      <c r="AN1">
        <v>0.69677953067104403</v>
      </c>
      <c r="AO1">
        <v>0.70256007671520104</v>
      </c>
      <c r="AP1">
        <v>0.71315221610129098</v>
      </c>
      <c r="AQ1">
        <v>0.71552323336317603</v>
      </c>
      <c r="AR1">
        <v>0.72081050380002398</v>
      </c>
      <c r="AS1">
        <v>0.72563466317769698</v>
      </c>
      <c r="AT1">
        <v>0.73860320541806701</v>
      </c>
      <c r="AU1">
        <v>0.74215385482124896</v>
      </c>
      <c r="AV1">
        <v>0.74475095591454799</v>
      </c>
      <c r="AW1">
        <v>0.74712826812431299</v>
      </c>
      <c r="AX1">
        <v>0.74949066674623899</v>
      </c>
      <c r="AY1">
        <v>0.75915321319114504</v>
      </c>
      <c r="AZ1">
        <v>0.76131921016172099</v>
      </c>
      <c r="BA1">
        <v>0.76496923394888705</v>
      </c>
      <c r="BB1">
        <v>0.76500715173419898</v>
      </c>
      <c r="BC1">
        <v>0.77522601101167499</v>
      </c>
      <c r="BD1">
        <v>0.77785034154113597</v>
      </c>
      <c r="BE1">
        <v>0.78061031164700301</v>
      </c>
      <c r="BF1">
        <v>0.78701282715508702</v>
      </c>
      <c r="BG1">
        <v>0.78873103806246403</v>
      </c>
      <c r="BH1">
        <v>0.79624205352364696</v>
      </c>
      <c r="BI1">
        <v>0.79835727183872296</v>
      </c>
      <c r="BJ1">
        <v>0.79929480488737403</v>
      </c>
      <c r="BK1">
        <v>0.80458572768006098</v>
      </c>
      <c r="BL1">
        <v>0.80607384486269495</v>
      </c>
      <c r="BM1">
        <v>0.81315146100876901</v>
      </c>
      <c r="BN1">
        <v>0.81823081052109303</v>
      </c>
      <c r="BO1">
        <v>0.81867988987155804</v>
      </c>
      <c r="BP1">
        <v>0.82395220411196102</v>
      </c>
      <c r="BQ1">
        <v>0.82708798673228601</v>
      </c>
      <c r="BR1">
        <v>0.83575815132087505</v>
      </c>
      <c r="BS1">
        <v>0.83666249562712702</v>
      </c>
      <c r="BT1">
        <v>0.84164808848235395</v>
      </c>
      <c r="BU1">
        <v>0.84664928420866203</v>
      </c>
      <c r="BV1">
        <v>0.84909754871503196</v>
      </c>
      <c r="BW1">
        <v>0.85664574155182105</v>
      </c>
      <c r="BX1">
        <v>0.866869065313708</v>
      </c>
      <c r="BY1">
        <v>0.86906585793336</v>
      </c>
      <c r="BZ1">
        <v>0.86921991330619497</v>
      </c>
      <c r="CA1">
        <v>0.87001479060094999</v>
      </c>
      <c r="CB1">
        <v>0.87545528689708796</v>
      </c>
      <c r="CC1">
        <v>0.88041848159335001</v>
      </c>
      <c r="CD1">
        <v>0.88468829866176801</v>
      </c>
      <c r="CE1">
        <v>0.88514512162525805</v>
      </c>
      <c r="CF1">
        <v>0.88541380294737204</v>
      </c>
      <c r="CG1">
        <v>0.89135394531807999</v>
      </c>
      <c r="CH1">
        <v>0.89965402892316404</v>
      </c>
      <c r="CI1">
        <v>0.90248081675425695</v>
      </c>
      <c r="CJ1">
        <v>0.90949431306161799</v>
      </c>
      <c r="CK1">
        <v>0.91706984701801197</v>
      </c>
      <c r="CL1">
        <v>0.91928898610181697</v>
      </c>
      <c r="CM1">
        <v>0.92000308084791205</v>
      </c>
      <c r="CN1">
        <v>0.925694766719805</v>
      </c>
      <c r="CO1">
        <v>0.92977057369695904</v>
      </c>
      <c r="CP1">
        <v>0.93032461559197699</v>
      </c>
      <c r="CQ1">
        <v>0.93140566353870602</v>
      </c>
      <c r="CR1">
        <v>0.93168358136477303</v>
      </c>
      <c r="CS1">
        <v>0.93456411258582295</v>
      </c>
      <c r="CT1">
        <v>0.93484684795753703</v>
      </c>
      <c r="CU1">
        <v>0.93621413235991502</v>
      </c>
      <c r="CV1">
        <v>0.93830826167137404</v>
      </c>
      <c r="CW1">
        <v>0.94075850371006897</v>
      </c>
      <c r="CX1">
        <v>0.94185429573075596</v>
      </c>
      <c r="CY1">
        <v>0.94598837260010604</v>
      </c>
      <c r="CZ1">
        <v>0.94712085642690003</v>
      </c>
      <c r="DA1">
        <v>0.94755637452023</v>
      </c>
      <c r="DB1">
        <v>0.948798099322816</v>
      </c>
      <c r="DC1">
        <v>0.94888665188504195</v>
      </c>
      <c r="DD1">
        <v>0.95034329441639998</v>
      </c>
      <c r="DE1">
        <v>0.95235462170905705</v>
      </c>
      <c r="DF1">
        <v>0.95515288564864798</v>
      </c>
      <c r="DG1">
        <v>0.95631459175603095</v>
      </c>
      <c r="DH1">
        <v>0.95749104546693198</v>
      </c>
      <c r="DI1">
        <v>0.95823501230077301</v>
      </c>
      <c r="DJ1">
        <v>0.96040593807650598</v>
      </c>
      <c r="DK1">
        <v>0.96422774395517397</v>
      </c>
      <c r="DL1">
        <v>0.96429283234020602</v>
      </c>
      <c r="DM1">
        <v>0.96477533330979504</v>
      </c>
      <c r="DN1">
        <v>0.96590555844549597</v>
      </c>
      <c r="DO1">
        <v>0.96708932900934697</v>
      </c>
      <c r="DP1">
        <v>0.96794815901392794</v>
      </c>
      <c r="DQ1">
        <v>0.96883794006379098</v>
      </c>
      <c r="DR1">
        <v>0.97058953102975098</v>
      </c>
      <c r="DS1">
        <v>0.97117286584690699</v>
      </c>
      <c r="DT1">
        <v>0.97156076644428002</v>
      </c>
      <c r="DU1">
        <v>0.97509478868144195</v>
      </c>
      <c r="DV1">
        <v>0.97616708893110304</v>
      </c>
      <c r="DW1">
        <v>0.977174597659345</v>
      </c>
      <c r="DX1">
        <v>0.97993027260052601</v>
      </c>
      <c r="DY1">
        <v>0.98132957297622803</v>
      </c>
      <c r="DZ1">
        <v>0.98275859714636404</v>
      </c>
      <c r="EA1">
        <v>0.98354081097970603</v>
      </c>
      <c r="EB1">
        <v>0.98507548087014396</v>
      </c>
      <c r="EC1">
        <v>0.98533850637828402</v>
      </c>
      <c r="ED1">
        <v>0.985556752593851</v>
      </c>
      <c r="EE1">
        <v>0.98794100897287795</v>
      </c>
      <c r="EF1">
        <v>0.99069897431713905</v>
      </c>
      <c r="EG1">
        <v>1.0029145135950699</v>
      </c>
      <c r="EH1">
        <v>1.03547849069121</v>
      </c>
      <c r="EI1">
        <v>1.04324122813424</v>
      </c>
      <c r="EJ1">
        <v>1.11065620909066</v>
      </c>
      <c r="EK1">
        <v>1.12944674226262</v>
      </c>
      <c r="EL1">
        <v>1.1325247928821101</v>
      </c>
      <c r="EM1">
        <v>1.1400940248381799</v>
      </c>
      <c r="EN1">
        <v>1.1425884915256299</v>
      </c>
      <c r="EO1">
        <v>1.14465681763005</v>
      </c>
      <c r="EP1">
        <v>1.1697278737063299</v>
      </c>
      <c r="EQ1">
        <v>1.2147011848438101</v>
      </c>
      <c r="ER1">
        <v>1.2229067827740601</v>
      </c>
      <c r="ES1">
        <v>1.2472072909959699</v>
      </c>
      <c r="ET1">
        <v>1.3031837891835201</v>
      </c>
      <c r="EU1">
        <v>1.3121511157575201</v>
      </c>
      <c r="EV1">
        <v>1.3502121337780599</v>
      </c>
      <c r="EW1">
        <v>1.3566651635971501</v>
      </c>
      <c r="EX1">
        <v>1.35835622448199</v>
      </c>
      <c r="EY1">
        <v>1.39194336965342</v>
      </c>
      <c r="EZ1">
        <v>1.5072846978896299</v>
      </c>
      <c r="FA1">
        <v>1.50760383546981</v>
      </c>
      <c r="FB1">
        <v>1.5642127107605499</v>
      </c>
      <c r="FC1">
        <v>1.56523108592256</v>
      </c>
      <c r="FD1">
        <v>1.5680703967823399</v>
      </c>
      <c r="FE1">
        <v>1.56949940770378</v>
      </c>
      <c r="FF1">
        <v>1.6193893392452801</v>
      </c>
      <c r="FG1">
        <v>1.6386914060497899</v>
      </c>
      <c r="FH1">
        <v>1.66078168524572</v>
      </c>
      <c r="FI1">
        <v>1.8035644999384199</v>
      </c>
      <c r="FJ1">
        <v>1.81818482497101</v>
      </c>
      <c r="FK1">
        <v>1.90509562320001</v>
      </c>
      <c r="FL1">
        <v>1.9736360017561401</v>
      </c>
      <c r="FM1">
        <v>2.0948853973996902</v>
      </c>
      <c r="FN1">
        <v>2.1323447379107998</v>
      </c>
      <c r="FO1">
        <v>2.3846894660198799</v>
      </c>
      <c r="FP1">
        <v>2.5444187657887398</v>
      </c>
      <c r="FQ1">
        <v>2.8298459048031499</v>
      </c>
      <c r="FR1">
        <v>2.9289190799805702</v>
      </c>
      <c r="FS1">
        <v>2.9497967458472201</v>
      </c>
      <c r="FT1">
        <v>2.98798407193684</v>
      </c>
      <c r="FU1">
        <v>3.25500315020511</v>
      </c>
      <c r="FV1">
        <v>3.7517983693703498</v>
      </c>
      <c r="FW1">
        <v>3.97924908956595</v>
      </c>
      <c r="FX1">
        <v>4.0815063522999804</v>
      </c>
      <c r="FY1">
        <v>4.2433602901818599</v>
      </c>
      <c r="FZ1">
        <v>4.3355838798093798</v>
      </c>
      <c r="GA1">
        <v>4.5209245268548903</v>
      </c>
      <c r="GB1">
        <v>4.9573500295592696</v>
      </c>
      <c r="GC1">
        <v>5.4894628582160099</v>
      </c>
      <c r="GD1">
        <v>5.86665227158944</v>
      </c>
      <c r="GE1">
        <v>6.6576704024929203</v>
      </c>
      <c r="GF1">
        <v>7.0418037202786898</v>
      </c>
      <c r="GG1">
        <v>7.5073320420696401</v>
      </c>
      <c r="GH1">
        <v>8.0569798166185898</v>
      </c>
      <c r="GI1">
        <v>8.3256988485309709</v>
      </c>
      <c r="GJ1">
        <v>8.6201493909126903</v>
      </c>
      <c r="GK1">
        <v>11.6001085543461</v>
      </c>
      <c r="GL1">
        <v>12.1722541422353</v>
      </c>
      <c r="GM1">
        <v>12.868702355353699</v>
      </c>
      <c r="GN1">
        <v>16.819805351002199</v>
      </c>
      <c r="GO1">
        <v>17.291816116669398</v>
      </c>
      <c r="GP1">
        <v>17.858996723379999</v>
      </c>
      <c r="GQ1">
        <v>20.479553595026001</v>
      </c>
      <c r="GR1">
        <v>24.2719959963426</v>
      </c>
      <c r="GS1">
        <v>40.456542330542199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64FE-07BB-4E55-AFB0-07A2AB2A933C}">
  <dimension ref="A1:GU201"/>
  <sheetViews>
    <sheetView workbookViewId="0">
      <selection activeCell="C19" sqref="C19"/>
    </sheetView>
  </sheetViews>
  <sheetFormatPr defaultRowHeight="14.4" x14ac:dyDescent="0.3"/>
  <cols>
    <col min="1" max="1" width="4" bestFit="1" customWidth="1"/>
    <col min="2" max="2" width="33.21875" bestFit="1" customWidth="1"/>
    <col min="3" max="3" width="34.44140625" bestFit="1" customWidth="1"/>
    <col min="4" max="4" width="32.21875" bestFit="1" customWidth="1"/>
    <col min="5" max="5" width="33.33203125" bestFit="1" customWidth="1"/>
    <col min="6" max="194" width="20.77734375" bestFit="1" customWidth="1"/>
    <col min="195" max="203" width="21.88671875" bestFit="1" customWidth="1"/>
  </cols>
  <sheetData>
    <row r="1" spans="1:203" x14ac:dyDescent="0.3">
      <c r="A1" t="s">
        <v>763</v>
      </c>
      <c r="B1" t="s">
        <v>764</v>
      </c>
      <c r="C1" t="s">
        <v>765</v>
      </c>
      <c r="D1" t="s">
        <v>767</v>
      </c>
      <c r="E1" t="s">
        <v>768</v>
      </c>
    </row>
    <row r="2" spans="1:203" x14ac:dyDescent="0.3">
      <c r="A2">
        <v>1</v>
      </c>
      <c r="B2">
        <v>0.62714624083635795</v>
      </c>
      <c r="C2">
        <f t="shared" ref="C2:C33" si="0">SQRT(B2)</f>
        <v>0.79192565360414857</v>
      </c>
      <c r="D2">
        <v>0.16993312345341599</v>
      </c>
      <c r="E2">
        <f>SQRT(D2)</f>
        <v>0.41222945485908208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</row>
    <row r="3" spans="1:203" x14ac:dyDescent="0.3">
      <c r="A3">
        <v>2</v>
      </c>
      <c r="B3">
        <v>0.66072003876561902</v>
      </c>
      <c r="C3">
        <f t="shared" si="0"/>
        <v>0.81284687288911861</v>
      </c>
      <c r="D3">
        <v>0.22279770804587601</v>
      </c>
      <c r="E3">
        <f t="shared" ref="E3:E66" si="1">SQRT(D3)</f>
        <v>0.47201452101166974</v>
      </c>
    </row>
    <row r="4" spans="1:203" x14ac:dyDescent="0.3">
      <c r="A4">
        <v>3</v>
      </c>
      <c r="B4">
        <v>0.39042096161645601</v>
      </c>
      <c r="C4">
        <f t="shared" si="0"/>
        <v>0.62483674797218514</v>
      </c>
      <c r="D4">
        <v>0.30403955412493</v>
      </c>
      <c r="E4">
        <f t="shared" si="1"/>
        <v>0.55139781838970858</v>
      </c>
    </row>
    <row r="5" spans="1:203" x14ac:dyDescent="0.3">
      <c r="A5">
        <v>4</v>
      </c>
      <c r="B5">
        <v>0.87835957379787999</v>
      </c>
      <c r="C5">
        <f t="shared" si="0"/>
        <v>0.93720839400737332</v>
      </c>
      <c r="D5">
        <v>0.33857686669689602</v>
      </c>
      <c r="E5">
        <f t="shared" si="1"/>
        <v>0.58187358308905557</v>
      </c>
    </row>
    <row r="6" spans="1:203" x14ac:dyDescent="0.3">
      <c r="A6">
        <v>5</v>
      </c>
      <c r="B6">
        <v>0.600063314498121</v>
      </c>
      <c r="C6">
        <f t="shared" si="0"/>
        <v>0.77463753749616404</v>
      </c>
      <c r="D6">
        <v>0.34591671025880899</v>
      </c>
      <c r="E6">
        <f t="shared" si="1"/>
        <v>0.58814684412892071</v>
      </c>
    </row>
    <row r="7" spans="1:203" x14ac:dyDescent="0.3">
      <c r="A7">
        <v>6</v>
      </c>
      <c r="B7">
        <v>0.45331350071446902</v>
      </c>
      <c r="C7">
        <f t="shared" si="0"/>
        <v>0.67328560114892477</v>
      </c>
      <c r="D7">
        <v>0.36915269006219198</v>
      </c>
      <c r="E7">
        <f t="shared" si="1"/>
        <v>0.60757936935201473</v>
      </c>
    </row>
    <row r="8" spans="1:203" x14ac:dyDescent="0.3">
      <c r="A8">
        <v>7</v>
      </c>
      <c r="B8">
        <v>0.88748572898716904</v>
      </c>
      <c r="C8">
        <f t="shared" si="0"/>
        <v>0.94206460977321993</v>
      </c>
      <c r="D8">
        <v>0.38135613502344401</v>
      </c>
      <c r="E8">
        <f t="shared" si="1"/>
        <v>0.61754039141050843</v>
      </c>
    </row>
    <row r="9" spans="1:203" x14ac:dyDescent="0.3">
      <c r="A9">
        <v>8</v>
      </c>
      <c r="B9">
        <v>0.90436902356639803</v>
      </c>
      <c r="C9">
        <f t="shared" si="0"/>
        <v>0.95098318784634572</v>
      </c>
      <c r="D9">
        <v>0.40031245192723097</v>
      </c>
      <c r="E9">
        <f t="shared" si="1"/>
        <v>0.63270249875216311</v>
      </c>
    </row>
    <row r="10" spans="1:203" x14ac:dyDescent="0.3">
      <c r="A10">
        <v>9</v>
      </c>
      <c r="B10">
        <v>0.77889552819128405</v>
      </c>
      <c r="C10">
        <f t="shared" si="0"/>
        <v>0.88255058109509166</v>
      </c>
      <c r="D10">
        <v>0.41293271719373797</v>
      </c>
      <c r="E10">
        <f t="shared" si="1"/>
        <v>0.64259841051292521</v>
      </c>
    </row>
    <row r="11" spans="1:203" x14ac:dyDescent="0.3">
      <c r="A11">
        <v>10</v>
      </c>
      <c r="B11">
        <v>0.144897698883068</v>
      </c>
      <c r="C11">
        <f t="shared" si="0"/>
        <v>0.38065430364448527</v>
      </c>
      <c r="D11">
        <v>0.46131986453701501</v>
      </c>
      <c r="E11">
        <f t="shared" si="1"/>
        <v>0.67920531839570797</v>
      </c>
    </row>
    <row r="12" spans="1:203" x14ac:dyDescent="0.3">
      <c r="A12">
        <v>11</v>
      </c>
      <c r="B12">
        <v>0.99763684004068298</v>
      </c>
      <c r="C12">
        <f t="shared" si="0"/>
        <v>0.99881772112867673</v>
      </c>
      <c r="D12">
        <v>0.47083272425299499</v>
      </c>
      <c r="E12">
        <f t="shared" si="1"/>
        <v>0.68617251785028155</v>
      </c>
    </row>
    <row r="13" spans="1:203" x14ac:dyDescent="0.3">
      <c r="A13">
        <v>12</v>
      </c>
      <c r="B13">
        <v>0.22960495600620201</v>
      </c>
      <c r="C13">
        <f t="shared" si="0"/>
        <v>0.479171113493084</v>
      </c>
      <c r="D13">
        <v>0.47582258051049398</v>
      </c>
      <c r="E13">
        <f t="shared" si="1"/>
        <v>0.68979894209145753</v>
      </c>
    </row>
    <row r="14" spans="1:203" x14ac:dyDescent="0.3">
      <c r="A14">
        <v>13</v>
      </c>
      <c r="B14">
        <v>0.83063462378586805</v>
      </c>
      <c r="C14">
        <f t="shared" si="0"/>
        <v>0.91139158641380269</v>
      </c>
      <c r="D14">
        <v>0.47914638440552598</v>
      </c>
      <c r="E14">
        <f t="shared" si="1"/>
        <v>0.69220400490428102</v>
      </c>
    </row>
    <row r="15" spans="1:203" x14ac:dyDescent="0.3">
      <c r="A15">
        <v>14</v>
      </c>
      <c r="B15">
        <v>0.96478848314459498</v>
      </c>
      <c r="C15">
        <f t="shared" si="0"/>
        <v>0.98223647007459203</v>
      </c>
      <c r="D15">
        <v>0.49425830411924498</v>
      </c>
      <c r="E15">
        <f t="shared" si="1"/>
        <v>0.70303506606658317</v>
      </c>
    </row>
    <row r="16" spans="1:203" x14ac:dyDescent="0.3">
      <c r="A16">
        <v>15</v>
      </c>
      <c r="B16">
        <v>20.699606907503298</v>
      </c>
      <c r="C16">
        <f t="shared" si="0"/>
        <v>4.5496820666397451</v>
      </c>
      <c r="D16">
        <v>0.50030983571802601</v>
      </c>
      <c r="E16">
        <f t="shared" si="1"/>
        <v>0.7073258341938502</v>
      </c>
    </row>
    <row r="17" spans="1:5" x14ac:dyDescent="0.3">
      <c r="A17">
        <v>16</v>
      </c>
      <c r="B17">
        <v>2.0599058505841299</v>
      </c>
      <c r="C17">
        <f t="shared" si="0"/>
        <v>1.4352372105628148</v>
      </c>
      <c r="D17">
        <v>0.50324613040204003</v>
      </c>
      <c r="E17">
        <f t="shared" si="1"/>
        <v>0.70939842853085033</v>
      </c>
    </row>
    <row r="18" spans="1:5" x14ac:dyDescent="0.3">
      <c r="A18">
        <v>17</v>
      </c>
      <c r="B18">
        <v>0.89890357561110801</v>
      </c>
      <c r="C18">
        <f t="shared" si="0"/>
        <v>0.94810525555505065</v>
      </c>
      <c r="D18">
        <v>0.50538741220160699</v>
      </c>
      <c r="E18">
        <f t="shared" si="1"/>
        <v>0.71090605019341835</v>
      </c>
    </row>
    <row r="19" spans="1:5" x14ac:dyDescent="0.3">
      <c r="A19">
        <v>18</v>
      </c>
      <c r="B19">
        <v>0.77508001310951102</v>
      </c>
      <c r="C19">
        <f t="shared" si="0"/>
        <v>0.88038628630250204</v>
      </c>
      <c r="D19">
        <v>0.51070406210650099</v>
      </c>
      <c r="E19">
        <f t="shared" si="1"/>
        <v>0.71463561491609207</v>
      </c>
    </row>
    <row r="20" spans="1:5" x14ac:dyDescent="0.3">
      <c r="A20">
        <v>19</v>
      </c>
      <c r="B20">
        <v>0.54783177441793796</v>
      </c>
      <c r="C20">
        <f t="shared" si="0"/>
        <v>0.74015658776905979</v>
      </c>
      <c r="D20">
        <v>0.51132536013292296</v>
      </c>
      <c r="E20">
        <f t="shared" si="1"/>
        <v>0.71507017846706689</v>
      </c>
    </row>
    <row r="21" spans="1:5" x14ac:dyDescent="0.3">
      <c r="A21">
        <v>20</v>
      </c>
      <c r="B21">
        <v>0.72238628767548396</v>
      </c>
      <c r="C21">
        <f t="shared" si="0"/>
        <v>0.84993310776524289</v>
      </c>
      <c r="D21">
        <v>0.54012222635186402</v>
      </c>
      <c r="E21">
        <f t="shared" si="1"/>
        <v>0.73493008262818038</v>
      </c>
    </row>
    <row r="22" spans="1:5" x14ac:dyDescent="0.3">
      <c r="A22">
        <v>21</v>
      </c>
      <c r="B22">
        <v>0.14818502507748599</v>
      </c>
      <c r="C22">
        <f t="shared" si="0"/>
        <v>0.38494808101546107</v>
      </c>
      <c r="D22">
        <v>0.55727123872904005</v>
      </c>
      <c r="E22">
        <f t="shared" si="1"/>
        <v>0.74650602055779836</v>
      </c>
    </row>
    <row r="23" spans="1:5" x14ac:dyDescent="0.3">
      <c r="A23">
        <v>22</v>
      </c>
      <c r="B23">
        <v>0.80339726105481302</v>
      </c>
      <c r="C23">
        <f t="shared" si="0"/>
        <v>0.89632430573694311</v>
      </c>
      <c r="D23">
        <v>0.561407161907994</v>
      </c>
      <c r="E23">
        <f t="shared" si="1"/>
        <v>0.7492710870626158</v>
      </c>
    </row>
    <row r="24" spans="1:5" x14ac:dyDescent="0.3">
      <c r="A24">
        <v>23</v>
      </c>
      <c r="B24">
        <v>0.42161252524708298</v>
      </c>
      <c r="C24">
        <f t="shared" si="0"/>
        <v>0.64931696824207741</v>
      </c>
      <c r="D24">
        <v>0.57400225994964804</v>
      </c>
      <c r="E24">
        <f t="shared" si="1"/>
        <v>0.75762936845772288</v>
      </c>
    </row>
    <row r="25" spans="1:5" x14ac:dyDescent="0.3">
      <c r="A25">
        <v>24</v>
      </c>
      <c r="B25">
        <v>0.74184620866663897</v>
      </c>
      <c r="C25">
        <f t="shared" si="0"/>
        <v>0.86130494522360601</v>
      </c>
      <c r="D25">
        <v>0.59494480609227895</v>
      </c>
      <c r="E25">
        <f t="shared" si="1"/>
        <v>0.77132665330084305</v>
      </c>
    </row>
    <row r="26" spans="1:5" x14ac:dyDescent="0.3">
      <c r="A26">
        <v>25</v>
      </c>
      <c r="B26">
        <v>0.48201909124470099</v>
      </c>
      <c r="C26">
        <f t="shared" si="0"/>
        <v>0.69427594747672272</v>
      </c>
      <c r="D26">
        <v>0.60126249116311004</v>
      </c>
      <c r="E26">
        <f t="shared" si="1"/>
        <v>0.7754111755469546</v>
      </c>
    </row>
    <row r="27" spans="1:5" x14ac:dyDescent="0.3">
      <c r="A27">
        <v>26</v>
      </c>
      <c r="B27">
        <v>0.89919043792082298</v>
      </c>
      <c r="C27">
        <f t="shared" si="0"/>
        <v>0.94825652537740179</v>
      </c>
      <c r="D27">
        <v>0.60314919562463298</v>
      </c>
      <c r="E27">
        <f t="shared" si="1"/>
        <v>0.77662680588853805</v>
      </c>
    </row>
    <row r="28" spans="1:5" x14ac:dyDescent="0.3">
      <c r="A28">
        <v>27</v>
      </c>
      <c r="B28">
        <v>0.61416598094654595</v>
      </c>
      <c r="C28">
        <f t="shared" si="0"/>
        <v>0.783687425538107</v>
      </c>
      <c r="D28">
        <v>0.60529517282863698</v>
      </c>
      <c r="E28">
        <f t="shared" si="1"/>
        <v>0.77800718044799366</v>
      </c>
    </row>
    <row r="29" spans="1:5" x14ac:dyDescent="0.3">
      <c r="A29">
        <v>28</v>
      </c>
      <c r="B29">
        <v>0.37569760698406102</v>
      </c>
      <c r="C29">
        <f t="shared" si="0"/>
        <v>0.61294176475751838</v>
      </c>
      <c r="D29">
        <v>0.61098396083745199</v>
      </c>
      <c r="E29">
        <f t="shared" si="1"/>
        <v>0.78165463015161118</v>
      </c>
    </row>
    <row r="30" spans="1:5" x14ac:dyDescent="0.3">
      <c r="A30">
        <v>29</v>
      </c>
      <c r="B30">
        <v>0.49624390472403201</v>
      </c>
      <c r="C30">
        <f t="shared" si="0"/>
        <v>0.70444581390198635</v>
      </c>
      <c r="D30">
        <v>0.61895884642340504</v>
      </c>
      <c r="E30">
        <f t="shared" si="1"/>
        <v>0.78673937642869063</v>
      </c>
    </row>
    <row r="31" spans="1:5" x14ac:dyDescent="0.3">
      <c r="A31">
        <v>30</v>
      </c>
      <c r="B31">
        <v>0.82641690189397399</v>
      </c>
      <c r="C31">
        <f t="shared" si="0"/>
        <v>0.90907475044353425</v>
      </c>
      <c r="D31">
        <v>0.62310277076051801</v>
      </c>
      <c r="E31">
        <f t="shared" si="1"/>
        <v>0.78936858992521231</v>
      </c>
    </row>
    <row r="32" spans="1:5" x14ac:dyDescent="0.3">
      <c r="A32">
        <v>31</v>
      </c>
      <c r="B32">
        <v>0.51440110541731399</v>
      </c>
      <c r="C32">
        <f t="shared" si="0"/>
        <v>0.71721761371100889</v>
      </c>
      <c r="D32">
        <v>0.63318754028823798</v>
      </c>
      <c r="E32">
        <f t="shared" si="1"/>
        <v>0.79573082150199381</v>
      </c>
    </row>
    <row r="33" spans="1:5" x14ac:dyDescent="0.3">
      <c r="A33">
        <v>32</v>
      </c>
      <c r="B33">
        <v>0.91278078200317003</v>
      </c>
      <c r="C33">
        <f t="shared" si="0"/>
        <v>0.95539561544062468</v>
      </c>
      <c r="D33">
        <v>0.64383906555429904</v>
      </c>
      <c r="E33">
        <f t="shared" si="1"/>
        <v>0.80239582847513546</v>
      </c>
    </row>
    <row r="34" spans="1:5" x14ac:dyDescent="0.3">
      <c r="A34">
        <v>33</v>
      </c>
      <c r="B34">
        <v>0.465521128668687</v>
      </c>
      <c r="C34">
        <f t="shared" ref="C34:C65" si="2">SQRT(B34)</f>
        <v>0.68229108792998827</v>
      </c>
      <c r="D34">
        <v>0.65068501169459403</v>
      </c>
      <c r="E34">
        <f t="shared" si="1"/>
        <v>0.80665048918016158</v>
      </c>
    </row>
    <row r="35" spans="1:5" x14ac:dyDescent="0.3">
      <c r="A35">
        <v>34</v>
      </c>
      <c r="B35">
        <v>0.65109789909196203</v>
      </c>
      <c r="C35">
        <f t="shared" si="2"/>
        <v>0.80690637566694323</v>
      </c>
      <c r="D35">
        <v>0.65304100168958901</v>
      </c>
      <c r="E35">
        <f t="shared" si="1"/>
        <v>0.80810952332563746</v>
      </c>
    </row>
    <row r="36" spans="1:5" x14ac:dyDescent="0.3">
      <c r="A36">
        <v>35</v>
      </c>
      <c r="B36">
        <v>0.370921626684524</v>
      </c>
      <c r="C36">
        <f t="shared" si="2"/>
        <v>0.60903335432841776</v>
      </c>
      <c r="D36">
        <v>0.66401227093701598</v>
      </c>
      <c r="E36">
        <f t="shared" si="1"/>
        <v>0.81486948092134115</v>
      </c>
    </row>
    <row r="37" spans="1:5" x14ac:dyDescent="0.3">
      <c r="A37">
        <v>36</v>
      </c>
      <c r="B37">
        <v>0.30651389444782301</v>
      </c>
      <c r="C37">
        <f t="shared" si="2"/>
        <v>0.55363696990701683</v>
      </c>
      <c r="D37">
        <v>0.66673630570902798</v>
      </c>
      <c r="E37">
        <f t="shared" si="1"/>
        <v>0.8165392248441149</v>
      </c>
    </row>
    <row r="38" spans="1:5" x14ac:dyDescent="0.3">
      <c r="A38">
        <v>37</v>
      </c>
      <c r="B38">
        <v>0.85793833816848597</v>
      </c>
      <c r="C38">
        <f t="shared" si="2"/>
        <v>0.92624960899775066</v>
      </c>
      <c r="D38">
        <v>0.67127818206259704</v>
      </c>
      <c r="E38">
        <f t="shared" si="1"/>
        <v>0.81931567912654835</v>
      </c>
    </row>
    <row r="39" spans="1:5" x14ac:dyDescent="0.3">
      <c r="A39">
        <v>38</v>
      </c>
      <c r="B39">
        <v>0.31998026762063497</v>
      </c>
      <c r="C39">
        <f t="shared" si="2"/>
        <v>0.56566798355628634</v>
      </c>
      <c r="D39">
        <v>0.68367200666823602</v>
      </c>
      <c r="E39">
        <f t="shared" si="1"/>
        <v>0.82684460853792596</v>
      </c>
    </row>
    <row r="40" spans="1:5" x14ac:dyDescent="0.3">
      <c r="A40">
        <v>39</v>
      </c>
      <c r="B40">
        <v>0.97529500671842495</v>
      </c>
      <c r="C40">
        <f t="shared" si="2"/>
        <v>0.98757025406723598</v>
      </c>
      <c r="D40">
        <v>0.69677953067104403</v>
      </c>
      <c r="E40">
        <f t="shared" si="1"/>
        <v>0.83473320927769734</v>
      </c>
    </row>
    <row r="41" spans="1:5" x14ac:dyDescent="0.3">
      <c r="A41">
        <v>40</v>
      </c>
      <c r="B41">
        <v>0.19692787546027701</v>
      </c>
      <c r="C41">
        <f t="shared" si="2"/>
        <v>0.44376556362597247</v>
      </c>
      <c r="D41">
        <v>0.70256007671520104</v>
      </c>
      <c r="E41">
        <f t="shared" si="1"/>
        <v>0.8381885687094528</v>
      </c>
    </row>
    <row r="42" spans="1:5" x14ac:dyDescent="0.3">
      <c r="A42">
        <v>41</v>
      </c>
      <c r="B42">
        <v>0.98558372489979795</v>
      </c>
      <c r="C42">
        <f t="shared" si="2"/>
        <v>0.99276569486450228</v>
      </c>
      <c r="D42">
        <v>0.71315221610129098</v>
      </c>
      <c r="E42">
        <f t="shared" si="1"/>
        <v>0.84448340190988413</v>
      </c>
    </row>
    <row r="43" spans="1:5" x14ac:dyDescent="0.3">
      <c r="A43">
        <v>42</v>
      </c>
      <c r="B43">
        <v>0.60321759419359799</v>
      </c>
      <c r="C43">
        <f t="shared" si="2"/>
        <v>0.77667084031370581</v>
      </c>
      <c r="D43">
        <v>0.71552323336317603</v>
      </c>
      <c r="E43">
        <f t="shared" si="1"/>
        <v>0.84588606405542355</v>
      </c>
    </row>
    <row r="44" spans="1:5" x14ac:dyDescent="0.3">
      <c r="A44">
        <v>43</v>
      </c>
      <c r="B44">
        <v>0.98484171396480402</v>
      </c>
      <c r="C44">
        <f t="shared" si="2"/>
        <v>0.9923919155075801</v>
      </c>
      <c r="D44">
        <v>0.72081050380002398</v>
      </c>
      <c r="E44">
        <f t="shared" si="1"/>
        <v>0.84900559703692413</v>
      </c>
    </row>
    <row r="45" spans="1:5" x14ac:dyDescent="0.3">
      <c r="A45">
        <v>44</v>
      </c>
      <c r="B45">
        <v>0.239777012636326</v>
      </c>
      <c r="C45">
        <f t="shared" si="2"/>
        <v>0.48967031014380075</v>
      </c>
      <c r="D45">
        <v>0.72563466317769698</v>
      </c>
      <c r="E45">
        <f t="shared" si="1"/>
        <v>0.85184192382019852</v>
      </c>
    </row>
    <row r="46" spans="1:5" x14ac:dyDescent="0.3">
      <c r="A46">
        <v>45</v>
      </c>
      <c r="B46">
        <v>0.38296009656650498</v>
      </c>
      <c r="C46">
        <f t="shared" si="2"/>
        <v>0.61883769808125377</v>
      </c>
      <c r="D46">
        <v>0.73860320541806701</v>
      </c>
      <c r="E46">
        <f t="shared" si="1"/>
        <v>0.85942027286890721</v>
      </c>
    </row>
    <row r="47" spans="1:5" x14ac:dyDescent="0.3">
      <c r="A47">
        <v>46</v>
      </c>
      <c r="B47">
        <v>6.9607956482312199</v>
      </c>
      <c r="C47">
        <f t="shared" si="2"/>
        <v>2.6383319821870823</v>
      </c>
      <c r="D47">
        <v>0.74215385482124896</v>
      </c>
      <c r="E47">
        <f t="shared" si="1"/>
        <v>0.86148351976184023</v>
      </c>
    </row>
    <row r="48" spans="1:5" x14ac:dyDescent="0.3">
      <c r="A48">
        <v>47</v>
      </c>
      <c r="B48">
        <v>0.79673955897837301</v>
      </c>
      <c r="C48">
        <f t="shared" si="2"/>
        <v>0.89260268819804311</v>
      </c>
      <c r="D48">
        <v>0.74475095591454799</v>
      </c>
      <c r="E48">
        <f t="shared" si="1"/>
        <v>0.86298954565773733</v>
      </c>
    </row>
    <row r="49" spans="1:5" x14ac:dyDescent="0.3">
      <c r="A49">
        <v>48</v>
      </c>
      <c r="B49">
        <v>0.74608998614844102</v>
      </c>
      <c r="C49">
        <f t="shared" si="2"/>
        <v>0.86376500632315556</v>
      </c>
      <c r="D49">
        <v>0.74712826812431299</v>
      </c>
      <c r="E49">
        <f t="shared" si="1"/>
        <v>0.8643658184613231</v>
      </c>
    </row>
    <row r="50" spans="1:5" x14ac:dyDescent="0.3">
      <c r="A50">
        <v>49</v>
      </c>
      <c r="B50">
        <v>1.90722958748056</v>
      </c>
      <c r="C50">
        <f t="shared" si="2"/>
        <v>1.3810248323185792</v>
      </c>
      <c r="D50">
        <v>0.74949066674623899</v>
      </c>
      <c r="E50">
        <f t="shared" si="1"/>
        <v>0.8657312901508406</v>
      </c>
    </row>
    <row r="51" spans="1:5" x14ac:dyDescent="0.3">
      <c r="A51">
        <v>50</v>
      </c>
      <c r="B51">
        <v>1.4610165290380399</v>
      </c>
      <c r="C51">
        <f t="shared" si="2"/>
        <v>1.2087251668754315</v>
      </c>
      <c r="D51">
        <v>0.75915321319114504</v>
      </c>
      <c r="E51">
        <f t="shared" si="1"/>
        <v>0.87129398780844636</v>
      </c>
    </row>
    <row r="52" spans="1:5" x14ac:dyDescent="0.3">
      <c r="A52">
        <v>51</v>
      </c>
      <c r="B52">
        <v>63.7668535996307</v>
      </c>
      <c r="C52">
        <f t="shared" si="2"/>
        <v>7.9854150549380147</v>
      </c>
      <c r="D52">
        <v>0.76131921016172099</v>
      </c>
      <c r="E52">
        <f t="shared" si="1"/>
        <v>0.87253607957592272</v>
      </c>
    </row>
    <row r="53" spans="1:5" x14ac:dyDescent="0.3">
      <c r="A53">
        <v>52</v>
      </c>
      <c r="B53">
        <v>0.75562747931853902</v>
      </c>
      <c r="C53">
        <f t="shared" si="2"/>
        <v>0.86926835863186636</v>
      </c>
      <c r="D53">
        <v>0.76496923394888705</v>
      </c>
      <c r="E53">
        <f t="shared" si="1"/>
        <v>0.87462519626917168</v>
      </c>
    </row>
    <row r="54" spans="1:5" x14ac:dyDescent="0.3">
      <c r="A54">
        <v>53</v>
      </c>
      <c r="B54">
        <v>0.75921146356907099</v>
      </c>
      <c r="C54">
        <f t="shared" si="2"/>
        <v>0.87132741467778407</v>
      </c>
      <c r="D54">
        <v>0.76500715173419898</v>
      </c>
      <c r="E54">
        <f t="shared" si="1"/>
        <v>0.87464687259156138</v>
      </c>
    </row>
    <row r="55" spans="1:5" x14ac:dyDescent="0.3">
      <c r="A55">
        <v>54</v>
      </c>
      <c r="B55">
        <v>0.45869430989798499</v>
      </c>
      <c r="C55">
        <f t="shared" si="2"/>
        <v>0.67726974677596885</v>
      </c>
      <c r="D55">
        <v>0.77522601101167499</v>
      </c>
      <c r="E55">
        <f t="shared" si="1"/>
        <v>0.88046919935434143</v>
      </c>
    </row>
    <row r="56" spans="1:5" x14ac:dyDescent="0.3">
      <c r="A56">
        <v>55</v>
      </c>
      <c r="B56">
        <v>0.91030531658518399</v>
      </c>
      <c r="C56">
        <f t="shared" si="2"/>
        <v>0.95409921736954795</v>
      </c>
      <c r="D56">
        <v>0.77785034154113597</v>
      </c>
      <c r="E56">
        <f t="shared" si="1"/>
        <v>0.88195824251556032</v>
      </c>
    </row>
    <row r="57" spans="1:5" x14ac:dyDescent="0.3">
      <c r="A57">
        <v>56</v>
      </c>
      <c r="B57">
        <v>0.75569966760475804</v>
      </c>
      <c r="C57">
        <f t="shared" si="2"/>
        <v>0.86930988008003107</v>
      </c>
      <c r="D57">
        <v>0.78061031164700301</v>
      </c>
      <c r="E57">
        <f t="shared" si="1"/>
        <v>0.88352154000171557</v>
      </c>
    </row>
    <row r="58" spans="1:5" x14ac:dyDescent="0.3">
      <c r="A58">
        <v>57</v>
      </c>
      <c r="B58">
        <v>0.70628040151757898</v>
      </c>
      <c r="C58">
        <f t="shared" si="2"/>
        <v>0.84040490331600215</v>
      </c>
      <c r="D58">
        <v>0.78701282715508702</v>
      </c>
      <c r="E58">
        <f t="shared" si="1"/>
        <v>0.88713743419781754</v>
      </c>
    </row>
    <row r="59" spans="1:5" x14ac:dyDescent="0.3">
      <c r="A59">
        <v>58</v>
      </c>
      <c r="B59">
        <v>0.19154513106328599</v>
      </c>
      <c r="C59">
        <f t="shared" si="2"/>
        <v>0.43765869243428263</v>
      </c>
      <c r="D59">
        <v>0.78873103806246403</v>
      </c>
      <c r="E59">
        <f t="shared" si="1"/>
        <v>0.88810530798012011</v>
      </c>
    </row>
    <row r="60" spans="1:5" x14ac:dyDescent="0.3">
      <c r="A60">
        <v>59</v>
      </c>
      <c r="B60">
        <v>0.833210907875642</v>
      </c>
      <c r="C60">
        <f t="shared" si="2"/>
        <v>0.91280387152752696</v>
      </c>
      <c r="D60">
        <v>0.79624205352364696</v>
      </c>
      <c r="E60">
        <f t="shared" si="1"/>
        <v>0.89232396220411281</v>
      </c>
    </row>
    <row r="61" spans="1:5" x14ac:dyDescent="0.3">
      <c r="A61">
        <v>60</v>
      </c>
      <c r="B61">
        <v>1.88506653275525</v>
      </c>
      <c r="C61">
        <f t="shared" si="2"/>
        <v>1.3729772513611616</v>
      </c>
      <c r="D61">
        <v>0.79835727183872296</v>
      </c>
      <c r="E61">
        <f t="shared" si="1"/>
        <v>0.89350840613769433</v>
      </c>
    </row>
    <row r="62" spans="1:5" x14ac:dyDescent="0.3">
      <c r="A62">
        <v>61</v>
      </c>
      <c r="B62">
        <v>0.55901462136319502</v>
      </c>
      <c r="C62">
        <f t="shared" si="2"/>
        <v>0.74767280368032318</v>
      </c>
      <c r="D62">
        <v>0.79929480488737403</v>
      </c>
      <c r="E62">
        <f t="shared" si="1"/>
        <v>0.89403288803453651</v>
      </c>
    </row>
    <row r="63" spans="1:5" x14ac:dyDescent="0.3">
      <c r="A63">
        <v>62</v>
      </c>
      <c r="B63">
        <v>0.98378386881111002</v>
      </c>
      <c r="C63">
        <f t="shared" si="2"/>
        <v>0.9918587947944556</v>
      </c>
      <c r="D63">
        <v>0.80458572768006098</v>
      </c>
      <c r="E63">
        <f t="shared" si="1"/>
        <v>0.89698702759853832</v>
      </c>
    </row>
    <row r="64" spans="1:5" x14ac:dyDescent="0.3">
      <c r="A64">
        <v>63</v>
      </c>
      <c r="B64">
        <v>7.26576651311606</v>
      </c>
      <c r="C64">
        <f t="shared" si="2"/>
        <v>2.6955085815326316</v>
      </c>
      <c r="D64">
        <v>0.80607384486269495</v>
      </c>
      <c r="E64">
        <f t="shared" si="1"/>
        <v>0.89781615315313579</v>
      </c>
    </row>
    <row r="65" spans="1:5" x14ac:dyDescent="0.3">
      <c r="A65">
        <v>64</v>
      </c>
      <c r="B65">
        <v>0.89342604410149296</v>
      </c>
      <c r="C65">
        <f t="shared" si="2"/>
        <v>0.94521216882850856</v>
      </c>
      <c r="D65">
        <v>0.81315146100876901</v>
      </c>
      <c r="E65">
        <f t="shared" si="1"/>
        <v>0.90174911200886076</v>
      </c>
    </row>
    <row r="66" spans="1:5" x14ac:dyDescent="0.3">
      <c r="A66">
        <v>65</v>
      </c>
      <c r="B66">
        <v>0.665202568019581</v>
      </c>
      <c r="C66">
        <f t="shared" ref="C66:C97" si="3">SQRT(B66)</f>
        <v>0.81559951447973589</v>
      </c>
      <c r="D66">
        <v>0.81823081052109303</v>
      </c>
      <c r="E66">
        <f t="shared" si="1"/>
        <v>0.90456111486239177</v>
      </c>
    </row>
    <row r="67" spans="1:5" x14ac:dyDescent="0.3">
      <c r="A67">
        <v>66</v>
      </c>
      <c r="B67">
        <v>0.89775305229728497</v>
      </c>
      <c r="C67">
        <f t="shared" si="3"/>
        <v>0.94749831255643135</v>
      </c>
      <c r="D67">
        <v>0.81867988987155804</v>
      </c>
      <c r="E67">
        <f t="shared" ref="E67:E130" si="4">SQRT(D67)</f>
        <v>0.9048093113311545</v>
      </c>
    </row>
    <row r="68" spans="1:5" x14ac:dyDescent="0.3">
      <c r="A68">
        <v>67</v>
      </c>
      <c r="B68">
        <v>0.85786715638580202</v>
      </c>
      <c r="C68">
        <f t="shared" si="3"/>
        <v>0.92621118347048803</v>
      </c>
      <c r="D68">
        <v>0.82395220411196102</v>
      </c>
      <c r="E68">
        <f t="shared" si="4"/>
        <v>0.90771813032017878</v>
      </c>
    </row>
    <row r="69" spans="1:5" x14ac:dyDescent="0.3">
      <c r="A69">
        <v>68</v>
      </c>
      <c r="B69">
        <v>1.3230295233701701</v>
      </c>
      <c r="C69">
        <f t="shared" si="3"/>
        <v>1.1502302045113275</v>
      </c>
      <c r="D69">
        <v>0.82708798673228601</v>
      </c>
      <c r="E69">
        <f t="shared" si="4"/>
        <v>0.90944377876385851</v>
      </c>
    </row>
    <row r="70" spans="1:5" x14ac:dyDescent="0.3">
      <c r="A70">
        <v>69</v>
      </c>
      <c r="B70">
        <v>0.49268691522077401</v>
      </c>
      <c r="C70">
        <f t="shared" si="3"/>
        <v>0.70191660132865785</v>
      </c>
      <c r="D70">
        <v>0.83575815132087505</v>
      </c>
      <c r="E70">
        <f t="shared" si="4"/>
        <v>0.91419809194773261</v>
      </c>
    </row>
    <row r="71" spans="1:5" x14ac:dyDescent="0.3">
      <c r="A71">
        <v>70</v>
      </c>
      <c r="B71">
        <v>0.57445670900245804</v>
      </c>
      <c r="C71">
        <f t="shared" si="3"/>
        <v>0.75792922426995657</v>
      </c>
      <c r="D71">
        <v>0.83666249562712702</v>
      </c>
      <c r="E71">
        <f t="shared" si="4"/>
        <v>0.9146925689143468</v>
      </c>
    </row>
    <row r="72" spans="1:5" x14ac:dyDescent="0.3">
      <c r="A72">
        <v>71</v>
      </c>
      <c r="B72">
        <v>1.16340689037512</v>
      </c>
      <c r="C72">
        <f t="shared" si="3"/>
        <v>1.0786134109935404</v>
      </c>
      <c r="D72">
        <v>0.84164808848235395</v>
      </c>
      <c r="E72">
        <f t="shared" si="4"/>
        <v>0.91741380438837627</v>
      </c>
    </row>
    <row r="73" spans="1:5" x14ac:dyDescent="0.3">
      <c r="A73">
        <v>72</v>
      </c>
      <c r="B73">
        <v>0.92176171852107303</v>
      </c>
      <c r="C73">
        <f t="shared" si="3"/>
        <v>0.96008422470170451</v>
      </c>
      <c r="D73">
        <v>0.84664928420866203</v>
      </c>
      <c r="E73">
        <f t="shared" si="4"/>
        <v>0.92013547057412259</v>
      </c>
    </row>
    <row r="74" spans="1:5" x14ac:dyDescent="0.3">
      <c r="A74">
        <v>73</v>
      </c>
      <c r="B74">
        <v>0.65933130672418505</v>
      </c>
      <c r="C74">
        <f t="shared" si="3"/>
        <v>0.81199218390584593</v>
      </c>
      <c r="D74">
        <v>0.84909754871503196</v>
      </c>
      <c r="E74">
        <f t="shared" si="4"/>
        <v>0.92146489282827915</v>
      </c>
    </row>
    <row r="75" spans="1:5" x14ac:dyDescent="0.3">
      <c r="A75">
        <v>74</v>
      </c>
      <c r="B75">
        <v>0.97940126341253497</v>
      </c>
      <c r="C75">
        <f t="shared" si="3"/>
        <v>0.98964703981396063</v>
      </c>
      <c r="D75">
        <v>0.85664574155182105</v>
      </c>
      <c r="E75">
        <f t="shared" si="4"/>
        <v>0.92555158773124102</v>
      </c>
    </row>
    <row r="76" spans="1:5" x14ac:dyDescent="0.3">
      <c r="A76">
        <v>75</v>
      </c>
      <c r="B76">
        <v>7.4702794630627896</v>
      </c>
      <c r="C76">
        <f t="shared" si="3"/>
        <v>2.733181198358936</v>
      </c>
      <c r="D76">
        <v>0.866869065313708</v>
      </c>
      <c r="E76">
        <f t="shared" si="4"/>
        <v>0.93105803541654053</v>
      </c>
    </row>
    <row r="77" spans="1:5" x14ac:dyDescent="0.3">
      <c r="A77">
        <v>76</v>
      </c>
      <c r="B77">
        <v>0.32616269299755501</v>
      </c>
      <c r="C77">
        <f t="shared" si="3"/>
        <v>0.57110655135233301</v>
      </c>
      <c r="D77">
        <v>0.86906585793336</v>
      </c>
      <c r="E77">
        <f t="shared" si="4"/>
        <v>0.9322370181093218</v>
      </c>
    </row>
    <row r="78" spans="1:5" x14ac:dyDescent="0.3">
      <c r="A78">
        <v>77</v>
      </c>
      <c r="B78">
        <v>0.59555581422817305</v>
      </c>
      <c r="C78">
        <f t="shared" si="3"/>
        <v>0.77172262778032696</v>
      </c>
      <c r="D78">
        <v>0.86921991330619497</v>
      </c>
      <c r="E78">
        <f t="shared" si="4"/>
        <v>0.93231964116723132</v>
      </c>
    </row>
    <row r="79" spans="1:5" x14ac:dyDescent="0.3">
      <c r="A79">
        <v>78</v>
      </c>
      <c r="B79">
        <v>2.0766246192494102</v>
      </c>
      <c r="C79">
        <f t="shared" si="3"/>
        <v>1.4410498323269081</v>
      </c>
      <c r="D79">
        <v>0.87001479060094999</v>
      </c>
      <c r="E79">
        <f t="shared" si="4"/>
        <v>0.93274583386952203</v>
      </c>
    </row>
    <row r="80" spans="1:5" x14ac:dyDescent="0.3">
      <c r="A80">
        <v>79</v>
      </c>
      <c r="B80">
        <v>0.465927511652381</v>
      </c>
      <c r="C80">
        <f t="shared" si="3"/>
        <v>0.68258883059451025</v>
      </c>
      <c r="D80">
        <v>0.87545528689708796</v>
      </c>
      <c r="E80">
        <f t="shared" si="4"/>
        <v>0.93565767612791373</v>
      </c>
    </row>
    <row r="81" spans="1:5" x14ac:dyDescent="0.3">
      <c r="A81">
        <v>80</v>
      </c>
      <c r="B81">
        <v>81.027635735351097</v>
      </c>
      <c r="C81">
        <f t="shared" si="3"/>
        <v>9.0015351876972129</v>
      </c>
      <c r="D81">
        <v>0.88041848159335001</v>
      </c>
      <c r="E81">
        <f t="shared" si="4"/>
        <v>0.9383061768918235</v>
      </c>
    </row>
    <row r="82" spans="1:5" x14ac:dyDescent="0.3">
      <c r="A82">
        <v>81</v>
      </c>
      <c r="B82">
        <v>0.60402470321825696</v>
      </c>
      <c r="C82">
        <f t="shared" si="3"/>
        <v>0.77719026191676965</v>
      </c>
      <c r="D82">
        <v>0.88468829866176801</v>
      </c>
      <c r="E82">
        <f t="shared" si="4"/>
        <v>0.94057870412941413</v>
      </c>
    </row>
    <row r="83" spans="1:5" x14ac:dyDescent="0.3">
      <c r="A83">
        <v>82</v>
      </c>
      <c r="B83">
        <v>0.69322971365516295</v>
      </c>
      <c r="C83">
        <f t="shared" si="3"/>
        <v>0.83260417585738955</v>
      </c>
      <c r="D83">
        <v>0.88514512162525805</v>
      </c>
      <c r="E83">
        <f t="shared" si="4"/>
        <v>0.94082151422321225</v>
      </c>
    </row>
    <row r="84" spans="1:5" x14ac:dyDescent="0.3">
      <c r="A84">
        <v>83</v>
      </c>
      <c r="B84">
        <v>1.5179857936291801</v>
      </c>
      <c r="C84">
        <f t="shared" si="3"/>
        <v>1.2320656612490992</v>
      </c>
      <c r="D84">
        <v>0.88541380294737204</v>
      </c>
      <c r="E84">
        <f t="shared" si="4"/>
        <v>0.94096429419365968</v>
      </c>
    </row>
    <row r="85" spans="1:5" x14ac:dyDescent="0.3">
      <c r="A85">
        <v>84</v>
      </c>
      <c r="B85">
        <v>0.505140983411412</v>
      </c>
      <c r="C85">
        <f t="shared" si="3"/>
        <v>0.71073270883744477</v>
      </c>
      <c r="D85">
        <v>0.89135394531807999</v>
      </c>
      <c r="E85">
        <f t="shared" si="4"/>
        <v>0.94411543008155518</v>
      </c>
    </row>
    <row r="86" spans="1:5" x14ac:dyDescent="0.3">
      <c r="A86">
        <v>85</v>
      </c>
      <c r="B86">
        <v>0.67123509866186803</v>
      </c>
      <c r="C86">
        <f t="shared" si="3"/>
        <v>0.81928938639644788</v>
      </c>
      <c r="D86">
        <v>0.89965402892316404</v>
      </c>
      <c r="E86">
        <f t="shared" si="4"/>
        <v>0.94850093775555333</v>
      </c>
    </row>
    <row r="87" spans="1:5" x14ac:dyDescent="0.3">
      <c r="A87">
        <v>86</v>
      </c>
      <c r="B87">
        <v>0.94357381572307497</v>
      </c>
      <c r="C87">
        <f t="shared" si="3"/>
        <v>0.97137727774694982</v>
      </c>
      <c r="D87">
        <v>0.90248081675425695</v>
      </c>
      <c r="E87">
        <f t="shared" si="4"/>
        <v>0.94998990350121981</v>
      </c>
    </row>
    <row r="88" spans="1:5" x14ac:dyDescent="0.3">
      <c r="A88">
        <v>87</v>
      </c>
      <c r="B88">
        <v>0.98034414313812002</v>
      </c>
      <c r="C88">
        <f t="shared" si="3"/>
        <v>0.99012329693736634</v>
      </c>
      <c r="D88">
        <v>0.90949431306161799</v>
      </c>
      <c r="E88">
        <f t="shared" si="4"/>
        <v>0.95367411260955282</v>
      </c>
    </row>
    <row r="89" spans="1:5" x14ac:dyDescent="0.3">
      <c r="A89">
        <v>88</v>
      </c>
      <c r="B89">
        <v>0.98176003357318598</v>
      </c>
      <c r="C89">
        <f t="shared" si="3"/>
        <v>0.99083804608683956</v>
      </c>
      <c r="D89">
        <v>0.91706984701801197</v>
      </c>
      <c r="E89">
        <f t="shared" si="4"/>
        <v>0.95763763868073393</v>
      </c>
    </row>
    <row r="90" spans="1:5" x14ac:dyDescent="0.3">
      <c r="A90">
        <v>89</v>
      </c>
      <c r="B90">
        <v>1.20962836566055</v>
      </c>
      <c r="C90">
        <f t="shared" si="3"/>
        <v>1.0998310623275513</v>
      </c>
      <c r="D90">
        <v>0.91928898610181697</v>
      </c>
      <c r="E90">
        <f t="shared" si="4"/>
        <v>0.95879559140716586</v>
      </c>
    </row>
    <row r="91" spans="1:5" x14ac:dyDescent="0.3">
      <c r="A91">
        <v>90</v>
      </c>
      <c r="B91">
        <v>0.94090391894843795</v>
      </c>
      <c r="C91">
        <f t="shared" si="3"/>
        <v>0.97000202007441094</v>
      </c>
      <c r="D91">
        <v>0.92000308084791205</v>
      </c>
      <c r="E91">
        <f t="shared" si="4"/>
        <v>0.95916791066419238</v>
      </c>
    </row>
    <row r="92" spans="1:5" x14ac:dyDescent="0.3">
      <c r="A92">
        <v>91</v>
      </c>
      <c r="B92">
        <v>0.33366564881546801</v>
      </c>
      <c r="C92">
        <f t="shared" si="3"/>
        <v>0.57763799114624381</v>
      </c>
      <c r="D92">
        <v>0.925694766719805</v>
      </c>
      <c r="E92">
        <f t="shared" si="4"/>
        <v>0.9621303273048849</v>
      </c>
    </row>
    <row r="93" spans="1:5" x14ac:dyDescent="0.3">
      <c r="A93">
        <v>92</v>
      </c>
      <c r="B93">
        <v>0.72759972176687904</v>
      </c>
      <c r="C93">
        <f t="shared" si="3"/>
        <v>0.85299456139349394</v>
      </c>
      <c r="D93">
        <v>0.92977057369695904</v>
      </c>
      <c r="E93">
        <f t="shared" si="4"/>
        <v>0.96424611676529925</v>
      </c>
    </row>
    <row r="94" spans="1:5" x14ac:dyDescent="0.3">
      <c r="A94">
        <v>93</v>
      </c>
      <c r="B94">
        <v>0.89826775318955299</v>
      </c>
      <c r="C94">
        <f t="shared" si="3"/>
        <v>0.94776988409083407</v>
      </c>
      <c r="D94">
        <v>0.93032461559197699</v>
      </c>
      <c r="E94">
        <f t="shared" si="4"/>
        <v>0.96453336675927237</v>
      </c>
    </row>
    <row r="95" spans="1:5" x14ac:dyDescent="0.3">
      <c r="A95">
        <v>94</v>
      </c>
      <c r="B95">
        <v>0.2376992201208</v>
      </c>
      <c r="C95">
        <f t="shared" si="3"/>
        <v>0.48754406992681182</v>
      </c>
      <c r="D95">
        <v>0.93140566353870602</v>
      </c>
      <c r="E95">
        <f t="shared" si="4"/>
        <v>0.96509360351144491</v>
      </c>
    </row>
    <row r="96" spans="1:5" x14ac:dyDescent="0.3">
      <c r="A96">
        <v>95</v>
      </c>
      <c r="B96">
        <v>0.93786664742410397</v>
      </c>
      <c r="C96">
        <f t="shared" si="3"/>
        <v>0.96843515395926427</v>
      </c>
      <c r="D96">
        <v>0.93168358136477303</v>
      </c>
      <c r="E96">
        <f t="shared" si="4"/>
        <v>0.96523757767959539</v>
      </c>
    </row>
    <row r="97" spans="1:5" x14ac:dyDescent="0.3">
      <c r="A97">
        <v>96</v>
      </c>
      <c r="B97">
        <v>0.95109868212160797</v>
      </c>
      <c r="C97">
        <f t="shared" si="3"/>
        <v>0.97524288365596801</v>
      </c>
      <c r="D97">
        <v>0.93456411258582295</v>
      </c>
      <c r="E97">
        <f t="shared" si="4"/>
        <v>0.96672856199960444</v>
      </c>
    </row>
    <row r="98" spans="1:5" x14ac:dyDescent="0.3">
      <c r="A98">
        <v>97</v>
      </c>
      <c r="B98">
        <v>0.97566349307814504</v>
      </c>
      <c r="C98">
        <f t="shared" ref="C98:C129" si="5">SQRT(B98)</f>
        <v>0.98775679854817755</v>
      </c>
      <c r="D98">
        <v>0.93484684795753703</v>
      </c>
      <c r="E98">
        <f t="shared" si="4"/>
        <v>0.96687478401163041</v>
      </c>
    </row>
    <row r="99" spans="1:5" x14ac:dyDescent="0.3">
      <c r="A99">
        <v>98</v>
      </c>
      <c r="B99">
        <v>0.73715745416805201</v>
      </c>
      <c r="C99">
        <f t="shared" si="5"/>
        <v>0.85857874080835006</v>
      </c>
      <c r="D99">
        <v>0.93621413235991502</v>
      </c>
      <c r="E99">
        <f t="shared" si="4"/>
        <v>0.96758158951062878</v>
      </c>
    </row>
    <row r="100" spans="1:5" x14ac:dyDescent="0.3">
      <c r="A100">
        <v>99</v>
      </c>
      <c r="B100">
        <v>0.85886535231913996</v>
      </c>
      <c r="C100">
        <f t="shared" si="5"/>
        <v>0.92674988660325175</v>
      </c>
      <c r="D100">
        <v>0.93830826167137404</v>
      </c>
      <c r="E100">
        <f t="shared" si="4"/>
        <v>0.9686631311613827</v>
      </c>
    </row>
    <row r="101" spans="1:5" x14ac:dyDescent="0.3">
      <c r="A101">
        <v>100</v>
      </c>
      <c r="B101">
        <v>0.80581822739564701</v>
      </c>
      <c r="C101">
        <f t="shared" si="5"/>
        <v>0.89767378673750242</v>
      </c>
      <c r="D101">
        <v>0.94075850371006897</v>
      </c>
      <c r="E101">
        <f t="shared" si="4"/>
        <v>0.96992706102576032</v>
      </c>
    </row>
    <row r="102" spans="1:5" x14ac:dyDescent="0.3">
      <c r="A102">
        <v>101</v>
      </c>
      <c r="B102">
        <v>0.13470024856087301</v>
      </c>
      <c r="C102">
        <f t="shared" si="5"/>
        <v>0.36701532469485931</v>
      </c>
      <c r="D102">
        <v>0.94185429573075596</v>
      </c>
      <c r="E102">
        <f t="shared" si="4"/>
        <v>0.97049178035198014</v>
      </c>
    </row>
    <row r="103" spans="1:5" x14ac:dyDescent="0.3">
      <c r="A103">
        <v>102</v>
      </c>
      <c r="B103">
        <v>0.31310839738078999</v>
      </c>
      <c r="C103">
        <f t="shared" si="5"/>
        <v>0.55956089693686606</v>
      </c>
      <c r="D103">
        <v>0.94598837260010604</v>
      </c>
      <c r="E103">
        <f t="shared" si="4"/>
        <v>0.9726193359172467</v>
      </c>
    </row>
    <row r="104" spans="1:5" x14ac:dyDescent="0.3">
      <c r="A104">
        <v>103</v>
      </c>
      <c r="B104">
        <v>0.94344130020279304</v>
      </c>
      <c r="C104">
        <f t="shared" si="5"/>
        <v>0.97130906523247951</v>
      </c>
      <c r="D104">
        <v>0.94712085642690003</v>
      </c>
      <c r="E104">
        <f t="shared" si="4"/>
        <v>0.97320134423812832</v>
      </c>
    </row>
    <row r="105" spans="1:5" x14ac:dyDescent="0.3">
      <c r="A105">
        <v>104</v>
      </c>
      <c r="B105">
        <v>0.95452799704097602</v>
      </c>
      <c r="C105">
        <f t="shared" si="5"/>
        <v>0.97699948671479664</v>
      </c>
      <c r="D105">
        <v>0.94755637452023</v>
      </c>
      <c r="E105">
        <f t="shared" si="4"/>
        <v>0.97342507391181887</v>
      </c>
    </row>
    <row r="106" spans="1:5" x14ac:dyDescent="0.3">
      <c r="A106">
        <v>105</v>
      </c>
      <c r="B106">
        <v>0.39513450868922001</v>
      </c>
      <c r="C106">
        <f t="shared" si="5"/>
        <v>0.62859725475794115</v>
      </c>
      <c r="D106">
        <v>0.948798099322816</v>
      </c>
      <c r="E106">
        <f t="shared" si="4"/>
        <v>0.97406267730717211</v>
      </c>
    </row>
    <row r="107" spans="1:5" x14ac:dyDescent="0.3">
      <c r="A107">
        <v>106</v>
      </c>
      <c r="B107">
        <v>0.77975491278588105</v>
      </c>
      <c r="C107">
        <f t="shared" si="5"/>
        <v>0.88303732241954591</v>
      </c>
      <c r="D107">
        <v>0.94888665188504195</v>
      </c>
      <c r="E107">
        <f t="shared" si="4"/>
        <v>0.97410813151571729</v>
      </c>
    </row>
    <row r="108" spans="1:5" x14ac:dyDescent="0.3">
      <c r="A108">
        <v>107</v>
      </c>
      <c r="B108">
        <v>0.36567076987388503</v>
      </c>
      <c r="C108">
        <f t="shared" si="5"/>
        <v>0.60470717696574849</v>
      </c>
      <c r="D108">
        <v>0.95034329441639998</v>
      </c>
      <c r="E108">
        <f t="shared" si="4"/>
        <v>0.97485552489402238</v>
      </c>
    </row>
    <row r="109" spans="1:5" x14ac:dyDescent="0.3">
      <c r="A109">
        <v>108</v>
      </c>
      <c r="B109">
        <v>0.20927112673866599</v>
      </c>
      <c r="C109">
        <f t="shared" si="5"/>
        <v>0.45746161231153154</v>
      </c>
      <c r="D109">
        <v>0.95235462170905705</v>
      </c>
      <c r="E109">
        <f t="shared" si="4"/>
        <v>0.97588658240036119</v>
      </c>
    </row>
    <row r="110" spans="1:5" x14ac:dyDescent="0.3">
      <c r="A110">
        <v>109</v>
      </c>
      <c r="B110">
        <v>0.72960419516901698</v>
      </c>
      <c r="C110">
        <f t="shared" si="5"/>
        <v>0.85416871586883636</v>
      </c>
      <c r="D110">
        <v>0.95515288564864798</v>
      </c>
      <c r="E110">
        <f t="shared" si="4"/>
        <v>0.97731923425697909</v>
      </c>
    </row>
    <row r="111" spans="1:5" x14ac:dyDescent="0.3">
      <c r="A111">
        <v>110</v>
      </c>
      <c r="B111">
        <v>0.47914357081653802</v>
      </c>
      <c r="C111">
        <f t="shared" si="5"/>
        <v>0.69220197256042115</v>
      </c>
      <c r="D111">
        <v>0.95631459175603095</v>
      </c>
      <c r="E111">
        <f t="shared" si="4"/>
        <v>0.97791338663300387</v>
      </c>
    </row>
    <row r="112" spans="1:5" x14ac:dyDescent="0.3">
      <c r="A112">
        <v>111</v>
      </c>
      <c r="B112">
        <v>2.6175275918291701</v>
      </c>
      <c r="C112">
        <f t="shared" si="5"/>
        <v>1.6178774959276645</v>
      </c>
      <c r="D112">
        <v>0.95749104546693198</v>
      </c>
      <c r="E112">
        <f t="shared" si="4"/>
        <v>0.9785147139756929</v>
      </c>
    </row>
    <row r="113" spans="1:5" x14ac:dyDescent="0.3">
      <c r="A113">
        <v>112</v>
      </c>
      <c r="B113">
        <v>0.47131898680492201</v>
      </c>
      <c r="C113">
        <f t="shared" si="5"/>
        <v>0.68652675607358671</v>
      </c>
      <c r="D113">
        <v>0.95823501230077301</v>
      </c>
      <c r="E113">
        <f t="shared" si="4"/>
        <v>0.97889479123181211</v>
      </c>
    </row>
    <row r="114" spans="1:5" x14ac:dyDescent="0.3">
      <c r="A114">
        <v>113</v>
      </c>
      <c r="B114">
        <v>0.62785231931603203</v>
      </c>
      <c r="C114">
        <f t="shared" si="5"/>
        <v>0.79237132666195842</v>
      </c>
      <c r="D114">
        <v>0.96040593807650598</v>
      </c>
      <c r="E114">
        <f t="shared" si="4"/>
        <v>0.98000302962618746</v>
      </c>
    </row>
    <row r="115" spans="1:5" x14ac:dyDescent="0.3">
      <c r="A115">
        <v>114</v>
      </c>
      <c r="B115">
        <v>0.84919578336219304</v>
      </c>
      <c r="C115">
        <f t="shared" si="5"/>
        <v>0.9215181948079989</v>
      </c>
      <c r="D115">
        <v>0.96422774395517397</v>
      </c>
      <c r="E115">
        <f t="shared" si="4"/>
        <v>0.98195098857080132</v>
      </c>
    </row>
    <row r="116" spans="1:5" x14ac:dyDescent="0.3">
      <c r="A116">
        <v>115</v>
      </c>
      <c r="B116">
        <v>0.235593952058054</v>
      </c>
      <c r="C116">
        <f t="shared" si="5"/>
        <v>0.48538021391281905</v>
      </c>
      <c r="D116">
        <v>0.96429283234020602</v>
      </c>
      <c r="E116">
        <f t="shared" si="4"/>
        <v>0.98198413039122279</v>
      </c>
    </row>
    <row r="117" spans="1:5" x14ac:dyDescent="0.3">
      <c r="A117">
        <v>116</v>
      </c>
      <c r="B117">
        <v>0.31433765904179201</v>
      </c>
      <c r="C117">
        <f t="shared" si="5"/>
        <v>0.56065823729059039</v>
      </c>
      <c r="D117">
        <v>0.96477533330979504</v>
      </c>
      <c r="E117">
        <f t="shared" si="4"/>
        <v>0.98222977622845209</v>
      </c>
    </row>
    <row r="118" spans="1:5" x14ac:dyDescent="0.3">
      <c r="A118">
        <v>117</v>
      </c>
      <c r="B118">
        <v>0.51573082591395603</v>
      </c>
      <c r="C118">
        <f t="shared" si="5"/>
        <v>0.71814401474492284</v>
      </c>
      <c r="D118">
        <v>0.96590555844549597</v>
      </c>
      <c r="E118">
        <f t="shared" si="4"/>
        <v>0.98280494425165366</v>
      </c>
    </row>
    <row r="119" spans="1:5" x14ac:dyDescent="0.3">
      <c r="A119">
        <v>118</v>
      </c>
      <c r="B119">
        <v>4.2978986535733901</v>
      </c>
      <c r="C119">
        <f t="shared" si="5"/>
        <v>2.0731373938003701</v>
      </c>
      <c r="D119">
        <v>0.96708932900934697</v>
      </c>
      <c r="E119">
        <f t="shared" si="4"/>
        <v>0.98340700069164999</v>
      </c>
    </row>
    <row r="120" spans="1:5" x14ac:dyDescent="0.3">
      <c r="A120">
        <v>119</v>
      </c>
      <c r="B120">
        <v>0.70721235984003095</v>
      </c>
      <c r="C120">
        <f t="shared" si="5"/>
        <v>0.84095919035350997</v>
      </c>
      <c r="D120">
        <v>0.96794815901392794</v>
      </c>
      <c r="E120">
        <f t="shared" si="4"/>
        <v>0.98384356429969488</v>
      </c>
    </row>
    <row r="121" spans="1:5" x14ac:dyDescent="0.3">
      <c r="A121">
        <v>120</v>
      </c>
      <c r="B121">
        <v>0.48214601589541001</v>
      </c>
      <c r="C121">
        <f t="shared" si="5"/>
        <v>0.69436734938749101</v>
      </c>
      <c r="D121">
        <v>0.96883794006379098</v>
      </c>
      <c r="E121">
        <f t="shared" si="4"/>
        <v>0.98429565683476983</v>
      </c>
    </row>
    <row r="122" spans="1:5" x14ac:dyDescent="0.3">
      <c r="A122">
        <v>121</v>
      </c>
      <c r="B122">
        <v>0.59735564643674099</v>
      </c>
      <c r="C122">
        <f t="shared" si="5"/>
        <v>0.77288786148880684</v>
      </c>
      <c r="D122">
        <v>0.97058953102975098</v>
      </c>
      <c r="E122">
        <f t="shared" si="4"/>
        <v>0.98518502375429506</v>
      </c>
    </row>
    <row r="123" spans="1:5" x14ac:dyDescent="0.3">
      <c r="A123">
        <v>122</v>
      </c>
      <c r="B123">
        <v>0.94460428996083701</v>
      </c>
      <c r="C123">
        <f t="shared" si="5"/>
        <v>0.97190755216781655</v>
      </c>
      <c r="D123">
        <v>0.97117286584690699</v>
      </c>
      <c r="E123">
        <f t="shared" si="4"/>
        <v>0.98548103271798537</v>
      </c>
    </row>
    <row r="124" spans="1:5" x14ac:dyDescent="0.3">
      <c r="A124">
        <v>123</v>
      </c>
      <c r="B124">
        <v>0.60879009373563897</v>
      </c>
      <c r="C124">
        <f t="shared" si="5"/>
        <v>0.78025002001642974</v>
      </c>
      <c r="D124">
        <v>0.97156076644428002</v>
      </c>
      <c r="E124">
        <f t="shared" si="4"/>
        <v>0.98567782081381949</v>
      </c>
    </row>
    <row r="125" spans="1:5" x14ac:dyDescent="0.3">
      <c r="A125">
        <v>124</v>
      </c>
      <c r="B125">
        <v>0.53078218677847899</v>
      </c>
      <c r="C125">
        <f t="shared" si="5"/>
        <v>0.72854799895304012</v>
      </c>
      <c r="D125">
        <v>0.97509478868144195</v>
      </c>
      <c r="E125">
        <f t="shared" si="4"/>
        <v>0.98746887985467269</v>
      </c>
    </row>
    <row r="126" spans="1:5" x14ac:dyDescent="0.3">
      <c r="A126">
        <v>125</v>
      </c>
      <c r="B126">
        <v>0.97143713340146798</v>
      </c>
      <c r="C126">
        <f t="shared" si="5"/>
        <v>0.98561510408549846</v>
      </c>
      <c r="D126">
        <v>0.97616708893110304</v>
      </c>
      <c r="E126">
        <f t="shared" si="4"/>
        <v>0.98801168461263811</v>
      </c>
    </row>
    <row r="127" spans="1:5" x14ac:dyDescent="0.3">
      <c r="A127">
        <v>126</v>
      </c>
      <c r="B127">
        <v>0.759961373623667</v>
      </c>
      <c r="C127">
        <f t="shared" si="5"/>
        <v>0.87175763468045808</v>
      </c>
      <c r="D127">
        <v>0.977174597659345</v>
      </c>
      <c r="E127">
        <f t="shared" si="4"/>
        <v>0.98852141992945453</v>
      </c>
    </row>
    <row r="128" spans="1:5" x14ac:dyDescent="0.3">
      <c r="A128">
        <v>127</v>
      </c>
      <c r="B128">
        <v>0.43308851620863098</v>
      </c>
      <c r="C128">
        <f t="shared" si="5"/>
        <v>0.65809461037804506</v>
      </c>
      <c r="D128">
        <v>0.97993027260052601</v>
      </c>
      <c r="E128">
        <f t="shared" si="4"/>
        <v>0.98991427537970478</v>
      </c>
    </row>
    <row r="129" spans="1:5" x14ac:dyDescent="0.3">
      <c r="A129">
        <v>128</v>
      </c>
      <c r="B129">
        <v>0.53455766035683905</v>
      </c>
      <c r="C129">
        <f t="shared" si="5"/>
        <v>0.73113450223391796</v>
      </c>
      <c r="D129">
        <v>0.98132957297622803</v>
      </c>
      <c r="E129">
        <f t="shared" si="4"/>
        <v>0.99062080180875867</v>
      </c>
    </row>
    <row r="130" spans="1:5" x14ac:dyDescent="0.3">
      <c r="A130">
        <v>129</v>
      </c>
      <c r="B130">
        <v>10.3435514569184</v>
      </c>
      <c r="C130">
        <f t="shared" ref="C130:C161" si="6">SQRT(B130)</f>
        <v>3.2161392160350273</v>
      </c>
      <c r="D130">
        <v>0.98275859714636404</v>
      </c>
      <c r="E130">
        <f t="shared" si="4"/>
        <v>0.99134181650244335</v>
      </c>
    </row>
    <row r="131" spans="1:5" x14ac:dyDescent="0.3">
      <c r="A131">
        <v>130</v>
      </c>
      <c r="B131">
        <v>0.66452899271090005</v>
      </c>
      <c r="C131">
        <f t="shared" si="6"/>
        <v>0.81518647726204341</v>
      </c>
      <c r="D131">
        <v>0.98354081097970603</v>
      </c>
      <c r="E131">
        <f t="shared" ref="E131:E194" si="7">SQRT(D131)</f>
        <v>0.9917362607970458</v>
      </c>
    </row>
    <row r="132" spans="1:5" x14ac:dyDescent="0.3">
      <c r="A132">
        <v>131</v>
      </c>
      <c r="B132">
        <v>0.29314098037886599</v>
      </c>
      <c r="C132">
        <f t="shared" si="6"/>
        <v>0.54142495359824894</v>
      </c>
      <c r="D132">
        <v>0.98507548087014396</v>
      </c>
      <c r="E132">
        <f t="shared" si="7"/>
        <v>0.99250968804850659</v>
      </c>
    </row>
    <row r="133" spans="1:5" x14ac:dyDescent="0.3">
      <c r="A133">
        <v>132</v>
      </c>
      <c r="B133">
        <v>0.88588284579685606</v>
      </c>
      <c r="C133">
        <f t="shared" si="6"/>
        <v>0.94121349639540131</v>
      </c>
      <c r="D133">
        <v>0.98533850637828402</v>
      </c>
      <c r="E133">
        <f t="shared" si="7"/>
        <v>0.9926421844644141</v>
      </c>
    </row>
    <row r="134" spans="1:5" x14ac:dyDescent="0.3">
      <c r="A134">
        <v>133</v>
      </c>
      <c r="B134">
        <v>1.92403166066235</v>
      </c>
      <c r="C134">
        <f t="shared" si="6"/>
        <v>1.387094683380464</v>
      </c>
      <c r="D134">
        <v>0.985556752593851</v>
      </c>
      <c r="E134">
        <f t="shared" si="7"/>
        <v>0.99275211034469779</v>
      </c>
    </row>
    <row r="135" spans="1:5" x14ac:dyDescent="0.3">
      <c r="A135">
        <v>134</v>
      </c>
      <c r="B135">
        <v>0.97888537488849003</v>
      </c>
      <c r="C135">
        <f t="shared" si="6"/>
        <v>0.98938636279690562</v>
      </c>
      <c r="D135">
        <v>0.98794100897287795</v>
      </c>
      <c r="E135">
        <f t="shared" si="7"/>
        <v>0.99395221664468258</v>
      </c>
    </row>
    <row r="136" spans="1:5" x14ac:dyDescent="0.3">
      <c r="A136">
        <v>135</v>
      </c>
      <c r="B136">
        <v>0.75587653258949705</v>
      </c>
      <c r="C136">
        <f t="shared" si="6"/>
        <v>0.86941160136583007</v>
      </c>
      <c r="D136">
        <v>0.99069897431713905</v>
      </c>
      <c r="E136">
        <f t="shared" si="7"/>
        <v>0.99533862294052422</v>
      </c>
    </row>
    <row r="137" spans="1:5" x14ac:dyDescent="0.3">
      <c r="A137">
        <v>136</v>
      </c>
      <c r="B137">
        <v>0.53112907085038996</v>
      </c>
      <c r="C137">
        <f t="shared" si="6"/>
        <v>0.72878602542199589</v>
      </c>
      <c r="D137">
        <v>1.0029145135950699</v>
      </c>
      <c r="E137">
        <f t="shared" si="7"/>
        <v>1.0014561965433486</v>
      </c>
    </row>
    <row r="138" spans="1:5" x14ac:dyDescent="0.3">
      <c r="A138">
        <v>137</v>
      </c>
      <c r="B138">
        <v>0.42906249451339201</v>
      </c>
      <c r="C138">
        <f t="shared" si="6"/>
        <v>0.65502862114062776</v>
      </c>
      <c r="D138">
        <v>1.03547849069121</v>
      </c>
      <c r="E138">
        <f t="shared" si="7"/>
        <v>1.017584635640304</v>
      </c>
    </row>
    <row r="139" spans="1:5" x14ac:dyDescent="0.3">
      <c r="A139">
        <v>138</v>
      </c>
      <c r="B139">
        <v>1.1927449372765899</v>
      </c>
      <c r="C139">
        <f t="shared" si="6"/>
        <v>1.0921286267086812</v>
      </c>
      <c r="D139">
        <v>1.04324122813424</v>
      </c>
      <c r="E139">
        <f t="shared" si="7"/>
        <v>1.0213918093142513</v>
      </c>
    </row>
    <row r="140" spans="1:5" x14ac:dyDescent="0.3">
      <c r="A140">
        <v>139</v>
      </c>
      <c r="B140">
        <v>0.98137885010055803</v>
      </c>
      <c r="C140">
        <f t="shared" si="6"/>
        <v>0.99064567333661635</v>
      </c>
      <c r="D140">
        <v>1.11065620909066</v>
      </c>
      <c r="E140">
        <f t="shared" si="7"/>
        <v>1.0538767523247963</v>
      </c>
    </row>
    <row r="141" spans="1:5" x14ac:dyDescent="0.3">
      <c r="A141">
        <v>140</v>
      </c>
      <c r="B141">
        <v>0.232908978858368</v>
      </c>
      <c r="C141">
        <f t="shared" si="6"/>
        <v>0.48260644303445432</v>
      </c>
      <c r="D141">
        <v>1.12944674226262</v>
      </c>
      <c r="E141">
        <f t="shared" si="7"/>
        <v>1.0627543188633108</v>
      </c>
    </row>
    <row r="142" spans="1:5" x14ac:dyDescent="0.3">
      <c r="A142">
        <v>141</v>
      </c>
      <c r="B142">
        <v>0.68670349517908902</v>
      </c>
      <c r="C142">
        <f t="shared" si="6"/>
        <v>0.82867574791295118</v>
      </c>
      <c r="D142">
        <v>1.1325247928821101</v>
      </c>
      <c r="E142">
        <f t="shared" si="7"/>
        <v>1.0642014813380547</v>
      </c>
    </row>
    <row r="143" spans="1:5" x14ac:dyDescent="0.3">
      <c r="A143">
        <v>142</v>
      </c>
      <c r="B143">
        <v>0.23275633536749701</v>
      </c>
      <c r="C143">
        <f t="shared" si="6"/>
        <v>0.48244827221941317</v>
      </c>
      <c r="D143">
        <v>1.1400940248381799</v>
      </c>
      <c r="E143">
        <f t="shared" si="7"/>
        <v>1.0677518554599565</v>
      </c>
    </row>
    <row r="144" spans="1:5" x14ac:dyDescent="0.3">
      <c r="A144">
        <v>143</v>
      </c>
      <c r="B144">
        <v>0.66504204126175104</v>
      </c>
      <c r="C144">
        <f t="shared" si="6"/>
        <v>0.81550109825907102</v>
      </c>
      <c r="D144">
        <v>1.1425884915256299</v>
      </c>
      <c r="E144">
        <f t="shared" si="7"/>
        <v>1.0689193101098089</v>
      </c>
    </row>
    <row r="145" spans="1:5" x14ac:dyDescent="0.3">
      <c r="A145">
        <v>144</v>
      </c>
      <c r="B145">
        <v>2.0628512863990802</v>
      </c>
      <c r="C145">
        <f t="shared" si="6"/>
        <v>1.436262958653143</v>
      </c>
      <c r="D145">
        <v>1.14465681763005</v>
      </c>
      <c r="E145">
        <f t="shared" si="7"/>
        <v>1.0698863573436432</v>
      </c>
    </row>
    <row r="146" spans="1:5" x14ac:dyDescent="0.3">
      <c r="A146">
        <v>145</v>
      </c>
      <c r="B146">
        <v>0.66936444758307601</v>
      </c>
      <c r="C146">
        <f t="shared" si="6"/>
        <v>0.81814695964910611</v>
      </c>
      <c r="D146">
        <v>1.1697278737063299</v>
      </c>
      <c r="E146">
        <f t="shared" si="7"/>
        <v>1.0815395849003078</v>
      </c>
    </row>
    <row r="147" spans="1:5" x14ac:dyDescent="0.3">
      <c r="A147">
        <v>146</v>
      </c>
      <c r="B147">
        <v>0.70735697674416198</v>
      </c>
      <c r="C147">
        <f t="shared" si="6"/>
        <v>0.84104516926510076</v>
      </c>
      <c r="D147">
        <v>1.2147011848438101</v>
      </c>
      <c r="E147">
        <f t="shared" si="7"/>
        <v>1.1021348306100347</v>
      </c>
    </row>
    <row r="148" spans="1:5" x14ac:dyDescent="0.3">
      <c r="A148">
        <v>147</v>
      </c>
      <c r="B148">
        <v>0.87436177981298302</v>
      </c>
      <c r="C148">
        <f t="shared" si="6"/>
        <v>0.9350731414242327</v>
      </c>
      <c r="D148">
        <v>1.2229067827740601</v>
      </c>
      <c r="E148">
        <f t="shared" si="7"/>
        <v>1.1058511576039789</v>
      </c>
    </row>
    <row r="149" spans="1:5" x14ac:dyDescent="0.3">
      <c r="A149">
        <v>148</v>
      </c>
      <c r="B149">
        <v>6.0620927030328897E-2</v>
      </c>
      <c r="C149">
        <f t="shared" si="6"/>
        <v>0.24621317395770864</v>
      </c>
      <c r="D149">
        <v>1.2472072909959699</v>
      </c>
      <c r="E149">
        <f t="shared" si="7"/>
        <v>1.1167843529509043</v>
      </c>
    </row>
    <row r="150" spans="1:5" x14ac:dyDescent="0.3">
      <c r="A150">
        <v>149</v>
      </c>
      <c r="B150">
        <v>0.93740210803293</v>
      </c>
      <c r="C150">
        <f t="shared" si="6"/>
        <v>0.96819528403774513</v>
      </c>
      <c r="D150">
        <v>1.3031837891835201</v>
      </c>
      <c r="E150">
        <f t="shared" si="7"/>
        <v>1.1415707552243619</v>
      </c>
    </row>
    <row r="151" spans="1:5" x14ac:dyDescent="0.3">
      <c r="A151">
        <v>150</v>
      </c>
      <c r="B151">
        <v>0.19411081974165101</v>
      </c>
      <c r="C151">
        <f t="shared" si="6"/>
        <v>0.44058009458173553</v>
      </c>
      <c r="D151">
        <v>1.3121511157575201</v>
      </c>
      <c r="E151">
        <f t="shared" si="7"/>
        <v>1.1454916480522763</v>
      </c>
    </row>
    <row r="152" spans="1:5" x14ac:dyDescent="0.3">
      <c r="A152">
        <v>151</v>
      </c>
      <c r="B152">
        <v>0.71766131902002495</v>
      </c>
      <c r="C152">
        <f t="shared" si="6"/>
        <v>0.84714893555975446</v>
      </c>
      <c r="D152">
        <v>1.3502121337780599</v>
      </c>
      <c r="E152">
        <f t="shared" si="7"/>
        <v>1.1619862881196403</v>
      </c>
    </row>
    <row r="153" spans="1:5" x14ac:dyDescent="0.3">
      <c r="A153">
        <v>152</v>
      </c>
      <c r="B153">
        <v>0.59487921825962597</v>
      </c>
      <c r="C153">
        <f t="shared" si="6"/>
        <v>0.77128413587965494</v>
      </c>
      <c r="D153">
        <v>1.3566651635971501</v>
      </c>
      <c r="E153">
        <f t="shared" si="7"/>
        <v>1.1647597020832881</v>
      </c>
    </row>
    <row r="154" spans="1:5" x14ac:dyDescent="0.3">
      <c r="A154">
        <v>153</v>
      </c>
      <c r="B154">
        <v>5.4648773105156499E-2</v>
      </c>
      <c r="C154">
        <f t="shared" si="6"/>
        <v>0.23377077042512501</v>
      </c>
      <c r="D154">
        <v>1.35835622448199</v>
      </c>
      <c r="E154">
        <f t="shared" si="7"/>
        <v>1.1654854029467678</v>
      </c>
    </row>
    <row r="155" spans="1:5" x14ac:dyDescent="0.3">
      <c r="A155">
        <v>154</v>
      </c>
      <c r="B155">
        <v>0.67481763718368004</v>
      </c>
      <c r="C155">
        <f t="shared" si="6"/>
        <v>0.82147284628506134</v>
      </c>
      <c r="D155">
        <v>1.39194336965342</v>
      </c>
      <c r="E155">
        <f t="shared" si="7"/>
        <v>1.1798064966991071</v>
      </c>
    </row>
    <row r="156" spans="1:5" x14ac:dyDescent="0.3">
      <c r="A156">
        <v>155</v>
      </c>
      <c r="B156">
        <v>0.98444963529523399</v>
      </c>
      <c r="C156">
        <f t="shared" si="6"/>
        <v>0.99219435358967545</v>
      </c>
      <c r="D156">
        <v>1.5072846978896299</v>
      </c>
      <c r="E156">
        <f t="shared" si="7"/>
        <v>1.2277152348527853</v>
      </c>
    </row>
    <row r="157" spans="1:5" x14ac:dyDescent="0.3">
      <c r="A157">
        <v>156</v>
      </c>
      <c r="B157">
        <v>1.1611391742627399</v>
      </c>
      <c r="C157">
        <f t="shared" si="6"/>
        <v>1.07756168002706</v>
      </c>
      <c r="D157">
        <v>1.50760383546981</v>
      </c>
      <c r="E157">
        <f t="shared" si="7"/>
        <v>1.227845200124922</v>
      </c>
    </row>
    <row r="158" spans="1:5" x14ac:dyDescent="0.3">
      <c r="A158">
        <v>157</v>
      </c>
      <c r="B158">
        <v>0.59759996605454901</v>
      </c>
      <c r="C158">
        <f t="shared" si="6"/>
        <v>0.77304590164785758</v>
      </c>
      <c r="D158">
        <v>1.5642127107605499</v>
      </c>
      <c r="E158">
        <f t="shared" si="7"/>
        <v>1.2506848966708402</v>
      </c>
    </row>
    <row r="159" spans="1:5" x14ac:dyDescent="0.3">
      <c r="A159">
        <v>158</v>
      </c>
      <c r="B159">
        <v>1.0771433992589501</v>
      </c>
      <c r="C159">
        <f t="shared" si="6"/>
        <v>1.0378551918543117</v>
      </c>
      <c r="D159">
        <v>1.56523108592256</v>
      </c>
      <c r="E159">
        <f t="shared" si="7"/>
        <v>1.2510919574206205</v>
      </c>
    </row>
    <row r="160" spans="1:5" x14ac:dyDescent="0.3">
      <c r="A160">
        <v>159</v>
      </c>
      <c r="B160">
        <v>0.26197365283503399</v>
      </c>
      <c r="C160">
        <f t="shared" si="6"/>
        <v>0.51183361831266416</v>
      </c>
      <c r="D160">
        <v>1.5680703967823399</v>
      </c>
      <c r="E160">
        <f t="shared" si="7"/>
        <v>1.2522261763684466</v>
      </c>
    </row>
    <row r="161" spans="1:5" x14ac:dyDescent="0.3">
      <c r="A161">
        <v>160</v>
      </c>
      <c r="B161">
        <v>0.80974550424823799</v>
      </c>
      <c r="C161">
        <f t="shared" si="6"/>
        <v>0.89985860236385917</v>
      </c>
      <c r="D161">
        <v>1.56949940770378</v>
      </c>
      <c r="E161">
        <f t="shared" si="7"/>
        <v>1.2527966346154431</v>
      </c>
    </row>
    <row r="162" spans="1:5" x14ac:dyDescent="0.3">
      <c r="A162">
        <v>161</v>
      </c>
      <c r="B162">
        <v>0.386674540568679</v>
      </c>
      <c r="C162">
        <f t="shared" ref="C162:C193" si="8">SQRT(B162)</f>
        <v>0.62183160145547367</v>
      </c>
      <c r="D162">
        <v>1.6193893392452801</v>
      </c>
      <c r="E162">
        <f t="shared" si="7"/>
        <v>1.2725522933244355</v>
      </c>
    </row>
    <row r="163" spans="1:5" x14ac:dyDescent="0.3">
      <c r="A163">
        <v>162</v>
      </c>
      <c r="B163">
        <v>0.97574485629496699</v>
      </c>
      <c r="C163">
        <f t="shared" si="8"/>
        <v>0.98779798354469572</v>
      </c>
      <c r="D163">
        <v>1.6386914060497899</v>
      </c>
      <c r="E163">
        <f t="shared" si="7"/>
        <v>1.2801138254271727</v>
      </c>
    </row>
    <row r="164" spans="1:5" x14ac:dyDescent="0.3">
      <c r="A164">
        <v>163</v>
      </c>
      <c r="B164">
        <v>1.9579839988614101</v>
      </c>
      <c r="C164">
        <f t="shared" si="8"/>
        <v>1.3992798143550167</v>
      </c>
      <c r="D164">
        <v>1.66078168524572</v>
      </c>
      <c r="E164">
        <f t="shared" si="7"/>
        <v>1.288713189676322</v>
      </c>
    </row>
    <row r="165" spans="1:5" x14ac:dyDescent="0.3">
      <c r="A165">
        <v>164</v>
      </c>
      <c r="B165">
        <v>0.329561602599722</v>
      </c>
      <c r="C165">
        <f t="shared" si="8"/>
        <v>0.57407456188174899</v>
      </c>
      <c r="D165">
        <v>1.8035644999384199</v>
      </c>
      <c r="E165">
        <f t="shared" si="7"/>
        <v>1.3429685401893896</v>
      </c>
    </row>
    <row r="166" spans="1:5" x14ac:dyDescent="0.3">
      <c r="A166">
        <v>165</v>
      </c>
      <c r="B166">
        <v>0.116661623317579</v>
      </c>
      <c r="C166">
        <f t="shared" si="8"/>
        <v>0.34155764274508482</v>
      </c>
      <c r="D166">
        <v>1.81818482497101</v>
      </c>
      <c r="E166">
        <f t="shared" si="7"/>
        <v>1.3484008398732961</v>
      </c>
    </row>
    <row r="167" spans="1:5" x14ac:dyDescent="0.3">
      <c r="A167">
        <v>166</v>
      </c>
      <c r="B167">
        <v>0.83185898060435404</v>
      </c>
      <c r="C167">
        <f t="shared" si="8"/>
        <v>0.91206303543360101</v>
      </c>
      <c r="D167">
        <v>1.90509562320001</v>
      </c>
      <c r="E167">
        <f t="shared" si="7"/>
        <v>1.3802520143799863</v>
      </c>
    </row>
    <row r="168" spans="1:5" x14ac:dyDescent="0.3">
      <c r="A168">
        <v>167</v>
      </c>
      <c r="B168">
        <v>0.69725278854524997</v>
      </c>
      <c r="C168">
        <f t="shared" si="8"/>
        <v>0.83501663968165929</v>
      </c>
      <c r="D168">
        <v>1.9736360017561401</v>
      </c>
      <c r="E168">
        <f t="shared" si="7"/>
        <v>1.4048615596407141</v>
      </c>
    </row>
    <row r="169" spans="1:5" x14ac:dyDescent="0.3">
      <c r="A169">
        <v>168</v>
      </c>
      <c r="B169">
        <v>0.33521606546690602</v>
      </c>
      <c r="C169">
        <f t="shared" si="8"/>
        <v>0.57897846718760282</v>
      </c>
      <c r="D169">
        <v>2.0948853973996902</v>
      </c>
      <c r="E169">
        <f t="shared" si="7"/>
        <v>1.4473718932602258</v>
      </c>
    </row>
    <row r="170" spans="1:5" x14ac:dyDescent="0.3">
      <c r="A170">
        <v>169</v>
      </c>
      <c r="B170">
        <v>0.489501550236418</v>
      </c>
      <c r="C170">
        <f t="shared" si="8"/>
        <v>0.69964387386470983</v>
      </c>
      <c r="D170">
        <v>2.1323447379107998</v>
      </c>
      <c r="E170">
        <f t="shared" si="7"/>
        <v>1.4602550249565314</v>
      </c>
    </row>
    <row r="171" spans="1:5" x14ac:dyDescent="0.3">
      <c r="A171">
        <v>170</v>
      </c>
      <c r="B171">
        <v>0.74058207482960103</v>
      </c>
      <c r="C171">
        <f t="shared" si="8"/>
        <v>0.86057078432259193</v>
      </c>
      <c r="D171">
        <v>2.3846894660198799</v>
      </c>
      <c r="E171">
        <f t="shared" si="7"/>
        <v>1.5442439787869919</v>
      </c>
    </row>
    <row r="172" spans="1:5" x14ac:dyDescent="0.3">
      <c r="A172">
        <v>171</v>
      </c>
      <c r="B172">
        <v>0.67645757286656105</v>
      </c>
      <c r="C172">
        <f t="shared" si="8"/>
        <v>0.82247040850510911</v>
      </c>
      <c r="D172">
        <v>2.5444187657887398</v>
      </c>
      <c r="E172">
        <f t="shared" si="7"/>
        <v>1.5951234327752633</v>
      </c>
    </row>
    <row r="173" spans="1:5" x14ac:dyDescent="0.3">
      <c r="A173">
        <v>172</v>
      </c>
      <c r="B173">
        <v>0.53669749848136195</v>
      </c>
      <c r="C173">
        <f t="shared" si="8"/>
        <v>0.73259640900113754</v>
      </c>
      <c r="D173">
        <v>2.8298459048031499</v>
      </c>
      <c r="E173">
        <f t="shared" si="7"/>
        <v>1.6822145834593012</v>
      </c>
    </row>
    <row r="174" spans="1:5" x14ac:dyDescent="0.3">
      <c r="A174">
        <v>173</v>
      </c>
      <c r="B174">
        <v>0.57612822788666695</v>
      </c>
      <c r="C174">
        <f t="shared" si="8"/>
        <v>0.75903111127717748</v>
      </c>
      <c r="D174">
        <v>2.9289190799805702</v>
      </c>
      <c r="E174">
        <f t="shared" si="7"/>
        <v>1.711408507627729</v>
      </c>
    </row>
    <row r="175" spans="1:5" x14ac:dyDescent="0.3">
      <c r="A175">
        <v>174</v>
      </c>
      <c r="B175">
        <v>2.4663557429080498</v>
      </c>
      <c r="C175">
        <f t="shared" si="8"/>
        <v>1.5704635439602059</v>
      </c>
      <c r="D175">
        <v>2.9497967458472201</v>
      </c>
      <c r="E175">
        <f t="shared" si="7"/>
        <v>1.7174972331410667</v>
      </c>
    </row>
    <row r="176" spans="1:5" x14ac:dyDescent="0.3">
      <c r="A176">
        <v>175</v>
      </c>
      <c r="B176">
        <v>0.68052221195902396</v>
      </c>
      <c r="C176">
        <f t="shared" si="8"/>
        <v>0.82493770186543414</v>
      </c>
      <c r="D176">
        <v>2.98798407193684</v>
      </c>
      <c r="E176">
        <f t="shared" si="7"/>
        <v>1.7285786276408834</v>
      </c>
    </row>
    <row r="177" spans="1:5" x14ac:dyDescent="0.3">
      <c r="A177">
        <v>176</v>
      </c>
      <c r="B177">
        <v>0.68713456134988204</v>
      </c>
      <c r="C177">
        <f t="shared" si="8"/>
        <v>0.82893580049958149</v>
      </c>
      <c r="D177">
        <v>3.25500315020511</v>
      </c>
      <c r="E177">
        <f t="shared" si="7"/>
        <v>1.8041627283050468</v>
      </c>
    </row>
    <row r="178" spans="1:5" x14ac:dyDescent="0.3">
      <c r="A178">
        <v>177</v>
      </c>
      <c r="B178">
        <v>0.75523173201996396</v>
      </c>
      <c r="C178">
        <f t="shared" si="8"/>
        <v>0.86904069641183312</v>
      </c>
      <c r="D178">
        <v>3.7517983693703498</v>
      </c>
      <c r="E178">
        <f t="shared" si="7"/>
        <v>1.9369559544218733</v>
      </c>
    </row>
    <row r="179" spans="1:5" x14ac:dyDescent="0.3">
      <c r="A179">
        <v>178</v>
      </c>
      <c r="B179">
        <v>0.91512181486552102</v>
      </c>
      <c r="C179">
        <f t="shared" si="8"/>
        <v>0.95661999501657968</v>
      </c>
      <c r="D179">
        <v>3.97924908956595</v>
      </c>
      <c r="E179">
        <f t="shared" si="7"/>
        <v>1.9948055267534102</v>
      </c>
    </row>
    <row r="180" spans="1:5" x14ac:dyDescent="0.3">
      <c r="A180">
        <v>179</v>
      </c>
      <c r="B180">
        <v>0.95177578023811105</v>
      </c>
      <c r="C180">
        <f t="shared" si="8"/>
        <v>0.97558996522007702</v>
      </c>
      <c r="D180">
        <v>4.0815063522999804</v>
      </c>
      <c r="E180">
        <f t="shared" si="7"/>
        <v>2.0202738310189488</v>
      </c>
    </row>
    <row r="181" spans="1:5" x14ac:dyDescent="0.3">
      <c r="A181">
        <v>180</v>
      </c>
      <c r="B181">
        <v>39.937018263810202</v>
      </c>
      <c r="C181">
        <f t="shared" si="8"/>
        <v>6.3195742153890562</v>
      </c>
      <c r="D181">
        <v>4.2433602901818599</v>
      </c>
      <c r="E181">
        <f t="shared" si="7"/>
        <v>2.0599418171836454</v>
      </c>
    </row>
    <row r="182" spans="1:5" x14ac:dyDescent="0.3">
      <c r="A182">
        <v>181</v>
      </c>
      <c r="B182">
        <v>0.65183746825339794</v>
      </c>
      <c r="C182">
        <f t="shared" si="8"/>
        <v>0.80736452006104276</v>
      </c>
      <c r="D182">
        <v>4.3355838798093798</v>
      </c>
      <c r="E182">
        <f t="shared" si="7"/>
        <v>2.0822064930763662</v>
      </c>
    </row>
    <row r="183" spans="1:5" x14ac:dyDescent="0.3">
      <c r="A183">
        <v>182</v>
      </c>
      <c r="B183">
        <v>0.23436115681194</v>
      </c>
      <c r="C183">
        <f t="shared" si="8"/>
        <v>0.48410862088165707</v>
      </c>
      <c r="D183">
        <v>4.5209245268548903</v>
      </c>
      <c r="E183">
        <f t="shared" si="7"/>
        <v>2.1262465818561331</v>
      </c>
    </row>
    <row r="184" spans="1:5" x14ac:dyDescent="0.3">
      <c r="A184">
        <v>183</v>
      </c>
      <c r="B184">
        <v>4.8833800130339897</v>
      </c>
      <c r="C184">
        <f t="shared" si="8"/>
        <v>2.209837101017627</v>
      </c>
      <c r="D184">
        <v>4.9573500295592696</v>
      </c>
      <c r="E184">
        <f t="shared" si="7"/>
        <v>2.2265107297202209</v>
      </c>
    </row>
    <row r="185" spans="1:5" x14ac:dyDescent="0.3">
      <c r="A185">
        <v>184</v>
      </c>
      <c r="B185">
        <v>1.7752605154883201</v>
      </c>
      <c r="C185">
        <f t="shared" si="8"/>
        <v>1.3323890255808624</v>
      </c>
      <c r="D185">
        <v>5.4894628582160099</v>
      </c>
      <c r="E185">
        <f t="shared" si="7"/>
        <v>2.3429602767046669</v>
      </c>
    </row>
    <row r="186" spans="1:5" x14ac:dyDescent="0.3">
      <c r="A186">
        <v>185</v>
      </c>
      <c r="B186">
        <v>0.16662021071320601</v>
      </c>
      <c r="C186">
        <f t="shared" si="8"/>
        <v>0.4081913898077788</v>
      </c>
      <c r="D186">
        <v>5.86665227158944</v>
      </c>
      <c r="E186">
        <f t="shared" si="7"/>
        <v>2.4221173116902164</v>
      </c>
    </row>
    <row r="187" spans="1:5" x14ac:dyDescent="0.3">
      <c r="A187">
        <v>186</v>
      </c>
      <c r="B187">
        <v>1.01469488504218</v>
      </c>
      <c r="C187">
        <f t="shared" si="8"/>
        <v>1.0073206465878579</v>
      </c>
      <c r="D187">
        <v>6.6576704024929203</v>
      </c>
      <c r="E187">
        <f t="shared" si="7"/>
        <v>2.5802461902874541</v>
      </c>
    </row>
    <row r="188" spans="1:5" x14ac:dyDescent="0.3">
      <c r="A188">
        <v>187</v>
      </c>
      <c r="B188">
        <v>0.372243875829884</v>
      </c>
      <c r="C188">
        <f t="shared" si="8"/>
        <v>0.6101179196105323</v>
      </c>
      <c r="D188">
        <v>7.0418037202786898</v>
      </c>
      <c r="E188">
        <f t="shared" si="7"/>
        <v>2.6536397118445998</v>
      </c>
    </row>
    <row r="189" spans="1:5" x14ac:dyDescent="0.3">
      <c r="A189">
        <v>188</v>
      </c>
      <c r="B189">
        <v>0.25305666871870103</v>
      </c>
      <c r="C189">
        <f t="shared" si="8"/>
        <v>0.50304738218054668</v>
      </c>
      <c r="D189">
        <v>7.5073320420696401</v>
      </c>
      <c r="E189">
        <f t="shared" si="7"/>
        <v>2.7399511021311382</v>
      </c>
    </row>
    <row r="190" spans="1:5" x14ac:dyDescent="0.3">
      <c r="A190">
        <v>189</v>
      </c>
      <c r="B190">
        <v>0.39204060362517101</v>
      </c>
      <c r="C190">
        <f t="shared" si="8"/>
        <v>0.62613145874103071</v>
      </c>
      <c r="D190">
        <v>8.0569798166185898</v>
      </c>
      <c r="E190">
        <f t="shared" si="7"/>
        <v>2.8384819563665697</v>
      </c>
    </row>
    <row r="191" spans="1:5" x14ac:dyDescent="0.3">
      <c r="A191">
        <v>190</v>
      </c>
      <c r="B191">
        <v>0.53280929324042003</v>
      </c>
      <c r="C191">
        <f t="shared" si="8"/>
        <v>0.72993786943850225</v>
      </c>
      <c r="D191">
        <v>8.3256988485309709</v>
      </c>
      <c r="E191">
        <f t="shared" si="7"/>
        <v>2.8854287113929833</v>
      </c>
    </row>
    <row r="192" spans="1:5" x14ac:dyDescent="0.3">
      <c r="A192">
        <v>191</v>
      </c>
      <c r="B192">
        <v>5.6138796351474003</v>
      </c>
      <c r="C192">
        <f t="shared" si="8"/>
        <v>2.3693627065410228</v>
      </c>
      <c r="D192">
        <v>8.6201493909126903</v>
      </c>
      <c r="E192">
        <f t="shared" si="7"/>
        <v>2.936009092443804</v>
      </c>
    </row>
    <row r="193" spans="1:5" x14ac:dyDescent="0.3">
      <c r="A193">
        <v>192</v>
      </c>
      <c r="B193">
        <v>0.71069828235605004</v>
      </c>
      <c r="C193">
        <f t="shared" si="8"/>
        <v>0.84302922983491502</v>
      </c>
      <c r="D193">
        <v>11.6001085543461</v>
      </c>
      <c r="E193">
        <f t="shared" si="7"/>
        <v>3.4058932094747334</v>
      </c>
    </row>
    <row r="194" spans="1:5" x14ac:dyDescent="0.3">
      <c r="A194">
        <v>193</v>
      </c>
      <c r="B194">
        <v>0.36260404677707198</v>
      </c>
      <c r="C194">
        <f t="shared" ref="C194:C201" si="9">SQRT(B194)</f>
        <v>0.60216612888560239</v>
      </c>
      <c r="D194">
        <v>12.1722541422353</v>
      </c>
      <c r="E194">
        <f t="shared" si="7"/>
        <v>3.4888757705363056</v>
      </c>
    </row>
    <row r="195" spans="1:5" x14ac:dyDescent="0.3">
      <c r="A195">
        <v>194</v>
      </c>
      <c r="B195">
        <v>0.659376970398597</v>
      </c>
      <c r="C195">
        <f t="shared" si="9"/>
        <v>0.81202030171578654</v>
      </c>
      <c r="D195">
        <v>12.868702355353699</v>
      </c>
      <c r="E195">
        <f t="shared" ref="E195:E201" si="10">SQRT(D195)</f>
        <v>3.5872973608768062</v>
      </c>
    </row>
    <row r="196" spans="1:5" x14ac:dyDescent="0.3">
      <c r="A196">
        <v>195</v>
      </c>
      <c r="B196">
        <v>0.82414241871410698</v>
      </c>
      <c r="C196">
        <f t="shared" si="9"/>
        <v>0.90782290052306291</v>
      </c>
      <c r="D196">
        <v>16.819805351002199</v>
      </c>
      <c r="E196">
        <f t="shared" si="10"/>
        <v>4.1011956001880963</v>
      </c>
    </row>
    <row r="197" spans="1:5" x14ac:dyDescent="0.3">
      <c r="A197">
        <v>196</v>
      </c>
      <c r="B197">
        <v>0.954022274905164</v>
      </c>
      <c r="C197">
        <f t="shared" si="9"/>
        <v>0.97674063850398074</v>
      </c>
      <c r="D197">
        <v>17.291816116669398</v>
      </c>
      <c r="E197">
        <f t="shared" si="10"/>
        <v>4.1583429532290141</v>
      </c>
    </row>
    <row r="198" spans="1:5" x14ac:dyDescent="0.3">
      <c r="A198">
        <v>197</v>
      </c>
      <c r="B198">
        <v>3.4287982224607099</v>
      </c>
      <c r="C198">
        <f t="shared" si="9"/>
        <v>1.8517014398819023</v>
      </c>
      <c r="D198">
        <v>17.858996723379999</v>
      </c>
      <c r="E198">
        <f t="shared" si="10"/>
        <v>4.2259906203611006</v>
      </c>
    </row>
    <row r="199" spans="1:5" x14ac:dyDescent="0.3">
      <c r="A199">
        <v>198</v>
      </c>
      <c r="B199">
        <v>0.93261191834964496</v>
      </c>
      <c r="C199">
        <f t="shared" si="9"/>
        <v>0.96571834317757732</v>
      </c>
      <c r="D199">
        <v>20.479553595026001</v>
      </c>
      <c r="E199">
        <f t="shared" si="10"/>
        <v>4.5254340780775939</v>
      </c>
    </row>
    <row r="200" spans="1:5" x14ac:dyDescent="0.3">
      <c r="A200">
        <v>199</v>
      </c>
      <c r="B200">
        <v>0.66978901378022404</v>
      </c>
      <c r="C200">
        <f t="shared" si="9"/>
        <v>0.81840638669320276</v>
      </c>
      <c r="D200">
        <v>24.2719959963426</v>
      </c>
      <c r="E200">
        <f t="shared" si="10"/>
        <v>4.926661749739127</v>
      </c>
    </row>
    <row r="201" spans="1:5" x14ac:dyDescent="0.3">
      <c r="A201">
        <v>200</v>
      </c>
      <c r="B201">
        <v>0.61126383030239395</v>
      </c>
      <c r="C201">
        <f t="shared" si="9"/>
        <v>0.78183363339165324</v>
      </c>
      <c r="D201">
        <v>40.456542330542199</v>
      </c>
      <c r="E201">
        <f t="shared" si="10"/>
        <v>6.360545757287043</v>
      </c>
    </row>
  </sheetData>
  <sortState xmlns:xlrd2="http://schemas.microsoft.com/office/spreadsheetml/2017/richdata2" ref="A2:C202">
    <sortCondition ref="A1:A20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5839-1CE6-4C25-B59E-2CCC14AD2BAB}">
  <dimension ref="A1:C6"/>
  <sheetViews>
    <sheetView workbookViewId="0">
      <selection activeCell="E17" sqref="E17"/>
    </sheetView>
  </sheetViews>
  <sheetFormatPr defaultRowHeight="14.4" x14ac:dyDescent="0.3"/>
  <cols>
    <col min="1" max="1" width="23" bestFit="1" customWidth="1"/>
    <col min="2" max="2" width="20.6640625" customWidth="1"/>
    <col min="3" max="3" width="22.88671875" customWidth="1"/>
  </cols>
  <sheetData>
    <row r="1" spans="1:3" x14ac:dyDescent="0.3">
      <c r="A1" s="8"/>
      <c r="B1" s="8" t="s">
        <v>771</v>
      </c>
      <c r="C1" s="8"/>
    </row>
    <row r="2" spans="1:3" x14ac:dyDescent="0.3">
      <c r="A2" s="8"/>
      <c r="B2" t="s">
        <v>759</v>
      </c>
      <c r="C2" t="s">
        <v>770</v>
      </c>
    </row>
    <row r="3" spans="1:3" x14ac:dyDescent="0.3">
      <c r="A3" t="s">
        <v>760</v>
      </c>
      <c r="B3">
        <f>AVERAGE(rmse!C:C)</f>
        <v>1.0148503740190671</v>
      </c>
      <c r="C3">
        <f>AVERAGE(rmse!E:E)</f>
        <v>1.2246073329311784</v>
      </c>
    </row>
    <row r="4" spans="1:3" x14ac:dyDescent="0.3">
      <c r="A4" t="s">
        <v>761</v>
      </c>
      <c r="B4">
        <f>MEDIAN(rmse!C:C)</f>
        <v>0.84854102166249867</v>
      </c>
      <c r="C4">
        <f>MEDIAN(rmse!E:E)</f>
        <v>0.97020942068887028</v>
      </c>
    </row>
    <row r="5" spans="1:3" x14ac:dyDescent="0.3">
      <c r="A5" t="s">
        <v>762</v>
      </c>
      <c r="B5">
        <f>_xlfn.STDEV.P(rmse!C:C)</f>
        <v>0.9705095775389363</v>
      </c>
      <c r="C5">
        <f>_xlfn.STDEV.P(rmse!E:E)</f>
        <v>0.82188832395270095</v>
      </c>
    </row>
    <row r="6" spans="1:3" x14ac:dyDescent="0.3">
      <c r="A6" t="s">
        <v>769</v>
      </c>
      <c r="B6">
        <f>B3+B5</f>
        <v>1.9853599515580034</v>
      </c>
      <c r="C6">
        <f>C3+C5</f>
        <v>2.0464956568838795</v>
      </c>
    </row>
  </sheetData>
  <mergeCells count="2">
    <mergeCell ref="B1:C1"/>
    <mergeCell ref="A1:A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25E2-152B-454C-86DB-D55A4528FA94}">
  <dimension ref="A1:GR3"/>
  <sheetViews>
    <sheetView topLeftCell="A2" zoomScale="85" zoomScaleNormal="85" workbookViewId="0">
      <selection activeCell="C21" sqref="C21"/>
    </sheetView>
  </sheetViews>
  <sheetFormatPr defaultRowHeight="14.4" x14ac:dyDescent="0.3"/>
  <cols>
    <col min="1" max="6" width="9.5546875" bestFit="1" customWidth="1"/>
    <col min="7" max="200" width="9" bestFit="1" customWidth="1"/>
  </cols>
  <sheetData>
    <row r="1" spans="1:200" s="6" customFormat="1" x14ac:dyDescent="0.3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6">
        <v>18</v>
      </c>
      <c r="S1" s="6">
        <v>19</v>
      </c>
      <c r="T1" s="6">
        <v>20</v>
      </c>
      <c r="U1" s="6">
        <v>21</v>
      </c>
      <c r="V1" s="6">
        <v>22</v>
      </c>
      <c r="W1" s="6">
        <v>23</v>
      </c>
      <c r="X1" s="6">
        <v>24</v>
      </c>
      <c r="Y1" s="6">
        <v>25</v>
      </c>
      <c r="Z1" s="6">
        <v>26</v>
      </c>
      <c r="AA1" s="6">
        <v>27</v>
      </c>
      <c r="AB1" s="6">
        <v>28</v>
      </c>
      <c r="AC1" s="6">
        <v>29</v>
      </c>
      <c r="AD1" s="6">
        <v>30</v>
      </c>
      <c r="AE1" s="6">
        <v>31</v>
      </c>
      <c r="AF1" s="6">
        <v>32</v>
      </c>
      <c r="AG1" s="6">
        <v>33</v>
      </c>
      <c r="AH1" s="6">
        <v>34</v>
      </c>
      <c r="AI1" s="6">
        <v>35</v>
      </c>
      <c r="AJ1" s="6">
        <v>36</v>
      </c>
      <c r="AK1" s="6">
        <v>37</v>
      </c>
      <c r="AL1" s="6">
        <v>38</v>
      </c>
      <c r="AM1" s="6">
        <v>39</v>
      </c>
      <c r="AN1" s="6">
        <v>40</v>
      </c>
      <c r="AO1" s="6">
        <v>41</v>
      </c>
      <c r="AP1" s="6">
        <v>42</v>
      </c>
      <c r="AQ1" s="6">
        <v>43</v>
      </c>
      <c r="AR1" s="6">
        <v>44</v>
      </c>
      <c r="AS1" s="6">
        <v>45</v>
      </c>
      <c r="AT1" s="6">
        <v>46</v>
      </c>
      <c r="AU1" s="6">
        <v>47</v>
      </c>
      <c r="AV1" s="6">
        <v>48</v>
      </c>
      <c r="AW1" s="6">
        <v>49</v>
      </c>
      <c r="AX1" s="6">
        <v>50</v>
      </c>
      <c r="AY1" s="6">
        <v>51</v>
      </c>
      <c r="AZ1" s="6">
        <v>52</v>
      </c>
      <c r="BA1" s="6">
        <v>53</v>
      </c>
      <c r="BB1" s="6">
        <v>54</v>
      </c>
      <c r="BC1" s="6">
        <v>55</v>
      </c>
      <c r="BD1" s="6">
        <v>56</v>
      </c>
      <c r="BE1" s="6">
        <v>57</v>
      </c>
      <c r="BF1" s="6">
        <v>58</v>
      </c>
      <c r="BG1" s="6">
        <v>59</v>
      </c>
      <c r="BH1" s="6">
        <v>60</v>
      </c>
      <c r="BI1" s="6">
        <v>61</v>
      </c>
      <c r="BJ1" s="6">
        <v>62</v>
      </c>
      <c r="BK1" s="6">
        <v>63</v>
      </c>
      <c r="BL1" s="6">
        <v>64</v>
      </c>
      <c r="BM1" s="6">
        <v>65</v>
      </c>
      <c r="BN1" s="6">
        <v>66</v>
      </c>
      <c r="BO1" s="6">
        <v>67</v>
      </c>
      <c r="BP1" s="6">
        <v>68</v>
      </c>
      <c r="BQ1" s="6">
        <v>69</v>
      </c>
      <c r="BR1" s="6">
        <v>70</v>
      </c>
      <c r="BS1" s="6">
        <v>71</v>
      </c>
      <c r="BT1" s="6">
        <v>72</v>
      </c>
      <c r="BU1" s="6">
        <v>73</v>
      </c>
      <c r="BV1" s="6">
        <v>74</v>
      </c>
      <c r="BW1" s="6">
        <v>75</v>
      </c>
      <c r="BX1" s="6">
        <v>76</v>
      </c>
      <c r="BY1" s="6">
        <v>77</v>
      </c>
      <c r="BZ1" s="6">
        <v>78</v>
      </c>
      <c r="CA1" s="6">
        <v>79</v>
      </c>
      <c r="CB1" s="6">
        <v>80</v>
      </c>
      <c r="CC1" s="6">
        <v>81</v>
      </c>
      <c r="CD1" s="6">
        <v>82</v>
      </c>
      <c r="CE1" s="6">
        <v>83</v>
      </c>
      <c r="CF1" s="6">
        <v>84</v>
      </c>
      <c r="CG1" s="6">
        <v>85</v>
      </c>
      <c r="CH1" s="6">
        <v>86</v>
      </c>
      <c r="CI1" s="6">
        <v>87</v>
      </c>
      <c r="CJ1" s="6">
        <v>88</v>
      </c>
      <c r="CK1" s="6">
        <v>89</v>
      </c>
      <c r="CL1" s="6">
        <v>90</v>
      </c>
      <c r="CM1" s="6">
        <v>91</v>
      </c>
      <c r="CN1" s="6">
        <v>92</v>
      </c>
      <c r="CO1" s="6">
        <v>93</v>
      </c>
      <c r="CP1" s="6">
        <v>94</v>
      </c>
      <c r="CQ1" s="6">
        <v>95</v>
      </c>
      <c r="CR1" s="6">
        <v>96</v>
      </c>
      <c r="CS1" s="6">
        <v>97</v>
      </c>
      <c r="CT1" s="6">
        <v>98</v>
      </c>
      <c r="CU1" s="6">
        <v>99</v>
      </c>
      <c r="CV1" s="6">
        <v>100</v>
      </c>
      <c r="CW1" s="6">
        <v>101</v>
      </c>
      <c r="CX1" s="6">
        <v>102</v>
      </c>
      <c r="CY1" s="6">
        <v>103</v>
      </c>
      <c r="CZ1" s="6">
        <v>104</v>
      </c>
      <c r="DA1" s="6">
        <v>105</v>
      </c>
      <c r="DB1" s="6">
        <v>106</v>
      </c>
      <c r="DC1" s="6">
        <v>107</v>
      </c>
      <c r="DD1" s="6">
        <v>108</v>
      </c>
      <c r="DE1" s="6">
        <v>109</v>
      </c>
      <c r="DF1" s="6">
        <v>110</v>
      </c>
      <c r="DG1" s="6">
        <v>111</v>
      </c>
      <c r="DH1" s="6">
        <v>112</v>
      </c>
      <c r="DI1" s="6">
        <v>113</v>
      </c>
      <c r="DJ1" s="6">
        <v>114</v>
      </c>
      <c r="DK1" s="6">
        <v>115</v>
      </c>
      <c r="DL1" s="6">
        <v>116</v>
      </c>
      <c r="DM1" s="6">
        <v>117</v>
      </c>
      <c r="DN1" s="6">
        <v>118</v>
      </c>
      <c r="DO1" s="6">
        <v>119</v>
      </c>
      <c r="DP1" s="6">
        <v>120</v>
      </c>
      <c r="DQ1" s="6">
        <v>121</v>
      </c>
      <c r="DR1" s="6">
        <v>122</v>
      </c>
      <c r="DS1" s="6">
        <v>123</v>
      </c>
      <c r="DT1" s="6">
        <v>124</v>
      </c>
      <c r="DU1" s="6">
        <v>125</v>
      </c>
      <c r="DV1" s="6">
        <v>126</v>
      </c>
      <c r="DW1" s="6">
        <v>127</v>
      </c>
      <c r="DX1" s="6">
        <v>128</v>
      </c>
      <c r="DY1" s="6">
        <v>129</v>
      </c>
      <c r="DZ1" s="6">
        <v>130</v>
      </c>
      <c r="EA1" s="6">
        <v>131</v>
      </c>
      <c r="EB1" s="6">
        <v>132</v>
      </c>
      <c r="EC1" s="6">
        <v>133</v>
      </c>
      <c r="ED1" s="6">
        <v>134</v>
      </c>
      <c r="EE1" s="6">
        <v>135</v>
      </c>
      <c r="EF1" s="6">
        <v>136</v>
      </c>
      <c r="EG1" s="6">
        <v>137</v>
      </c>
      <c r="EH1" s="6">
        <v>138</v>
      </c>
      <c r="EI1" s="6">
        <v>139</v>
      </c>
      <c r="EJ1" s="6">
        <v>140</v>
      </c>
      <c r="EK1" s="6">
        <v>141</v>
      </c>
      <c r="EL1" s="6">
        <v>142</v>
      </c>
      <c r="EM1" s="6">
        <v>143</v>
      </c>
      <c r="EN1" s="6">
        <v>144</v>
      </c>
      <c r="EO1" s="6">
        <v>145</v>
      </c>
      <c r="EP1" s="6">
        <v>146</v>
      </c>
      <c r="EQ1" s="6">
        <v>147</v>
      </c>
      <c r="ER1" s="6">
        <v>148</v>
      </c>
      <c r="ES1" s="6">
        <v>149</v>
      </c>
      <c r="ET1" s="6">
        <v>150</v>
      </c>
      <c r="EU1" s="6">
        <v>151</v>
      </c>
      <c r="EV1" s="6">
        <v>152</v>
      </c>
      <c r="EW1" s="6">
        <v>153</v>
      </c>
      <c r="EX1" s="6">
        <v>154</v>
      </c>
      <c r="EY1" s="6">
        <v>155</v>
      </c>
      <c r="EZ1" s="6">
        <v>156</v>
      </c>
      <c r="FA1" s="6">
        <v>157</v>
      </c>
      <c r="FB1" s="6">
        <v>158</v>
      </c>
      <c r="FC1" s="6">
        <v>159</v>
      </c>
      <c r="FD1" s="6">
        <v>160</v>
      </c>
      <c r="FE1" s="6">
        <v>161</v>
      </c>
      <c r="FF1" s="6">
        <v>162</v>
      </c>
      <c r="FG1" s="6">
        <v>163</v>
      </c>
      <c r="FH1" s="6">
        <v>164</v>
      </c>
      <c r="FI1" s="6">
        <v>165</v>
      </c>
      <c r="FJ1" s="6">
        <v>166</v>
      </c>
      <c r="FK1" s="6">
        <v>167</v>
      </c>
      <c r="FL1" s="6">
        <v>168</v>
      </c>
      <c r="FM1" s="6">
        <v>169</v>
      </c>
      <c r="FN1" s="6">
        <v>170</v>
      </c>
      <c r="FO1" s="6">
        <v>171</v>
      </c>
      <c r="FP1" s="6">
        <v>172</v>
      </c>
      <c r="FQ1" s="6">
        <v>173</v>
      </c>
      <c r="FR1" s="6">
        <v>174</v>
      </c>
      <c r="FS1" s="6">
        <v>175</v>
      </c>
      <c r="FT1" s="6">
        <v>176</v>
      </c>
      <c r="FU1" s="6">
        <v>177</v>
      </c>
      <c r="FV1" s="6">
        <v>178</v>
      </c>
      <c r="FW1" s="6">
        <v>179</v>
      </c>
      <c r="FX1" s="6">
        <v>180</v>
      </c>
      <c r="FY1" s="6">
        <v>181</v>
      </c>
      <c r="FZ1" s="6">
        <v>182</v>
      </c>
      <c r="GA1" s="6">
        <v>183</v>
      </c>
      <c r="GB1" s="6">
        <v>184</v>
      </c>
      <c r="GC1" s="6">
        <v>185</v>
      </c>
      <c r="GD1" s="6">
        <v>186</v>
      </c>
      <c r="GE1" s="6">
        <v>187</v>
      </c>
      <c r="GF1" s="6">
        <v>188</v>
      </c>
      <c r="GG1" s="6">
        <v>189</v>
      </c>
      <c r="GH1" s="6">
        <v>190</v>
      </c>
      <c r="GI1" s="6">
        <v>191</v>
      </c>
      <c r="GJ1" s="6">
        <v>192</v>
      </c>
      <c r="GK1" s="6">
        <v>193</v>
      </c>
      <c r="GL1" s="6">
        <v>194</v>
      </c>
      <c r="GM1" s="6">
        <v>195</v>
      </c>
      <c r="GN1" s="6">
        <v>196</v>
      </c>
      <c r="GO1" s="6">
        <v>197</v>
      </c>
      <c r="GP1" s="6">
        <v>198</v>
      </c>
      <c r="GQ1" s="6">
        <v>199</v>
      </c>
      <c r="GR1" s="6">
        <v>200</v>
      </c>
    </row>
    <row r="2" spans="1:200" s="4" customFormat="1" x14ac:dyDescent="0.3">
      <c r="A2" s="4">
        <v>39.652704170889997</v>
      </c>
      <c r="B2" s="4">
        <v>22.064378685845099</v>
      </c>
      <c r="C2" s="4">
        <v>29.0152671373292</v>
      </c>
      <c r="D2" s="4">
        <v>20.036948651236301</v>
      </c>
      <c r="E2" s="4">
        <v>13.444753927363699</v>
      </c>
      <c r="F2" s="4">
        <v>17.041369727355299</v>
      </c>
      <c r="G2" s="4">
        <v>7.6150984323141504</v>
      </c>
      <c r="H2" s="4">
        <v>0.89753303060523104</v>
      </c>
      <c r="I2" s="4">
        <v>0.91459849175769004</v>
      </c>
      <c r="J2" s="4">
        <v>0.24513480321297501</v>
      </c>
      <c r="K2" s="4">
        <v>0.82588236757803901</v>
      </c>
      <c r="L2" s="4">
        <v>0.93671111745606095</v>
      </c>
      <c r="M2" s="4">
        <v>0.96270167010691998</v>
      </c>
      <c r="N2" s="4">
        <v>0.38352035563107501</v>
      </c>
      <c r="O2" s="4">
        <v>0.38440004610041201</v>
      </c>
      <c r="P2" s="4">
        <v>0.840066323643894</v>
      </c>
      <c r="Q2" s="4">
        <v>0.86177289449830796</v>
      </c>
      <c r="R2" s="4">
        <v>0.760611865179327</v>
      </c>
      <c r="S2" s="4">
        <v>0.44075739047725598</v>
      </c>
      <c r="T2" s="4">
        <v>0.56351809899328298</v>
      </c>
      <c r="U2" s="4">
        <v>0.76113696933055697</v>
      </c>
      <c r="V2" s="4">
        <v>0.81258336643671902</v>
      </c>
      <c r="W2" s="4">
        <v>0.68583066538303095</v>
      </c>
      <c r="X2" s="4">
        <v>0.62211358757465895</v>
      </c>
      <c r="Y2" s="4">
        <v>0.79731043496320897</v>
      </c>
      <c r="Z2" s="4">
        <v>0.28574683036979198</v>
      </c>
      <c r="AA2" s="4">
        <v>0.94929789866130199</v>
      </c>
      <c r="AB2" s="4">
        <v>0.18208286457464001</v>
      </c>
      <c r="AC2" s="4">
        <v>0.61613794772463504</v>
      </c>
      <c r="AD2" s="4">
        <v>0.46082362819817402</v>
      </c>
      <c r="AE2" s="4">
        <v>4.5772619564487797E-2</v>
      </c>
      <c r="AF2" s="4">
        <v>0.46662374615614799</v>
      </c>
      <c r="AG2" s="4">
        <v>0.94784187537100795</v>
      </c>
      <c r="AH2" s="4">
        <v>0.11913761626374</v>
      </c>
      <c r="AI2" s="4">
        <v>0.75641585793779398</v>
      </c>
      <c r="AJ2" s="4">
        <v>0.15810372926530999</v>
      </c>
      <c r="AK2" s="4">
        <v>0.16240252261924201</v>
      </c>
      <c r="AL2" s="4">
        <v>6.6003287247327305E-2</v>
      </c>
      <c r="AM2" s="4">
        <v>0.18262560198785799</v>
      </c>
      <c r="AN2" s="4">
        <v>0.83123072843726498</v>
      </c>
      <c r="AO2" s="4">
        <v>0.25147585836691499</v>
      </c>
      <c r="AP2" s="4">
        <v>0.233453957007354</v>
      </c>
      <c r="AQ2" s="4">
        <v>6.3359484337163999E-2</v>
      </c>
      <c r="AR2" s="4">
        <v>0.77746292610491297</v>
      </c>
      <c r="AS2" s="4">
        <v>5.4155372491441797E-2</v>
      </c>
      <c r="AT2" s="4">
        <v>9.3202330586895907E-2</v>
      </c>
      <c r="AU2" s="4">
        <v>7.8652990744223605E-2</v>
      </c>
      <c r="AV2" s="4">
        <v>4.3897490284558603E-2</v>
      </c>
      <c r="AW2" s="4">
        <v>7.25837918351834E-3</v>
      </c>
      <c r="AX2" s="4">
        <v>0.30184939287651003</v>
      </c>
      <c r="AY2" s="4">
        <v>0.36691975719487502</v>
      </c>
      <c r="AZ2" s="4">
        <v>0.63617504986252904</v>
      </c>
      <c r="BA2" s="4">
        <v>7.1057985134008295E-2</v>
      </c>
      <c r="BB2" s="4">
        <v>1.2048558135581099E-2</v>
      </c>
      <c r="BC2" s="4">
        <v>7.8772449808202499E-2</v>
      </c>
      <c r="BD2" s="4">
        <v>0.45800279744745498</v>
      </c>
      <c r="BE2" s="4">
        <v>0.29045617615074898</v>
      </c>
      <c r="BF2" s="4">
        <v>0.112586111250608</v>
      </c>
      <c r="BG2" s="4">
        <v>0.277249809361587</v>
      </c>
      <c r="BH2" s="4">
        <v>6.1031276262918897E-2</v>
      </c>
      <c r="BI2" s="4">
        <v>8.5999344643687997E-2</v>
      </c>
      <c r="BJ2" s="4">
        <v>7.0325536032227499E-3</v>
      </c>
      <c r="BK2" s="4">
        <v>0.51317975578700004</v>
      </c>
      <c r="BL2" s="4">
        <v>4.23375842200511E-2</v>
      </c>
      <c r="BM2" s="4">
        <v>0.173066779701809</v>
      </c>
      <c r="BN2" s="4">
        <v>0.218553725508084</v>
      </c>
      <c r="BO2" s="4">
        <v>0.32084624171378801</v>
      </c>
      <c r="BP2" s="4">
        <v>1.58665866762864E-2</v>
      </c>
      <c r="BQ2" s="4">
        <v>1.4120578748638099E-2</v>
      </c>
      <c r="BR2" s="4">
        <v>5.8496344793316099E-2</v>
      </c>
      <c r="BS2" s="4">
        <v>0.465499327920325</v>
      </c>
      <c r="BT2" s="4">
        <v>0.116491147367392</v>
      </c>
      <c r="BU2" s="4">
        <v>0.39741001855104002</v>
      </c>
      <c r="BV2" s="4">
        <v>0.114488838100452</v>
      </c>
      <c r="BW2" s="4">
        <v>0.67713908547582802</v>
      </c>
      <c r="BX2" s="4">
        <v>2.2488557208200002E-2</v>
      </c>
      <c r="BY2" s="4">
        <v>0.11403294663006799</v>
      </c>
      <c r="BZ2" s="4">
        <v>5.9901064973209302E-2</v>
      </c>
      <c r="CA2" s="4">
        <v>7.5543401554128295E-2</v>
      </c>
      <c r="CB2" s="4">
        <v>6.5484809144068901E-2</v>
      </c>
      <c r="CC2" s="4">
        <v>3.6448314912481398E-2</v>
      </c>
      <c r="CD2" s="4">
        <v>3.4204564378369703E-2</v>
      </c>
      <c r="CE2" s="4">
        <v>8.4584331196936396E-2</v>
      </c>
      <c r="CF2" s="4">
        <v>3.2294306227533598E-2</v>
      </c>
      <c r="CG2" s="4">
        <v>0.25174165814292798</v>
      </c>
      <c r="CH2" s="4">
        <v>1.44530038829387E-2</v>
      </c>
      <c r="CI2" s="4">
        <v>1.2178420360448699E-2</v>
      </c>
      <c r="CJ2" s="4">
        <v>3.7574479762600498E-2</v>
      </c>
      <c r="CK2" s="4">
        <v>6.1065252603603702E-2</v>
      </c>
      <c r="CL2" s="4">
        <v>4.8832286015477601E-2</v>
      </c>
      <c r="CM2" s="4">
        <v>4.55635443495977E-4</v>
      </c>
      <c r="CN2" s="4">
        <v>0.38203266325489599</v>
      </c>
      <c r="CO2" s="4">
        <v>3.05815472094693E-2</v>
      </c>
      <c r="CP2" s="4">
        <v>1.08084554519981E-2</v>
      </c>
      <c r="CQ2" s="4">
        <v>0.53075296811150896</v>
      </c>
      <c r="CR2" s="4">
        <v>5.0324826743140101E-2</v>
      </c>
      <c r="CS2" s="4">
        <v>0.143151771834444</v>
      </c>
      <c r="CT2" s="4">
        <v>0.141789817520419</v>
      </c>
      <c r="CU2" s="4">
        <v>6.3566504078639901E-3</v>
      </c>
      <c r="CV2" s="4">
        <v>4.0498924019159903E-3</v>
      </c>
      <c r="CW2" s="4">
        <v>2.8991278480367699E-2</v>
      </c>
      <c r="CX2" s="4">
        <v>1.08779255332396E-2</v>
      </c>
      <c r="CY2" s="4">
        <v>1.19675671042527E-3</v>
      </c>
      <c r="CZ2" s="4">
        <v>1.0315612336704E-2</v>
      </c>
      <c r="DA2" s="4">
        <v>0.47329750295425399</v>
      </c>
      <c r="DB2" s="4">
        <v>0.71288288130739697</v>
      </c>
      <c r="DC2" s="4">
        <v>2.5555386549452799E-3</v>
      </c>
      <c r="DD2" s="4">
        <v>8.7015155167175396E-4</v>
      </c>
      <c r="DE2" s="4">
        <v>0.69953722681736596</v>
      </c>
      <c r="DF2" s="4">
        <v>8.8857575205470204E-2</v>
      </c>
      <c r="DG2" s="4">
        <v>1.60492821452413E-2</v>
      </c>
      <c r="DH2" s="4">
        <v>4.42223124891531E-2</v>
      </c>
      <c r="DI2" s="4">
        <v>0.17897267488156901</v>
      </c>
      <c r="DJ2" s="4">
        <v>6.6789161097649003E-3</v>
      </c>
      <c r="DK2" s="4">
        <v>3.5296809206528598E-2</v>
      </c>
      <c r="DL2" s="4">
        <v>1.1870229092708E-4</v>
      </c>
      <c r="DM2" s="4">
        <v>3.9177920172744001E-4</v>
      </c>
      <c r="DN2" s="4">
        <v>3.2475241460468299E-3</v>
      </c>
      <c r="DO2" s="4">
        <v>0.24555934091596501</v>
      </c>
      <c r="DP2" s="4">
        <v>1.18661023349946E-2</v>
      </c>
      <c r="DQ2" s="4">
        <v>0.69656435376035897</v>
      </c>
      <c r="DR2" s="4">
        <v>0.176208009929996</v>
      </c>
      <c r="DS2" s="4">
        <v>0.78172974373663995</v>
      </c>
      <c r="DT2" s="4">
        <v>1.5761743824585301E-2</v>
      </c>
      <c r="DU2" s="4">
        <v>0.77799915130897301</v>
      </c>
      <c r="DV2" s="4">
        <v>1.66602131079252E-2</v>
      </c>
      <c r="DW2" s="4">
        <v>0.14585415183344599</v>
      </c>
      <c r="DX2" s="4">
        <v>2.15717644727095E-2</v>
      </c>
      <c r="DY2" s="4">
        <v>0.230795157570792</v>
      </c>
      <c r="DZ2" s="4">
        <v>6.9934514366152096E-3</v>
      </c>
      <c r="EA2" s="4">
        <v>3.65304213797036E-3</v>
      </c>
      <c r="EB2" s="4">
        <v>0.89992400509814297</v>
      </c>
      <c r="EC2" s="4">
        <v>7.2391059720135903E-2</v>
      </c>
      <c r="ED2" s="4">
        <v>0.61350705789601601</v>
      </c>
      <c r="EE2" s="4">
        <v>1.3872910739169599E-3</v>
      </c>
      <c r="EF2" s="4">
        <v>5.9137770764760896E-3</v>
      </c>
      <c r="EG2" s="4">
        <v>0.97599924194938104</v>
      </c>
      <c r="EH2" s="4">
        <v>3.9751609836526397E-2</v>
      </c>
      <c r="EI2" s="4">
        <v>0.28872156924732001</v>
      </c>
      <c r="EJ2" s="4">
        <v>0.34706099687882103</v>
      </c>
      <c r="EK2" s="4">
        <v>4.9621456592952397E-2</v>
      </c>
      <c r="EL2" s="4">
        <v>0.94681312442601995</v>
      </c>
      <c r="EM2" s="4">
        <v>0.98283596980941001</v>
      </c>
      <c r="EN2" s="4">
        <v>9.3648082602916505E-4</v>
      </c>
      <c r="EO2" s="4">
        <v>0.69032113824014296</v>
      </c>
      <c r="EP2" s="4">
        <v>2.1394835649438402E-3</v>
      </c>
      <c r="EQ2" s="4">
        <v>1.3492035785991599E-3</v>
      </c>
      <c r="ER2" s="4">
        <v>0.27979881338491702</v>
      </c>
      <c r="ES2" s="4">
        <v>4.4560276329366896E-3</v>
      </c>
      <c r="ET2" s="4">
        <v>0.62501795019248496</v>
      </c>
      <c r="EU2" s="4">
        <v>3.7255456723051198E-3</v>
      </c>
      <c r="EV2" s="4">
        <v>2.3536290102392902E-3</v>
      </c>
      <c r="EW2" s="4">
        <v>3.66726692395744E-2</v>
      </c>
      <c r="EX2" s="4">
        <v>0.32261001921043198</v>
      </c>
      <c r="EY2" s="4">
        <v>0.14724209817678099</v>
      </c>
      <c r="EZ2" s="4">
        <v>0.42420395698976898</v>
      </c>
      <c r="FA2" s="4">
        <v>0.626288028113548</v>
      </c>
      <c r="FB2" s="4">
        <v>5.5329725177411795E-4</v>
      </c>
      <c r="FC2" s="4">
        <v>7.9416668428894795E-5</v>
      </c>
      <c r="FD2" s="4">
        <v>0.74577031258022997</v>
      </c>
      <c r="FE2" s="4">
        <v>0.81240316285233105</v>
      </c>
      <c r="FF2" s="4">
        <v>0.18241071364369801</v>
      </c>
      <c r="FG2" s="4">
        <v>3.8219079922864697E-2</v>
      </c>
      <c r="FH2" s="4">
        <v>7.3406205489109005E-2</v>
      </c>
      <c r="FI2" s="4">
        <v>0.18953146476959501</v>
      </c>
      <c r="FJ2" s="4">
        <v>0.211532959793439</v>
      </c>
      <c r="FK2" s="4">
        <v>7.7855419600419098E-2</v>
      </c>
      <c r="FL2" s="4">
        <v>1.9593365609367002E-3</v>
      </c>
      <c r="FM2" s="4">
        <v>0.33465850167236399</v>
      </c>
      <c r="FN2" s="4">
        <v>7.4538027740302701E-2</v>
      </c>
      <c r="FO2" s="4">
        <v>0.12438011581804501</v>
      </c>
      <c r="FP2" s="4">
        <v>5.6754068667375403E-2</v>
      </c>
      <c r="FQ2" s="4">
        <v>0.272870368654555</v>
      </c>
      <c r="FR2" s="4">
        <v>0.123186637135161</v>
      </c>
      <c r="FS2" s="4">
        <v>0.61968927186673095</v>
      </c>
      <c r="FT2" s="4">
        <v>0.1645556223521</v>
      </c>
      <c r="FU2" s="4">
        <v>3.3090509366037898E-2</v>
      </c>
      <c r="FV2" s="4">
        <v>4.1158263617742203E-3</v>
      </c>
      <c r="FW2" s="4">
        <v>0.52293031428824399</v>
      </c>
      <c r="FX2" s="4">
        <v>0.40184033315413198</v>
      </c>
      <c r="FY2" s="4">
        <v>0.27842371871409999</v>
      </c>
      <c r="FZ2" s="4">
        <v>0.429351943132948</v>
      </c>
      <c r="GA2" s="4">
        <v>0.55580720357180002</v>
      </c>
      <c r="GB2" s="4">
        <v>3.1435680079735601E-2</v>
      </c>
      <c r="GC2" s="4">
        <v>0.15679923971986001</v>
      </c>
      <c r="GD2" s="4">
        <v>0.13738484192730999</v>
      </c>
      <c r="GE2" s="4">
        <v>0.29240585861589302</v>
      </c>
      <c r="GF2" s="4">
        <v>0.177054792953589</v>
      </c>
      <c r="GG2" s="4">
        <v>2.9973484661658702E-2</v>
      </c>
      <c r="GH2" s="4">
        <v>0.29476241684858201</v>
      </c>
      <c r="GI2" s="4">
        <v>0.38829490284978202</v>
      </c>
      <c r="GJ2" s="4">
        <v>0.55038503987527598</v>
      </c>
      <c r="GK2" s="4">
        <v>0.17824060239245801</v>
      </c>
      <c r="GL2" s="4">
        <v>0.616362875479886</v>
      </c>
      <c r="GM2" s="4">
        <v>0.14342033114046801</v>
      </c>
      <c r="GN2" s="4">
        <v>0.14078468743702999</v>
      </c>
      <c r="GO2" s="4">
        <v>0.26828798738029402</v>
      </c>
      <c r="GP2" s="4">
        <v>0.42510320290015902</v>
      </c>
      <c r="GQ2" s="4">
        <v>0.265575544845984</v>
      </c>
      <c r="GR2" s="4">
        <v>0.18059734539549399</v>
      </c>
    </row>
    <row r="3" spans="1:200" x14ac:dyDescent="0.3">
      <c r="A3">
        <f>SQRT(A2)</f>
        <v>6.2970393178770925</v>
      </c>
      <c r="B3">
        <f t="shared" ref="B3:BM3" si="0">SQRT(B2)</f>
        <v>4.6972735374731052</v>
      </c>
      <c r="C3">
        <f t="shared" si="0"/>
        <v>5.3865821387340969</v>
      </c>
      <c r="D3">
        <f t="shared" si="0"/>
        <v>4.4762650336230427</v>
      </c>
      <c r="E3">
        <f t="shared" si="0"/>
        <v>3.6667088686400642</v>
      </c>
      <c r="F3">
        <f t="shared" si="0"/>
        <v>4.1281193935441474</v>
      </c>
      <c r="G3">
        <f t="shared" si="0"/>
        <v>2.7595467802365934</v>
      </c>
      <c r="H3">
        <f t="shared" si="0"/>
        <v>0.94738219880111274</v>
      </c>
      <c r="I3">
        <f t="shared" si="0"/>
        <v>0.95634642873683073</v>
      </c>
      <c r="J3">
        <f t="shared" si="0"/>
        <v>0.49511089991331741</v>
      </c>
      <c r="K3">
        <f t="shared" si="0"/>
        <v>0.90878070378834463</v>
      </c>
      <c r="L3">
        <f t="shared" si="0"/>
        <v>0.96783837362240444</v>
      </c>
      <c r="M3">
        <f t="shared" si="0"/>
        <v>0.98117361873774411</v>
      </c>
      <c r="N3">
        <f t="shared" si="0"/>
        <v>0.61929020308016747</v>
      </c>
      <c r="O3">
        <f t="shared" si="0"/>
        <v>0.62000003717775054</v>
      </c>
      <c r="P3">
        <f t="shared" si="0"/>
        <v>0.91655132079109136</v>
      </c>
      <c r="Q3">
        <f t="shared" si="0"/>
        <v>0.92831723807021271</v>
      </c>
      <c r="R3">
        <f t="shared" si="0"/>
        <v>0.87213064685248098</v>
      </c>
      <c r="S3">
        <f t="shared" si="0"/>
        <v>0.66389561715472711</v>
      </c>
      <c r="T3">
        <f t="shared" si="0"/>
        <v>0.75067842582112543</v>
      </c>
      <c r="U3">
        <f t="shared" si="0"/>
        <v>0.87243164163764542</v>
      </c>
      <c r="V3">
        <f t="shared" si="0"/>
        <v>0.90143406105866608</v>
      </c>
      <c r="W3">
        <f t="shared" si="0"/>
        <v>0.82814893913053522</v>
      </c>
      <c r="X3">
        <f t="shared" si="0"/>
        <v>0.78874177496482267</v>
      </c>
      <c r="Y3">
        <f t="shared" si="0"/>
        <v>0.89292241262228877</v>
      </c>
      <c r="Z3">
        <f t="shared" si="0"/>
        <v>0.53455292569566204</v>
      </c>
      <c r="AA3">
        <f t="shared" si="0"/>
        <v>0.97431919752271223</v>
      </c>
      <c r="AB3">
        <f t="shared" si="0"/>
        <v>0.42671168788145469</v>
      </c>
      <c r="AC3">
        <f t="shared" si="0"/>
        <v>0.78494455073249281</v>
      </c>
      <c r="AD3">
        <f t="shared" si="0"/>
        <v>0.67883991352761075</v>
      </c>
      <c r="AE3">
        <f t="shared" si="0"/>
        <v>0.21394536584017845</v>
      </c>
      <c r="AF3">
        <f t="shared" si="0"/>
        <v>0.68309863574461049</v>
      </c>
      <c r="AG3">
        <f t="shared" si="0"/>
        <v>0.97357171044099666</v>
      </c>
      <c r="AH3">
        <f t="shared" si="0"/>
        <v>0.34516317338867425</v>
      </c>
      <c r="AI3">
        <f t="shared" si="0"/>
        <v>0.86972171292764333</v>
      </c>
      <c r="AJ3">
        <f t="shared" si="0"/>
        <v>0.39762259652251908</v>
      </c>
      <c r="AK3">
        <f t="shared" si="0"/>
        <v>0.40299196346731531</v>
      </c>
      <c r="AL3">
        <f t="shared" si="0"/>
        <v>0.25691104929007491</v>
      </c>
      <c r="AM3">
        <f t="shared" si="0"/>
        <v>0.42734716798857808</v>
      </c>
      <c r="AN3">
        <f t="shared" si="0"/>
        <v>0.91171855769051069</v>
      </c>
      <c r="AO3">
        <f t="shared" si="0"/>
        <v>0.50147368661467673</v>
      </c>
      <c r="AP3">
        <f t="shared" si="0"/>
        <v>0.48317073277191985</v>
      </c>
      <c r="AQ3">
        <f t="shared" si="0"/>
        <v>0.25171309925620478</v>
      </c>
      <c r="AR3">
        <f t="shared" si="0"/>
        <v>0.88173858149959217</v>
      </c>
      <c r="AS3">
        <f t="shared" si="0"/>
        <v>0.232713069017281</v>
      </c>
      <c r="AT3">
        <f t="shared" si="0"/>
        <v>0.30529056747121408</v>
      </c>
      <c r="AU3">
        <f t="shared" si="0"/>
        <v>0.28045140531689905</v>
      </c>
      <c r="AV3">
        <f t="shared" si="0"/>
        <v>0.20951727920283472</v>
      </c>
      <c r="AW3">
        <f t="shared" si="0"/>
        <v>8.5196121880742548E-2</v>
      </c>
      <c r="AX3">
        <f t="shared" si="0"/>
        <v>0.54940822061242411</v>
      </c>
      <c r="AY3">
        <f t="shared" si="0"/>
        <v>0.60573901739517744</v>
      </c>
      <c r="AZ3">
        <f t="shared" si="0"/>
        <v>0.79760582361372523</v>
      </c>
      <c r="BA3">
        <f t="shared" si="0"/>
        <v>0.26656703684816002</v>
      </c>
      <c r="BB3">
        <f t="shared" si="0"/>
        <v>0.10976592429156282</v>
      </c>
      <c r="BC3">
        <f t="shared" si="0"/>
        <v>0.28066430091517253</v>
      </c>
      <c r="BD3">
        <f t="shared" si="0"/>
        <v>0.6767590394279599</v>
      </c>
      <c r="BE3">
        <f t="shared" si="0"/>
        <v>0.53893986320437359</v>
      </c>
      <c r="BF3">
        <f t="shared" si="0"/>
        <v>0.33553853914358034</v>
      </c>
      <c r="BG3">
        <f t="shared" si="0"/>
        <v>0.52654516364846327</v>
      </c>
      <c r="BH3">
        <f t="shared" si="0"/>
        <v>0.247045089534115</v>
      </c>
      <c r="BI3">
        <f t="shared" si="0"/>
        <v>0.29325644859693706</v>
      </c>
      <c r="BJ3">
        <f t="shared" si="0"/>
        <v>8.3860321983776992E-2</v>
      </c>
      <c r="BK3">
        <f t="shared" si="0"/>
        <v>0.71636565787801421</v>
      </c>
      <c r="BL3">
        <f t="shared" si="0"/>
        <v>0.2057609880906755</v>
      </c>
      <c r="BM3">
        <f t="shared" si="0"/>
        <v>0.41601295617060896</v>
      </c>
      <c r="BN3">
        <f t="shared" ref="BN3:DY3" si="1">SQRT(BN2)</f>
        <v>0.46749730000084921</v>
      </c>
      <c r="BO3">
        <f t="shared" si="1"/>
        <v>0.56643291016128994</v>
      </c>
      <c r="BP3">
        <f t="shared" si="1"/>
        <v>0.1259626400020514</v>
      </c>
      <c r="BQ3">
        <f t="shared" si="1"/>
        <v>0.11883004144002517</v>
      </c>
      <c r="BR3">
        <f t="shared" si="1"/>
        <v>0.24186017612107227</v>
      </c>
      <c r="BS3">
        <f t="shared" si="1"/>
        <v>0.68227511160845156</v>
      </c>
      <c r="BT3">
        <f t="shared" si="1"/>
        <v>0.34130799487763541</v>
      </c>
      <c r="BU3">
        <f t="shared" si="1"/>
        <v>0.63040464667627572</v>
      </c>
      <c r="BV3">
        <f t="shared" si="1"/>
        <v>0.33836199269488293</v>
      </c>
      <c r="BW3">
        <f t="shared" si="1"/>
        <v>0.82288461249182931</v>
      </c>
      <c r="BX3">
        <f t="shared" si="1"/>
        <v>0.14996185250989666</v>
      </c>
      <c r="BY3">
        <f t="shared" si="1"/>
        <v>0.33768764654643202</v>
      </c>
      <c r="BZ3">
        <f t="shared" si="1"/>
        <v>0.24474694068202221</v>
      </c>
      <c r="CA3">
        <f t="shared" si="1"/>
        <v>0.27485159914784613</v>
      </c>
      <c r="CB3">
        <f t="shared" si="1"/>
        <v>0.25589999832760629</v>
      </c>
      <c r="CC3">
        <f t="shared" si="1"/>
        <v>0.19091441777006105</v>
      </c>
      <c r="CD3">
        <f t="shared" si="1"/>
        <v>0.18494476034310814</v>
      </c>
      <c r="CE3">
        <f t="shared" si="1"/>
        <v>0.2908338549703875</v>
      </c>
      <c r="CF3">
        <f t="shared" si="1"/>
        <v>0.17970616635923653</v>
      </c>
      <c r="CG3">
        <f t="shared" si="1"/>
        <v>0.50173863529025542</v>
      </c>
      <c r="CH3">
        <f t="shared" si="1"/>
        <v>0.12022064665829535</v>
      </c>
      <c r="CI3">
        <f t="shared" si="1"/>
        <v>0.11035588049781805</v>
      </c>
      <c r="CJ3">
        <f t="shared" si="1"/>
        <v>0.19384137783920258</v>
      </c>
      <c r="CK3">
        <f t="shared" si="1"/>
        <v>0.24711384543081291</v>
      </c>
      <c r="CL3">
        <f t="shared" si="1"/>
        <v>0.22098028422345195</v>
      </c>
      <c r="CM3">
        <f t="shared" si="1"/>
        <v>2.1345618836097889E-2</v>
      </c>
      <c r="CN3">
        <f t="shared" si="1"/>
        <v>0.61808790900234889</v>
      </c>
      <c r="CO3">
        <f t="shared" si="1"/>
        <v>0.17487580510027481</v>
      </c>
      <c r="CP3">
        <f t="shared" si="1"/>
        <v>0.10396372180716743</v>
      </c>
      <c r="CQ3">
        <f t="shared" si="1"/>
        <v>0.72852794600585435</v>
      </c>
      <c r="CR3">
        <f t="shared" si="1"/>
        <v>0.22433195658028773</v>
      </c>
      <c r="CS3">
        <f t="shared" si="1"/>
        <v>0.37835402975843141</v>
      </c>
      <c r="CT3">
        <f t="shared" si="1"/>
        <v>0.37654988716027921</v>
      </c>
      <c r="CU3">
        <f t="shared" si="1"/>
        <v>7.9728604702854228E-2</v>
      </c>
      <c r="CV3">
        <f t="shared" si="1"/>
        <v>6.3638764930787198E-2</v>
      </c>
      <c r="CW3">
        <f t="shared" si="1"/>
        <v>0.1702682544703143</v>
      </c>
      <c r="CX3">
        <f t="shared" si="1"/>
        <v>0.10429729398809731</v>
      </c>
      <c r="CY3">
        <f t="shared" si="1"/>
        <v>3.4594171625076817E-2</v>
      </c>
      <c r="CZ3">
        <f t="shared" si="1"/>
        <v>0.10156580298852562</v>
      </c>
      <c r="DA3">
        <f t="shared" si="1"/>
        <v>0.68796620771245298</v>
      </c>
      <c r="DB3">
        <f t="shared" si="1"/>
        <v>0.844323919658443</v>
      </c>
      <c r="DC3">
        <f t="shared" si="1"/>
        <v>5.055233580108124E-2</v>
      </c>
      <c r="DD3">
        <f t="shared" si="1"/>
        <v>2.9498331337073188E-2</v>
      </c>
      <c r="DE3">
        <f t="shared" si="1"/>
        <v>0.83638342093645424</v>
      </c>
      <c r="DF3">
        <f t="shared" si="1"/>
        <v>0.29808987773064388</v>
      </c>
      <c r="DG3">
        <f t="shared" si="1"/>
        <v>0.12668576141477503</v>
      </c>
      <c r="DH3">
        <f t="shared" si="1"/>
        <v>0.21029101856511395</v>
      </c>
      <c r="DI3">
        <f t="shared" si="1"/>
        <v>0.42305162200559993</v>
      </c>
      <c r="DJ3">
        <f t="shared" si="1"/>
        <v>8.1724635880283378E-2</v>
      </c>
      <c r="DK3">
        <f t="shared" si="1"/>
        <v>0.18787445064864089</v>
      </c>
      <c r="DL3">
        <f t="shared" si="1"/>
        <v>1.0895058096544506E-2</v>
      </c>
      <c r="DM3">
        <f t="shared" si="1"/>
        <v>1.9793413089395168E-2</v>
      </c>
      <c r="DN3">
        <f t="shared" si="1"/>
        <v>5.6987052442171719E-2</v>
      </c>
      <c r="DO3">
        <f t="shared" si="1"/>
        <v>0.49553944435934161</v>
      </c>
      <c r="DP3">
        <f t="shared" si="1"/>
        <v>0.10893164065134886</v>
      </c>
      <c r="DQ3">
        <f t="shared" si="1"/>
        <v>0.83460430969433586</v>
      </c>
      <c r="DR3">
        <f t="shared" si="1"/>
        <v>0.41977137816911242</v>
      </c>
      <c r="DS3">
        <f t="shared" si="1"/>
        <v>0.88415481887316538</v>
      </c>
      <c r="DT3">
        <f t="shared" si="1"/>
        <v>0.12554578377860923</v>
      </c>
      <c r="DU3">
        <f t="shared" si="1"/>
        <v>0.88204260175400429</v>
      </c>
      <c r="DV3">
        <f t="shared" si="1"/>
        <v>0.12907444792802797</v>
      </c>
      <c r="DW3">
        <f t="shared" si="1"/>
        <v>0.38190856475529061</v>
      </c>
      <c r="DX3">
        <f t="shared" si="1"/>
        <v>0.1468732939397408</v>
      </c>
      <c r="DY3">
        <f t="shared" si="1"/>
        <v>0.48041144612799558</v>
      </c>
      <c r="DZ3">
        <f t="shared" ref="DZ3:GK3" si="2">SQRT(DZ2)</f>
        <v>8.362685834476391E-2</v>
      </c>
      <c r="EA3">
        <f t="shared" si="2"/>
        <v>6.0440401537137062E-2</v>
      </c>
      <c r="EB3">
        <f t="shared" si="2"/>
        <v>0.94864324437490355</v>
      </c>
      <c r="EC3">
        <f t="shared" si="2"/>
        <v>0.26905586728435399</v>
      </c>
      <c r="ED3">
        <f t="shared" si="2"/>
        <v>0.78326691357162281</v>
      </c>
      <c r="EE3">
        <f t="shared" si="2"/>
        <v>3.7246356518684617E-2</v>
      </c>
      <c r="EF3">
        <f t="shared" si="2"/>
        <v>7.6901086315318654E-2</v>
      </c>
      <c r="EG3">
        <f t="shared" si="2"/>
        <v>0.98792673916104778</v>
      </c>
      <c r="EH3">
        <f t="shared" si="2"/>
        <v>0.19937805756032032</v>
      </c>
      <c r="EI3">
        <f t="shared" si="2"/>
        <v>0.53732817648744235</v>
      </c>
      <c r="EJ3">
        <f t="shared" si="2"/>
        <v>0.58911883086421624</v>
      </c>
      <c r="EK3">
        <f t="shared" si="2"/>
        <v>0.22275874077789271</v>
      </c>
      <c r="EL3">
        <f t="shared" si="2"/>
        <v>0.9730432284467222</v>
      </c>
      <c r="EM3">
        <f t="shared" si="2"/>
        <v>0.99138083994467541</v>
      </c>
      <c r="EN3">
        <f t="shared" si="2"/>
        <v>3.0601974217837075E-2</v>
      </c>
      <c r="EO3">
        <f t="shared" si="2"/>
        <v>0.83085566631042662</v>
      </c>
      <c r="EP3">
        <f t="shared" si="2"/>
        <v>4.6254551829456092E-2</v>
      </c>
      <c r="EQ3">
        <f t="shared" si="2"/>
        <v>3.673150662032746E-2</v>
      </c>
      <c r="ER3">
        <f t="shared" si="2"/>
        <v>0.52896012456981767</v>
      </c>
      <c r="ES3">
        <f t="shared" si="2"/>
        <v>6.6753484050921935E-2</v>
      </c>
      <c r="ET3">
        <f t="shared" si="2"/>
        <v>0.79058076765912089</v>
      </c>
      <c r="EU3">
        <f t="shared" si="2"/>
        <v>6.1037248236672004E-2</v>
      </c>
      <c r="EV3">
        <f t="shared" si="2"/>
        <v>4.8514214517389541E-2</v>
      </c>
      <c r="EW3">
        <f t="shared" si="2"/>
        <v>0.19150109461717027</v>
      </c>
      <c r="EX3">
        <f t="shared" si="2"/>
        <v>0.56798769283359651</v>
      </c>
      <c r="EY3">
        <f t="shared" si="2"/>
        <v>0.38372138092212299</v>
      </c>
      <c r="EZ3">
        <f t="shared" si="2"/>
        <v>0.65130941724327074</v>
      </c>
      <c r="FA3">
        <f t="shared" si="2"/>
        <v>0.79138361627819165</v>
      </c>
      <c r="FB3">
        <f t="shared" si="2"/>
        <v>2.3522271399125508E-2</v>
      </c>
      <c r="FC3">
        <f t="shared" si="2"/>
        <v>8.9116030224025804E-3</v>
      </c>
      <c r="FD3">
        <f t="shared" si="2"/>
        <v>0.86357993988989223</v>
      </c>
      <c r="FE3">
        <f t="shared" si="2"/>
        <v>0.90133410168057604</v>
      </c>
      <c r="FF3">
        <f t="shared" si="2"/>
        <v>0.42709567270542326</v>
      </c>
      <c r="FG3">
        <f t="shared" si="2"/>
        <v>0.1954970074524536</v>
      </c>
      <c r="FH3">
        <f t="shared" si="2"/>
        <v>0.27093579587996308</v>
      </c>
      <c r="FI3">
        <f t="shared" si="2"/>
        <v>0.43535211584370992</v>
      </c>
      <c r="FJ3">
        <f t="shared" si="2"/>
        <v>0.45992712443759937</v>
      </c>
      <c r="FK3">
        <f t="shared" si="2"/>
        <v>0.27902584038117167</v>
      </c>
      <c r="FL3">
        <f t="shared" si="2"/>
        <v>4.4264393827733596E-2</v>
      </c>
      <c r="FM3">
        <f t="shared" si="2"/>
        <v>0.57849676029547825</v>
      </c>
      <c r="FN3">
        <f t="shared" si="2"/>
        <v>0.27301653382222607</v>
      </c>
      <c r="FO3">
        <f t="shared" si="2"/>
        <v>0.35267565243158622</v>
      </c>
      <c r="FP3">
        <f t="shared" si="2"/>
        <v>0.23823112447238165</v>
      </c>
      <c r="FQ3">
        <f t="shared" si="2"/>
        <v>0.52236995382061835</v>
      </c>
      <c r="FR3">
        <f t="shared" si="2"/>
        <v>0.35097953948223393</v>
      </c>
      <c r="FS3">
        <f t="shared" si="2"/>
        <v>0.78720345011104398</v>
      </c>
      <c r="FT3">
        <f t="shared" si="2"/>
        <v>0.40565456037384812</v>
      </c>
      <c r="FU3">
        <f t="shared" si="2"/>
        <v>0.18190796949567081</v>
      </c>
      <c r="FV3">
        <f t="shared" si="2"/>
        <v>6.4154706466277439E-2</v>
      </c>
      <c r="FW3">
        <f t="shared" si="2"/>
        <v>0.72313920809775212</v>
      </c>
      <c r="FX3">
        <f t="shared" si="2"/>
        <v>0.63390877352670549</v>
      </c>
      <c r="FY3">
        <f t="shared" si="2"/>
        <v>0.5276587142406538</v>
      </c>
      <c r="FZ3">
        <f t="shared" si="2"/>
        <v>0.65524952738094211</v>
      </c>
      <c r="GA3">
        <f t="shared" si="2"/>
        <v>0.74552478400908984</v>
      </c>
      <c r="GB3">
        <f t="shared" si="2"/>
        <v>0.17730110005224334</v>
      </c>
      <c r="GC3">
        <f t="shared" si="2"/>
        <v>0.39597883746465545</v>
      </c>
      <c r="GD3">
        <f t="shared" si="2"/>
        <v>0.37065461271554412</v>
      </c>
      <c r="GE3">
        <f t="shared" si="2"/>
        <v>0.54074565057510449</v>
      </c>
      <c r="GF3">
        <f t="shared" si="2"/>
        <v>0.42077879337436791</v>
      </c>
      <c r="GG3">
        <f t="shared" si="2"/>
        <v>0.17312852064769313</v>
      </c>
      <c r="GH3">
        <f t="shared" si="2"/>
        <v>0.54292026748739264</v>
      </c>
      <c r="GI3">
        <f t="shared" si="2"/>
        <v>0.62313313412928217</v>
      </c>
      <c r="GJ3">
        <f t="shared" si="2"/>
        <v>0.74187939712279105</v>
      </c>
      <c r="GK3">
        <f t="shared" si="2"/>
        <v>0.42218550708480984</v>
      </c>
      <c r="GL3">
        <f t="shared" ref="GL3:GR3" si="3">SQRT(GL2)</f>
        <v>0.78508781386535731</v>
      </c>
      <c r="GM3">
        <f t="shared" si="3"/>
        <v>0.37870876823816479</v>
      </c>
      <c r="GN3">
        <f t="shared" si="3"/>
        <v>0.37521285617237315</v>
      </c>
      <c r="GO3">
        <f t="shared" si="3"/>
        <v>0.51796523761763591</v>
      </c>
      <c r="GP3">
        <f t="shared" si="3"/>
        <v>0.65199938872682928</v>
      </c>
      <c r="GQ3">
        <f t="shared" si="3"/>
        <v>0.51534022242202671</v>
      </c>
      <c r="GR3">
        <f t="shared" si="3"/>
        <v>0.42496746392576218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15</vt:i4>
      </vt:variant>
    </vt:vector>
  </HeadingPairs>
  <TitlesOfParts>
    <vt:vector size="15" baseType="lpstr">
      <vt:lpstr>image_data</vt:lpstr>
      <vt:lpstr>image_data_stefanhrt</vt:lpstr>
      <vt:lpstr>ref_coordinates</vt:lpstr>
      <vt:lpstr>lines</vt:lpstr>
      <vt:lpstr>matlab_input_all</vt:lpstr>
      <vt:lpstr>matlab_input_stefanhrt</vt:lpstr>
      <vt:lpstr>matlab_pairs_input2</vt:lpstr>
      <vt:lpstr>matlab_pairs_sort</vt:lpstr>
      <vt:lpstr>matlab_stefanhrt_filtered</vt:lpstr>
      <vt:lpstr>mse_bayes</vt:lpstr>
      <vt:lpstr>results_discussion</vt:lpstr>
      <vt:lpstr>perf_raw</vt:lpstr>
      <vt:lpstr>rmse</vt:lpstr>
      <vt:lpstr>rmse_analyse</vt:lpstr>
      <vt:lpstr>rmse_hidden_layers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Andrii Morshchavka</cp:lastModifiedBy>
  <dcterms:created xsi:type="dcterms:W3CDTF">2024-05-23T19:04:58Z</dcterms:created>
  <dcterms:modified xsi:type="dcterms:W3CDTF">2024-08-06T09:13:51Z</dcterms:modified>
</cp:coreProperties>
</file>