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Q2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J20" i="1" l="1"/>
  <c r="L20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/>
  <c r="N4" i="1"/>
  <c r="N5" i="1"/>
  <c r="H17" i="1"/>
  <c r="H18" i="1"/>
  <c r="H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V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3" i="1"/>
  <c r="V4" i="1"/>
  <c r="V5" i="1"/>
  <c r="N20" i="1" l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</calcChain>
</file>

<file path=xl/sharedStrings.xml><?xml version="1.0" encoding="utf-8"?>
<sst xmlns="http://schemas.openxmlformats.org/spreadsheetml/2006/main" count="106" uniqueCount="64">
  <si>
    <t>/data/gidb/cancercells/ad3d4757-f358-40a3-9d92-742463a95e88/tmp/G15511.HCC1143.1.sam</t>
  </si>
  <si>
    <t>/data/gidb/cancercells/f0eaa94b-f622-49b9-8eac-e4eac6762598/tmp/G15511.HCC1143_BL.1.sam</t>
  </si>
  <si>
    <t>/data/gidb/cancercells/360b4736-6c5e-48df-af58-c1cf51609350/tmp/HCC1954.mix1.n80t20.sam</t>
  </si>
  <si>
    <t>/data/gidb/bacteria/DH10B/tmp/MiSeq_Ecoli_DH10B_110721_PF.sam</t>
  </si>
  <si>
    <t>/data/gidb/bacteria/ERA269036/tmp/9799_7#3.sam</t>
  </si>
  <si>
    <t>/data/gidb/human/RNAseq/tmp/K562_cytosol_LID8465_TopHat_v2.sam</t>
  </si>
  <si>
    <t>/data/gidb/human/illumina/ERR317482WGS/tmp/9827_2#49.sam</t>
  </si>
  <si>
    <t>/data/gidb/human/illumina/ERP002490/tmp/NA12878_S1.sam</t>
  </si>
  <si>
    <t>/data/gidb/human/illumina/ERP002490/tmp/NA12882_S1.sam</t>
  </si>
  <si>
    <t>/data/gidb/human/illumina/ERP002490/tmp/NA12877_S1.sam</t>
  </si>
  <si>
    <t>/data/gidb/human/illumina/ERP001960/tmp/NA12878_S1.sam</t>
  </si>
  <si>
    <t>/data/gidb/human/illumina/ERP001960/tmp/NA12890_S1.sam</t>
  </si>
  <si>
    <t>/data/gidb/human/illumina/ERP001960/tmp/NA12879_S1.sam</t>
  </si>
  <si>
    <t>/data/gidb/human/illumina/NA21144.chrom11/tmp/NA21144.chrom11.ILLUMINA.bwa.GIH.low_coverage.20130415.sam</t>
  </si>
  <si>
    <t>/data/gidb/human/IonTorrent/tmp/sample-2-12_sorted.sam</t>
  </si>
  <si>
    <t>/data/gidb/human/IonTorrent/tmp/sample-2-11_sorted.sam</t>
  </si>
  <si>
    <t>/data/gidb/human/IonTorrent/tmp/sample-2-10_sorted.sam</t>
  </si>
  <si>
    <t>Path</t>
  </si>
  <si>
    <t>ID</t>
  </si>
  <si>
    <t>CR</t>
  </si>
  <si>
    <t>tsc</t>
  </si>
  <si>
    <t>e88HCC</t>
  </si>
  <si>
    <t>598HCC</t>
  </si>
  <si>
    <t>HCCmix</t>
  </si>
  <si>
    <t>DH10B</t>
  </si>
  <si>
    <t>9799#3</t>
  </si>
  <si>
    <t>K562</t>
  </si>
  <si>
    <t>9827#49</t>
  </si>
  <si>
    <t>NA12877</t>
  </si>
  <si>
    <t>NA12878</t>
  </si>
  <si>
    <t>NA12882</t>
  </si>
  <si>
    <t>NA12879</t>
  </si>
  <si>
    <t>NA12890</t>
  </si>
  <si>
    <t>NAchrom11</t>
  </si>
  <si>
    <t>sample-12</t>
  </si>
  <si>
    <t>sample-11</t>
  </si>
  <si>
    <t>sample-10</t>
  </si>
  <si>
    <t>Status</t>
  </si>
  <si>
    <t>OK</t>
  </si>
  <si>
    <t>Quip</t>
  </si>
  <si>
    <t>DeeZ</t>
  </si>
  <si>
    <t>Time (us)</t>
  </si>
  <si>
    <t>Time (s)</t>
  </si>
  <si>
    <t>#Records</t>
  </si>
  <si>
    <t>File Size (B)</t>
  </si>
  <si>
    <t>Skipped</t>
  </si>
  <si>
    <t>Skipped (%)</t>
  </si>
  <si>
    <t>POS Size (B)</t>
  </si>
  <si>
    <t>CIGAR Size (B)</t>
  </si>
  <si>
    <t>SEQ Size (B)</t>
  </si>
  <si>
    <t>Nuc Size (B)</t>
  </si>
  <si>
    <t>Time (h)</t>
  </si>
  <si>
    <t>SEQ Size (%)</t>
  </si>
  <si>
    <t>SEQ Size (GB)</t>
  </si>
  <si>
    <t>CRAM 3.0</t>
  </si>
  <si>
    <t>Intel® Xeon®  E5504, 4 cores @ 2 GHz, 16 GB RAM</t>
  </si>
  <si>
    <t>SAM</t>
  </si>
  <si>
    <t xml:space="preserve"> Intel® Core™ i7-3770K CPU, 8 cores @ 3.50 GHz, 32 GB RAM</t>
  </si>
  <si>
    <t>Intel® Xeon™  E5504, 4 cores @ 2 GHz, 16 GB RAM</t>
  </si>
  <si>
    <t>Speed (MB/s)</t>
  </si>
  <si>
    <t>File Size (GB)</t>
  </si>
  <si>
    <t>PART</t>
  </si>
  <si>
    <t>POS Size (%)</t>
  </si>
  <si>
    <t>CIGAR Size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</si>
</sst>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7">
    <xf numFmtId="0" fontId="0" fillId="0" borderId="0" xfId="0"/>
    <xf numFmtId="0" fontId="7" fillId="0" borderId="0" xfId="0" applyFont="1"/>
    <xf numFmtId="9" fontId="0" fillId="0" borderId="0" xfId="1" applyFont="1"/>
    <xf numFmtId="2" fontId="0" fillId="0" borderId="0" xfId="1" applyNumberFormat="1" applyFont="1"/>
    <xf numFmtId="1" fontId="0" fillId="0" borderId="0" xfId="1" applyNumberFormat="1" applyFont="1"/>
    <xf numFmtId="0" fontId="2" fillId="2" borderId="1" xfId="2"/>
    <xf numFmtId="2" fontId="2" fillId="2" borderId="1" xfId="2" applyNumberFormat="1"/>
    <xf numFmtId="2" fontId="3" fillId="3" borderId="2" xfId="3" applyNumberFormat="1"/>
    <xf numFmtId="2" fontId="4" fillId="3" borderId="1" xfId="4" applyNumberFormat="1"/>
    <xf numFmtId="10" fontId="4" fillId="3" borderId="1" xfId="4" applyNumberFormat="1"/>
    <xf numFmtId="10" fontId="3" fillId="3" borderId="2" xfId="3" applyNumberFormat="1"/>
    <xf numFmtId="0" fontId="5" fillId="4" borderId="3" xfId="5"/>
    <xf numFmtId="2" fontId="2" fillId="2" borderId="1" xfId="2" applyNumberFormat="1" applyAlignment="1"/>
    <xf numFmtId="0" fontId="2" fillId="2" borderId="1" xfId="2" applyNumberFormat="1" applyAlignment="1"/>
    <xf numFmtId="0" fontId="6" fillId="0" borderId="0" xfId="6"/>
    <xf numFmtId="10" fontId="3" fillId="3" borderId="2" xfId="3" applyNumberFormat="1" applyAlignment="1"/>
    <xf numFmtId="164" fontId="3" fillId="3" borderId="2" xfId="3" applyNumberFormat="1"/>
    <xf numFmtId="0" fontId="3" fillId="3" borderId="2" xfId="3" applyNumberFormat="1" applyAlignment="1"/>
    <xf numFmtId="0" fontId="3" fillId="3" borderId="2" xfId="3"/>
    <xf numFmtId="2" fontId="3" fillId="3" borderId="2" xfId="3" applyNumberFormat="1" applyAlignment="1"/>
    <xf numFmtId="10" fontId="3" fillId="3" borderId="2" xfId="1" applyNumberFormat="1" applyFont="1" applyFill="1" applyBorder="1"/>
    <xf numFmtId="0" fontId="7" fillId="9" borderId="0" xfId="11" applyFont="1"/>
    <xf numFmtId="0" fontId="7" fillId="5" borderId="0" xfId="7" applyFont="1"/>
    <xf numFmtId="0" fontId="7" fillId="6" borderId="0" xfId="8" applyFont="1"/>
    <xf numFmtId="0" fontId="7" fillId="7" borderId="0" xfId="9" applyFont="1"/>
    <xf numFmtId="0" fontId="7" fillId="8" borderId="0" xfId="10" applyFont="1"/>
    <xf numFmtId="10" fontId="2" fillId="2" borderId="1" xfId="1" applyNumberFormat="1" applyFont="1" applyFill="1" applyBorder="1"/>
  </cellXfs>
  <cellStyles count="12">
    <cellStyle name="20% - Accent1" xfId="7" builtinId="30"/>
    <cellStyle name="20% - Accent2" xfId="8" builtinId="34"/>
    <cellStyle name="20% - Accent3" xfId="9" builtinId="38"/>
    <cellStyle name="20% - Accent4" xfId="10" builtinId="42"/>
    <cellStyle name="20% - Accent6" xfId="11" builtinId="50"/>
    <cellStyle name="Calculation" xfId="4" builtinId="22"/>
    <cellStyle name="Check Cell" xfId="5" builtinId="23"/>
    <cellStyle name="Explanatory Text" xfId="6" builtinId="53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Tabelle1!$P$1</c:f>
              <c:strCache>
                <c:ptCount val="1"/>
                <c:pt idx="0">
                  <c:v>tsc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(Tabelle1!$B$5:$B$6,Tabelle1!$B$8:$B$10)</c:f>
              <c:strCache>
                <c:ptCount val="5"/>
                <c:pt idx="0">
                  <c:v>HCCmix</c:v>
                </c:pt>
                <c:pt idx="1">
                  <c:v>DH10B</c:v>
                </c:pt>
                <c:pt idx="2">
                  <c:v>K562</c:v>
                </c:pt>
                <c:pt idx="3">
                  <c:v>9827#49</c:v>
                </c:pt>
                <c:pt idx="4">
                  <c:v>NA12878</c:v>
                </c:pt>
              </c:strCache>
            </c:strRef>
          </c:cat>
          <c:val>
            <c:numRef>
              <c:f>(Tabelle1!$P$5:$P$6,Tabelle1!$P$8:$P$10)</c:f>
              <c:numCache>
                <c:formatCode>0.00%</c:formatCode>
                <c:ptCount val="5"/>
                <c:pt idx="0">
                  <c:v>6.4850745100630394E-2</c:v>
                </c:pt>
                <c:pt idx="1">
                  <c:v>2.1627634085938166E-2</c:v>
                </c:pt>
                <c:pt idx="2">
                  <c:v>3.1194443436368211E-2</c:v>
                </c:pt>
                <c:pt idx="3">
                  <c:v>0.17384491840982727</c:v>
                </c:pt>
                <c:pt idx="4">
                  <c:v>5.7732339845840731E-2</c:v>
                </c:pt>
              </c:numCache>
            </c:numRef>
          </c:val>
        </c:ser>
        <c:ser>
          <c:idx val="1"/>
          <c:order val="1"/>
          <c:tx>
            <c:strRef>
              <c:f>Tabelle1!$V$1</c:f>
              <c:strCache>
                <c:ptCount val="1"/>
                <c:pt idx="0">
                  <c:v>CRAM 3.0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(Tabelle1!$B$5:$B$6,Tabelle1!$B$8:$B$10)</c:f>
              <c:strCache>
                <c:ptCount val="5"/>
                <c:pt idx="0">
                  <c:v>HCCmix</c:v>
                </c:pt>
                <c:pt idx="1">
                  <c:v>DH10B</c:v>
                </c:pt>
                <c:pt idx="2">
                  <c:v>K562</c:v>
                </c:pt>
                <c:pt idx="3">
                  <c:v>9827#49</c:v>
                </c:pt>
                <c:pt idx="4">
                  <c:v>NA12878</c:v>
                </c:pt>
              </c:strCache>
            </c:strRef>
          </c:cat>
          <c:val>
            <c:numRef>
              <c:f>(Tabelle1!$V$5:$V$6,Tabelle1!$V$8:$V$10)</c:f>
              <c:numCache>
                <c:formatCode>0.00%</c:formatCode>
                <c:ptCount val="5"/>
                <c:pt idx="0">
                  <c:v>9.3868205839473667E-2</c:v>
                </c:pt>
                <c:pt idx="1">
                  <c:v>1.8994019713645623E-2</c:v>
                </c:pt>
                <c:pt idx="2">
                  <c:v>5.5005746233072167E-2</c:v>
                </c:pt>
                <c:pt idx="3">
                  <c:v>3.6800297276620847E-2</c:v>
                </c:pt>
                <c:pt idx="4">
                  <c:v>4.4063230158414617E-2</c:v>
                </c:pt>
              </c:numCache>
            </c:numRef>
          </c:val>
        </c:ser>
        <c:ser>
          <c:idx val="2"/>
          <c:order val="2"/>
          <c:tx>
            <c:strRef>
              <c:f>Tabelle1!$Y$1</c:f>
              <c:strCache>
                <c:ptCount val="1"/>
                <c:pt idx="0">
                  <c:v>DeeZ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(Tabelle1!$B$5:$B$6,Tabelle1!$B$8:$B$10)</c:f>
              <c:strCache>
                <c:ptCount val="5"/>
                <c:pt idx="0">
                  <c:v>HCCmix</c:v>
                </c:pt>
                <c:pt idx="1">
                  <c:v>DH10B</c:v>
                </c:pt>
                <c:pt idx="2">
                  <c:v>K562</c:v>
                </c:pt>
                <c:pt idx="3">
                  <c:v>9827#49</c:v>
                </c:pt>
                <c:pt idx="4">
                  <c:v>NA12878</c:v>
                </c:pt>
              </c:strCache>
            </c:strRef>
          </c:cat>
          <c:val>
            <c:numRef>
              <c:f>(Tabelle1!$Y$5:$Y$6,Tabelle1!$Y$8:$Y$10)</c:f>
              <c:numCache>
                <c:formatCode>0.00%</c:formatCode>
                <c:ptCount val="5"/>
                <c:pt idx="0">
                  <c:v>8.7329746822039006E-2</c:v>
                </c:pt>
                <c:pt idx="1">
                  <c:v>3.9320383159506742E-2</c:v>
                </c:pt>
                <c:pt idx="2">
                  <c:v>4.4767632157900014E-2</c:v>
                </c:pt>
                <c:pt idx="3">
                  <c:v>7.7753342900856767E-2</c:v>
                </c:pt>
                <c:pt idx="4">
                  <c:v>8.3284160169152549E-2</c:v>
                </c:pt>
              </c:numCache>
            </c:numRef>
          </c:val>
        </c:ser>
        <c:ser>
          <c:idx val="3"/>
          <c:order val="3"/>
          <c:tx>
            <c:strRef>
              <c:f>Tabelle1!$AB$1</c:f>
              <c:strCache>
                <c:ptCount val="1"/>
                <c:pt idx="0">
                  <c:v>Quip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(Tabelle1!$B$5:$B$6,Tabelle1!$B$8:$B$10)</c:f>
              <c:strCache>
                <c:ptCount val="5"/>
                <c:pt idx="0">
                  <c:v>HCCmix</c:v>
                </c:pt>
                <c:pt idx="1">
                  <c:v>DH10B</c:v>
                </c:pt>
                <c:pt idx="2">
                  <c:v>K562</c:v>
                </c:pt>
                <c:pt idx="3">
                  <c:v>9827#49</c:v>
                </c:pt>
                <c:pt idx="4">
                  <c:v>NA12878</c:v>
                </c:pt>
              </c:strCache>
            </c:strRef>
          </c:cat>
          <c:val>
            <c:numRef>
              <c:f>(Tabelle1!$AB$5:$AB$6,Tabelle1!$AB$8:$AB$10)</c:f>
              <c:numCache>
                <c:formatCode>0.00%</c:formatCode>
                <c:ptCount val="5"/>
                <c:pt idx="0">
                  <c:v>0.30172861150762775</c:v>
                </c:pt>
                <c:pt idx="1">
                  <c:v>0.18426924638950296</c:v>
                </c:pt>
                <c:pt idx="2">
                  <c:v>0.18953436839354429</c:v>
                </c:pt>
                <c:pt idx="3">
                  <c:v>0.27018140175316907</c:v>
                </c:pt>
                <c:pt idx="4">
                  <c:v>7.0358756772022163E-2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97829504"/>
        <c:axId val="-997834400"/>
      </c:barChart>
      <c:catAx>
        <c:axId val="-9978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834400"/>
        <c:crosses val="autoZero"/>
        <c:auto val="1"/>
        <c:lblAlgn val="ctr"/>
        <c:lblOffset val="100"/>
        <c:noMultiLvlLbl val="0"/>
      </c:catAx>
      <c:valAx>
        <c:axId val="-9978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8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Tabelle1!$Q$2</c:f>
              <c:strCache>
                <c:ptCount val="1"/>
                <c:pt idx="0">
                  <c:v>Speed (MB/s)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(Tabelle1!$B$5,Tabelle1!$B$6,Tabelle1!$B$8,Tabelle1!$B$9,Tabelle1!$B$10)</c:f>
              <c:strCache>
                <c:ptCount val="5"/>
                <c:pt idx="0">
                  <c:v>HCCmix</c:v>
                </c:pt>
                <c:pt idx="1">
                  <c:v>DH10B</c:v>
                </c:pt>
                <c:pt idx="2">
                  <c:v>K562</c:v>
                </c:pt>
                <c:pt idx="3">
                  <c:v>9827#49</c:v>
                </c:pt>
                <c:pt idx="4">
                  <c:v>NA12878</c:v>
                </c:pt>
              </c:strCache>
            </c:strRef>
          </c:cat>
          <c:val>
            <c:numRef>
              <c:f>(Tabelle1!$Q$5,Tabelle1!$Q$6,Tabelle1!$Q$8,Tabelle1!$Q$9,Tabelle1!$Q$10)</c:f>
              <c:numCache>
                <c:formatCode>0.00</c:formatCode>
                <c:ptCount val="5"/>
                <c:pt idx="0">
                  <c:v>36.97</c:v>
                </c:pt>
                <c:pt idx="1">
                  <c:v>55.94</c:v>
                </c:pt>
                <c:pt idx="2">
                  <c:v>9.5</c:v>
                </c:pt>
                <c:pt idx="3">
                  <c:v>22.07</c:v>
                </c:pt>
                <c:pt idx="4">
                  <c:v>37.51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951795232"/>
        <c:axId val="-951796864"/>
      </c:barChart>
      <c:catAx>
        <c:axId val="-9517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6864"/>
        <c:crosses val="autoZero"/>
        <c:auto val="1"/>
        <c:lblAlgn val="ctr"/>
        <c:lblOffset val="100"/>
        <c:noMultiLvlLbl val="0"/>
      </c:catAx>
      <c:valAx>
        <c:axId val="-951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7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4095750</xdr:colOff>
      <xdr:row>22</xdr:row>
      <xdr:rowOff>4761</xdr:rowOff>
    </xdr:from>
    <xdr:to>
      <xdr:col>10</xdr:col>
      <xdr:colOff>404813</xdr:colOff>
      <xdr:row>48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23811</xdr:colOff>
      <xdr:row>22</xdr:row>
      <xdr:rowOff>4761</xdr:rowOff>
    </xdr:from>
    <xdr:to>
      <xdr:col>22</xdr:col>
      <xdr:colOff>171451</xdr:colOff>
      <xdr:row>48</xdr:row>
      <xdr:rowOff>135256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zoomScaleNormal="100" workbookViewId="0">
      <selection activeCell="Q6" sqref="Q6"/>
    </sheetView>
  </sheetViews>
  <sheetFormatPr defaultRowHeight="15" x14ac:dyDescent="0.25"/>
  <cols>
    <col min="1" max="1" width="84.85546875" customWidth="1"/>
    <col min="2" max="2" width="11.28515625" bestFit="1" customWidth="1"/>
    <col min="3" max="3" width="15.7109375" bestFit="1" customWidth="1"/>
    <col min="4" max="4" width="13.28515625" bestFit="1" customWidth="1"/>
    <col min="6" max="6" width="11" bestFit="1" customWidth="1"/>
    <col min="7" max="7" width="10" bestFit="1" customWidth="1"/>
    <col min="8" max="8" width="15.28515625" customWidth="1"/>
    <col min="9" max="9" width="11.5703125" bestFit="1" customWidth="1"/>
    <col min="10" max="10" width="11.5703125" customWidth="1"/>
    <col min="11" max="11" width="13.7109375" bestFit="1" customWidth="1"/>
    <col min="12" max="12" width="13.7109375" customWidth="1"/>
    <col min="13" max="13" width="13.7109375" bestFit="1" customWidth="1"/>
    <col min="14" max="14" width="13.7109375" customWidth="1"/>
    <col min="15" max="15" width="11.42578125" bestFit="1" customWidth="1"/>
    <col min="16" max="16" width="11" bestFit="1" customWidth="1"/>
    <col min="17" max="17" width="14.7109375" customWidth="1"/>
    <col min="18" max="18" width="12" bestFit="1" customWidth="1"/>
    <col min="21" max="21" width="18.85546875" bestFit="1" customWidth="1"/>
    <col min="22" max="22" width="11.140625" bestFit="1" customWidth="1"/>
    <col min="23" max="23" width="11.140625" customWidth="1"/>
    <col min="24" max="24" width="18" bestFit="1" customWidth="1"/>
    <col min="25" max="26" width="8.42578125" customWidth="1"/>
    <col min="27" max="27" width="17.7109375" bestFit="1" customWidth="1"/>
  </cols>
  <sheetData>
    <row r="1" spans="1:29" s="1" customFormat="1" x14ac:dyDescent="0.25">
      <c r="A1" s="21" t="s">
        <v>56</v>
      </c>
      <c r="B1" s="21" t="s">
        <v>56</v>
      </c>
      <c r="C1" s="21" t="s">
        <v>56</v>
      </c>
      <c r="D1" s="21" t="s">
        <v>56</v>
      </c>
      <c r="E1" s="21" t="s">
        <v>56</v>
      </c>
      <c r="F1" s="21" t="s">
        <v>56</v>
      </c>
      <c r="G1" s="21" t="s">
        <v>56</v>
      </c>
      <c r="H1" s="21" t="s">
        <v>56</v>
      </c>
      <c r="I1" s="21" t="s">
        <v>56</v>
      </c>
      <c r="J1" s="21" t="s">
        <v>56</v>
      </c>
      <c r="K1" s="21" t="s">
        <v>56</v>
      </c>
      <c r="L1" s="21" t="s">
        <v>56</v>
      </c>
      <c r="M1" s="21" t="s">
        <v>56</v>
      </c>
      <c r="N1" s="21" t="s">
        <v>56</v>
      </c>
      <c r="O1" s="22" t="s">
        <v>20</v>
      </c>
      <c r="P1" s="22" t="s">
        <v>20</v>
      </c>
      <c r="Q1" s="22" t="s">
        <v>20</v>
      </c>
      <c r="R1" s="22" t="s">
        <v>20</v>
      </c>
      <c r="S1" s="22" t="s">
        <v>20</v>
      </c>
      <c r="T1" s="22" t="s">
        <v>20</v>
      </c>
      <c r="U1" s="23" t="s">
        <v>54</v>
      </c>
      <c r="V1" s="23" t="s">
        <v>54</v>
      </c>
      <c r="W1" s="23" t="s">
        <v>54</v>
      </c>
      <c r="X1" s="24" t="s">
        <v>40</v>
      </c>
      <c r="Y1" s="24" t="s">
        <v>40</v>
      </c>
      <c r="Z1" s="24" t="s">
        <v>40</v>
      </c>
      <c r="AA1" s="25" t="s">
        <v>39</v>
      </c>
      <c r="AB1" s="25" t="s">
        <v>39</v>
      </c>
      <c r="AC1" s="25" t="s">
        <v>39</v>
      </c>
    </row>
    <row r="2" spans="1:29" s="1" customFormat="1" ht="15.75" thickBot="1" x14ac:dyDescent="0.3">
      <c r="A2" s="1" t="s">
        <v>17</v>
      </c>
      <c r="B2" s="1" t="s">
        <v>18</v>
      </c>
      <c r="C2" s="1" t="s">
        <v>44</v>
      </c>
      <c r="D2" s="1" t="s">
        <v>60</v>
      </c>
      <c r="E2" s="1" t="s">
        <v>37</v>
      </c>
      <c r="F2" s="1" t="s">
        <v>43</v>
      </c>
      <c r="G2" s="1" t="s">
        <v>45</v>
      </c>
      <c r="H2" s="1" t="s">
        <v>46</v>
      </c>
      <c r="I2" s="1" t="s">
        <v>47</v>
      </c>
      <c r="J2" s="1" t="s">
        <v>62</v>
      </c>
      <c r="K2" s="1" t="s">
        <v>48</v>
      </c>
      <c r="L2" s="1" t="s">
        <v>63</v>
      </c>
      <c r="M2" s="1" t="s">
        <v>49</v>
      </c>
      <c r="N2" s="1" t="s">
        <v>52</v>
      </c>
      <c r="O2" s="1" t="s">
        <v>50</v>
      </c>
      <c r="P2" s="1" t="s">
        <v>19</v>
      </c>
      <c r="Q2" s="1" t="s">
        <v>59</v>
      </c>
      <c r="R2" s="1" t="s">
        <v>41</v>
      </c>
      <c r="S2" s="1" t="s">
        <v>42</v>
      </c>
      <c r="T2" s="1" t="s">
        <v>51</v>
      </c>
      <c r="U2" s="1" t="s">
        <v>53</v>
      </c>
      <c r="V2" s="1" t="s">
        <v>19</v>
      </c>
      <c r="W2" s="1" t="s">
        <v>51</v>
      </c>
      <c r="X2" s="1" t="s">
        <v>53</v>
      </c>
      <c r="Y2" s="1" t="s">
        <v>19</v>
      </c>
      <c r="Z2" s="1" t="s">
        <v>51</v>
      </c>
      <c r="AA2" s="1" t="s">
        <v>53</v>
      </c>
      <c r="AB2" s="1" t="s">
        <v>19</v>
      </c>
      <c r="AC2" s="1" t="s">
        <v>51</v>
      </c>
    </row>
    <row r="3" spans="1:29" ht="16.5" thickTop="1" thickBot="1" x14ac:dyDescent="0.3">
      <c r="A3" t="s">
        <v>0</v>
      </c>
      <c r="B3" s="14" t="s">
        <v>21</v>
      </c>
      <c r="C3" s="5">
        <v>795924405244</v>
      </c>
      <c r="D3" s="8">
        <f>C3/(1000*1000*1000)</f>
        <v>795.92440524400001</v>
      </c>
      <c r="E3" s="11"/>
      <c r="F3" s="5"/>
      <c r="G3" s="5"/>
      <c r="H3" s="9" t="e">
        <f t="shared" ref="H3:H15" si="0">G3/F3</f>
        <v>#DIV/0!</v>
      </c>
      <c r="I3" s="5"/>
      <c r="J3" s="26">
        <f>I3/C3</f>
        <v>0</v>
      </c>
      <c r="K3" s="5"/>
      <c r="L3" s="26">
        <f>K3/C3</f>
        <v>0</v>
      </c>
      <c r="M3" s="5"/>
      <c r="N3" s="9">
        <f t="shared" ref="N3:N4" si="1">M3/C3</f>
        <v>0</v>
      </c>
      <c r="O3" s="5"/>
      <c r="P3" s="10" t="e">
        <f t="shared" ref="P3:P18" si="2">O3/(I3+K3+M3)</f>
        <v>#DIV/0!</v>
      </c>
      <c r="Q3" s="6"/>
      <c r="R3" s="5"/>
      <c r="S3" s="7">
        <f t="shared" ref="S3:S18" si="3">R3/(1000*1000)</f>
        <v>0</v>
      </c>
      <c r="T3" s="16">
        <f>S3/(60*60)</f>
        <v>0</v>
      </c>
      <c r="U3" s="5"/>
      <c r="V3" s="15" t="e">
        <f>U3/(M3/(1000*1000*1000))</f>
        <v>#DIV/0!</v>
      </c>
      <c r="W3" s="17"/>
      <c r="X3" s="5"/>
      <c r="Y3" s="15" t="e">
        <f>X3/(M3/(1000*1000*1000))</f>
        <v>#DIV/0!</v>
      </c>
      <c r="Z3" s="17"/>
      <c r="AA3" s="5"/>
      <c r="AB3" s="15" t="e">
        <f>AA3/(M3/(1000*1000*1000))</f>
        <v>#DIV/0!</v>
      </c>
      <c r="AC3" s="18"/>
    </row>
    <row r="4" spans="1:29" ht="16.5" thickTop="1" thickBot="1" x14ac:dyDescent="0.3">
      <c r="A4" t="s">
        <v>1</v>
      </c>
      <c r="B4" s="14" t="s">
        <v>22</v>
      </c>
      <c r="C4" s="5">
        <v>963939883804</v>
      </c>
      <c r="D4" s="8">
        <f t="shared" ref="D4:D19" si="4">C4/(1000*1000*1000)</f>
        <v>963.93988380400003</v>
      </c>
      <c r="E4" s="11"/>
      <c r="F4" s="5"/>
      <c r="G4" s="5"/>
      <c r="H4" s="9" t="e">
        <f t="shared" si="0"/>
        <v>#DIV/0!</v>
      </c>
      <c r="I4" s="5"/>
      <c r="J4" s="26">
        <f t="shared" ref="J4:J19" si="5">I4/C4</f>
        <v>0</v>
      </c>
      <c r="K4" s="5"/>
      <c r="L4" s="26">
        <f t="shared" ref="L4:L19" si="6">K4/C4</f>
        <v>0</v>
      </c>
      <c r="M4" s="5"/>
      <c r="N4" s="9">
        <f t="shared" si="1"/>
        <v>0</v>
      </c>
      <c r="O4" s="5"/>
      <c r="P4" s="10" t="e">
        <f t="shared" si="2"/>
        <v>#DIV/0!</v>
      </c>
      <c r="Q4" s="6"/>
      <c r="R4" s="5"/>
      <c r="S4" s="7">
        <f t="shared" si="3"/>
        <v>0</v>
      </c>
      <c r="T4" s="16">
        <f t="shared" ref="T4:T19" si="7">S4/(60*60)</f>
        <v>0</v>
      </c>
      <c r="U4" s="5"/>
      <c r="V4" s="15" t="e">
        <f>U4/(M4/(1000*1000*1000))</f>
        <v>#DIV/0!</v>
      </c>
      <c r="W4" s="17"/>
      <c r="X4" s="5"/>
      <c r="Y4" s="15" t="e">
        <f>X4/(M4/(1000*1000*1000))</f>
        <v>#DIV/0!</v>
      </c>
      <c r="Z4" s="17"/>
      <c r="AA4" s="5"/>
      <c r="AB4" s="15" t="e">
        <f>AA4/(M4/(1000*1000*1000))</f>
        <v>#DIV/0!</v>
      </c>
      <c r="AC4" s="18"/>
    </row>
    <row r="5" spans="1:29" ht="16.5" thickTop="1" thickBot="1" x14ac:dyDescent="0.3">
      <c r="A5" t="s">
        <v>2</v>
      </c>
      <c r="B5" s="14" t="s">
        <v>23</v>
      </c>
      <c r="C5" s="5">
        <v>427027967454</v>
      </c>
      <c r="D5" s="8">
        <f t="shared" si="4"/>
        <v>427.02796745400002</v>
      </c>
      <c r="E5" s="11" t="s">
        <v>38</v>
      </c>
      <c r="F5" s="5">
        <v>942395158</v>
      </c>
      <c r="G5" s="5">
        <v>63945853</v>
      </c>
      <c r="H5" s="9">
        <f t="shared" si="0"/>
        <v>6.785460691002404E-2</v>
      </c>
      <c r="I5" s="5">
        <v>7397800155</v>
      </c>
      <c r="J5" s="26">
        <f t="shared" si="5"/>
        <v>1.7323924236407068E-2</v>
      </c>
      <c r="K5" s="5">
        <v>3938155417</v>
      </c>
      <c r="L5" s="26">
        <f t="shared" si="6"/>
        <v>9.222242375551722E-3</v>
      </c>
      <c r="M5" s="5">
        <v>95181910958</v>
      </c>
      <c r="N5" s="9">
        <f>M5/C5</f>
        <v>0.22289385757445293</v>
      </c>
      <c r="O5" s="5">
        <v>6907763011</v>
      </c>
      <c r="P5" s="10">
        <f t="shared" si="2"/>
        <v>6.4850745100630394E-2</v>
      </c>
      <c r="Q5" s="6">
        <v>36.97</v>
      </c>
      <c r="R5" s="5">
        <v>10504003589</v>
      </c>
      <c r="S5" s="7">
        <f t="shared" si="3"/>
        <v>10504.003589</v>
      </c>
      <c r="T5" s="16">
        <f t="shared" si="7"/>
        <v>2.9177787747222221</v>
      </c>
      <c r="U5" s="12">
        <v>8.9345552099999992</v>
      </c>
      <c r="V5" s="15">
        <f>U5/(M5/(1000*1000*1000))</f>
        <v>9.3868205839473667E-2</v>
      </c>
      <c r="W5" s="19">
        <v>12.8</v>
      </c>
      <c r="X5" s="12">
        <v>8.312212186</v>
      </c>
      <c r="Y5" s="15">
        <f>X5/(M5/(1000*1000*1000))</f>
        <v>8.7329746822039006E-2</v>
      </c>
      <c r="Z5" s="19">
        <v>15.7</v>
      </c>
      <c r="AA5" s="12">
        <v>28.719105834</v>
      </c>
      <c r="AB5" s="15">
        <f>AA5/(M5/(1000*1000*1000))</f>
        <v>0.30172861150762775</v>
      </c>
      <c r="AC5" s="18">
        <v>12.2</v>
      </c>
    </row>
    <row r="6" spans="1:29" ht="16.5" thickTop="1" thickBot="1" x14ac:dyDescent="0.3">
      <c r="A6" t="s">
        <v>3</v>
      </c>
      <c r="B6" s="14" t="s">
        <v>24</v>
      </c>
      <c r="C6" s="5">
        <v>5579036306</v>
      </c>
      <c r="D6" s="8">
        <f t="shared" si="4"/>
        <v>5.5790363059999999</v>
      </c>
      <c r="E6" s="11" t="s">
        <v>38</v>
      </c>
      <c r="F6" s="5">
        <v>13175679</v>
      </c>
      <c r="G6" s="5">
        <v>0</v>
      </c>
      <c r="H6" s="9">
        <f t="shared" si="0"/>
        <v>0</v>
      </c>
      <c r="I6" s="5">
        <v>89634028</v>
      </c>
      <c r="J6" s="26">
        <f t="shared" si="5"/>
        <v>1.6066220595051993E-2</v>
      </c>
      <c r="K6" s="5">
        <v>52769406</v>
      </c>
      <c r="L6" s="26">
        <f t="shared" si="6"/>
        <v>9.4585163289310197E-3</v>
      </c>
      <c r="M6" s="5">
        <v>1976351850</v>
      </c>
      <c r="N6" s="9">
        <f t="shared" ref="N6:N19" si="8">M6/C6</f>
        <v>0.35424609943378993</v>
      </c>
      <c r="O6" s="5">
        <v>45823664</v>
      </c>
      <c r="P6" s="10">
        <f t="shared" si="2"/>
        <v>2.1627634085938166E-2</v>
      </c>
      <c r="Q6" s="6">
        <v>55.94</v>
      </c>
      <c r="R6" s="5">
        <v>90687460</v>
      </c>
      <c r="S6" s="7">
        <f t="shared" si="3"/>
        <v>90.687460000000002</v>
      </c>
      <c r="T6" s="16">
        <f t="shared" si="7"/>
        <v>2.5190961111111111E-2</v>
      </c>
      <c r="U6" s="12">
        <v>3.7538865999999997E-2</v>
      </c>
      <c r="V6" s="15">
        <f>U6/(M6/(1000*1000*1000))</f>
        <v>1.8994019713645623E-2</v>
      </c>
      <c r="W6" s="17">
        <v>0.24</v>
      </c>
      <c r="X6" s="12">
        <v>7.7710911999999993E-2</v>
      </c>
      <c r="Y6" s="15">
        <f>X6/(M6/(1000*1000*1000))</f>
        <v>3.9320383159506742E-2</v>
      </c>
      <c r="Z6" s="19">
        <v>0.2</v>
      </c>
      <c r="AA6" s="12">
        <v>0.36418086599999999</v>
      </c>
      <c r="AB6" s="15">
        <f>AA6/(M6/(1000*1000*1000))</f>
        <v>0.18426924638950296</v>
      </c>
      <c r="AC6" s="18">
        <v>0.2</v>
      </c>
    </row>
    <row r="7" spans="1:29" ht="16.5" thickTop="1" thickBot="1" x14ac:dyDescent="0.3">
      <c r="A7" t="s">
        <v>4</v>
      </c>
      <c r="B7" s="14" t="s">
        <v>25</v>
      </c>
      <c r="C7" s="5">
        <v>11538417497</v>
      </c>
      <c r="D7" s="8">
        <f t="shared" si="4"/>
        <v>11.538417496999999</v>
      </c>
      <c r="E7" s="11" t="s">
        <v>61</v>
      </c>
      <c r="F7" s="5">
        <v>30359506</v>
      </c>
      <c r="G7" s="5">
        <v>111319</v>
      </c>
      <c r="H7" s="9">
        <f t="shared" si="0"/>
        <v>3.6666933908608393E-3</v>
      </c>
      <c r="I7" s="5">
        <v>204481845</v>
      </c>
      <c r="J7" s="26">
        <f t="shared" si="5"/>
        <v>1.7721827542916131E-2</v>
      </c>
      <c r="K7" s="5">
        <v>121880463</v>
      </c>
      <c r="L7" s="26">
        <f t="shared" si="6"/>
        <v>1.056301377824897E-2</v>
      </c>
      <c r="M7" s="5">
        <v>3035950600</v>
      </c>
      <c r="N7" s="9">
        <f t="shared" si="8"/>
        <v>0.26311672296390298</v>
      </c>
      <c r="O7" s="5">
        <v>39629547</v>
      </c>
      <c r="P7" s="10">
        <f t="shared" si="2"/>
        <v>1.1786394688521952E-2</v>
      </c>
      <c r="Q7" s="6">
        <v>53.57</v>
      </c>
      <c r="R7" s="5">
        <v>195883543</v>
      </c>
      <c r="S7" s="7">
        <f t="shared" si="3"/>
        <v>195.883543</v>
      </c>
      <c r="T7" s="16">
        <f t="shared" si="7"/>
        <v>5.4412095277777781E-2</v>
      </c>
      <c r="U7" s="5"/>
      <c r="V7" s="15">
        <f>U7/(M7/(1000*1000*1000))</f>
        <v>0</v>
      </c>
      <c r="W7" s="17"/>
      <c r="X7" s="5"/>
      <c r="Y7" s="15">
        <f>X7/(M7/(1000*1000*1000))</f>
        <v>0</v>
      </c>
      <c r="Z7" s="17"/>
      <c r="AA7" s="5"/>
      <c r="AB7" s="15">
        <f>AA7/(M7/(1000*1000*1000))</f>
        <v>0</v>
      </c>
      <c r="AC7" s="18"/>
    </row>
    <row r="8" spans="1:29" ht="16.5" thickTop="1" thickBot="1" x14ac:dyDescent="0.3">
      <c r="A8" t="s">
        <v>5</v>
      </c>
      <c r="B8" s="14" t="s">
        <v>26</v>
      </c>
      <c r="C8" s="5">
        <v>75915001196</v>
      </c>
      <c r="D8" s="8">
        <f t="shared" si="4"/>
        <v>75.915001196000006</v>
      </c>
      <c r="E8" s="11" t="s">
        <v>38</v>
      </c>
      <c r="F8" s="5">
        <v>246476391</v>
      </c>
      <c r="G8" s="5">
        <v>0</v>
      </c>
      <c r="H8" s="9">
        <f t="shared" si="0"/>
        <v>0</v>
      </c>
      <c r="I8" s="5">
        <v>1885168487</v>
      </c>
      <c r="J8" s="26">
        <f t="shared" si="5"/>
        <v>2.4832621448991433E-2</v>
      </c>
      <c r="K8" s="5">
        <v>1136078760</v>
      </c>
      <c r="L8" s="26">
        <f t="shared" si="6"/>
        <v>1.4965141831017459E-2</v>
      </c>
      <c r="M8" s="5">
        <v>18732205716</v>
      </c>
      <c r="N8" s="9">
        <f t="shared" si="8"/>
        <v>0.24675236015127677</v>
      </c>
      <c r="O8" s="5">
        <v>678586858</v>
      </c>
      <c r="P8" s="10">
        <f t="shared" si="2"/>
        <v>3.1194443436368211E-2</v>
      </c>
      <c r="Q8" s="6">
        <v>9.5</v>
      </c>
      <c r="R8" s="5">
        <v>7270356729</v>
      </c>
      <c r="S8" s="7">
        <f t="shared" si="3"/>
        <v>7270.3567290000001</v>
      </c>
      <c r="T8" s="16">
        <f t="shared" si="7"/>
        <v>2.0195435358333333</v>
      </c>
      <c r="U8" s="12">
        <v>1.0303789539999999</v>
      </c>
      <c r="V8" s="15">
        <f>U8/(M8/(1000*1000*1000))</f>
        <v>5.5005746233072167E-2</v>
      </c>
      <c r="W8" s="17">
        <v>2.68</v>
      </c>
      <c r="X8" s="12">
        <v>0.838596495</v>
      </c>
      <c r="Y8" s="15">
        <f>X8/(M8/(1000*1000*1000))</f>
        <v>4.4767632157900014E-2</v>
      </c>
      <c r="Z8" s="17">
        <v>2.89</v>
      </c>
      <c r="AA8" s="12">
        <v>3.5503967790000002</v>
      </c>
      <c r="AB8" s="15">
        <f>AA8/(M8/(1000*1000*1000))</f>
        <v>0.18953436839354429</v>
      </c>
      <c r="AC8" s="18">
        <v>2.39</v>
      </c>
    </row>
    <row r="9" spans="1:29" ht="16.5" thickTop="1" thickBot="1" x14ac:dyDescent="0.3">
      <c r="A9" t="s">
        <v>6</v>
      </c>
      <c r="B9" s="14" t="s">
        <v>27</v>
      </c>
      <c r="C9" s="5">
        <v>21058600749</v>
      </c>
      <c r="D9" s="8">
        <f t="shared" si="4"/>
        <v>21.058600749</v>
      </c>
      <c r="E9" s="11" t="s">
        <v>38</v>
      </c>
      <c r="F9" s="5">
        <v>56463236</v>
      </c>
      <c r="G9" s="5">
        <v>1105273</v>
      </c>
      <c r="H9" s="9">
        <f t="shared" si="0"/>
        <v>1.9575091303658188E-2</v>
      </c>
      <c r="I9" s="5">
        <v>455562238</v>
      </c>
      <c r="J9" s="26">
        <f t="shared" si="5"/>
        <v>2.1633072559278807E-2</v>
      </c>
      <c r="K9" s="5">
        <v>232099343</v>
      </c>
      <c r="L9" s="26">
        <f t="shared" si="6"/>
        <v>1.102159377854303E-2</v>
      </c>
      <c r="M9" s="5">
        <v>5646323600</v>
      </c>
      <c r="N9" s="9">
        <f t="shared" si="8"/>
        <v>0.268124348208089</v>
      </c>
      <c r="O9" s="5">
        <v>1101131137</v>
      </c>
      <c r="P9" s="10">
        <f t="shared" si="2"/>
        <v>0.17384491840982727</v>
      </c>
      <c r="Q9" s="6">
        <v>22.07</v>
      </c>
      <c r="R9" s="5">
        <v>868056390</v>
      </c>
      <c r="S9" s="7">
        <f t="shared" si="3"/>
        <v>868.05638999999996</v>
      </c>
      <c r="T9" s="16">
        <f t="shared" si="7"/>
        <v>0.24112677499999999</v>
      </c>
      <c r="U9" s="12">
        <v>0.20778638699999999</v>
      </c>
      <c r="V9" s="15">
        <f>U9/(M9/(1000*1000*1000))</f>
        <v>3.6800297276620847E-2</v>
      </c>
      <c r="W9" s="19">
        <v>0.4</v>
      </c>
      <c r="X9" s="12">
        <v>0.43902053499999999</v>
      </c>
      <c r="Y9" s="15">
        <f>X9/(M9/(1000*1000*1000))</f>
        <v>7.7753342900856767E-2</v>
      </c>
      <c r="Z9" s="17">
        <v>0.46</v>
      </c>
      <c r="AA9" s="12">
        <v>1.5255316249999999</v>
      </c>
      <c r="AB9" s="15">
        <f>AA9/(M9/(1000*1000*1000))</f>
        <v>0.27018140175316907</v>
      </c>
      <c r="AC9" s="18">
        <v>0.36</v>
      </c>
    </row>
    <row r="10" spans="1:29" ht="16.5" thickTop="1" thickBot="1" x14ac:dyDescent="0.3">
      <c r="A10" t="s">
        <v>7</v>
      </c>
      <c r="B10" s="14" t="s">
        <v>29</v>
      </c>
      <c r="C10" s="5">
        <v>458845774024</v>
      </c>
      <c r="D10" s="8">
        <f t="shared" si="4"/>
        <v>458.84577402399998</v>
      </c>
      <c r="E10" s="11" t="s">
        <v>38</v>
      </c>
      <c r="F10" s="5">
        <v>1286194550</v>
      </c>
      <c r="G10" s="5">
        <v>269613532</v>
      </c>
      <c r="H10" s="9">
        <f t="shared" si="0"/>
        <v>0.20962111214046117</v>
      </c>
      <c r="I10" s="5">
        <v>9515882179</v>
      </c>
      <c r="J10" s="26">
        <f t="shared" si="5"/>
        <v>2.0738737758326332E-2</v>
      </c>
      <c r="K10" s="5">
        <v>5254904499</v>
      </c>
      <c r="L10" s="26">
        <f t="shared" si="6"/>
        <v>1.145244174946927E-2</v>
      </c>
      <c r="M10" s="5">
        <v>129905649550</v>
      </c>
      <c r="N10" s="9">
        <f t="shared" si="8"/>
        <v>0.28311397184886195</v>
      </c>
      <c r="O10" s="5">
        <v>8352509184</v>
      </c>
      <c r="P10" s="10">
        <f t="shared" si="2"/>
        <v>5.7732339845840731E-2</v>
      </c>
      <c r="Q10" s="6">
        <v>37.51</v>
      </c>
      <c r="R10" s="5">
        <v>11126059897</v>
      </c>
      <c r="S10" s="7">
        <f t="shared" si="3"/>
        <v>11126.059896999999</v>
      </c>
      <c r="T10" s="16">
        <f t="shared" si="7"/>
        <v>3.090572193611111</v>
      </c>
      <c r="U10" s="12">
        <v>5.7240625349999998</v>
      </c>
      <c r="V10" s="15">
        <f>U10/(M10/(1000*1000*1000))</f>
        <v>4.4063230158414617E-2</v>
      </c>
      <c r="W10" s="17">
        <v>6.23</v>
      </c>
      <c r="X10" s="12">
        <v>10.819082924</v>
      </c>
      <c r="Y10" s="15">
        <f>X10/(M10/(1000*1000*1000))</f>
        <v>8.3284160169152549E-2</v>
      </c>
      <c r="Z10" s="19">
        <v>9.4</v>
      </c>
      <c r="AA10" s="13">
        <v>9.14</v>
      </c>
      <c r="AB10" s="15">
        <f>AA10/(M10/(1000*1000*1000))</f>
        <v>7.0358756772022163E-2</v>
      </c>
      <c r="AC10" s="18">
        <v>5.23</v>
      </c>
    </row>
    <row r="11" spans="1:29" ht="16.5" thickTop="1" thickBot="1" x14ac:dyDescent="0.3">
      <c r="A11" t="s">
        <v>8</v>
      </c>
      <c r="B11" s="14" t="s">
        <v>30</v>
      </c>
      <c r="C11" s="5">
        <v>385368297557</v>
      </c>
      <c r="D11" s="8">
        <f t="shared" si="4"/>
        <v>385.36829755700001</v>
      </c>
      <c r="E11" s="11"/>
      <c r="F11" s="5"/>
      <c r="G11" s="5"/>
      <c r="H11" s="9" t="e">
        <f t="shared" si="0"/>
        <v>#DIV/0!</v>
      </c>
      <c r="I11" s="5"/>
      <c r="J11" s="26">
        <f t="shared" si="5"/>
        <v>0</v>
      </c>
      <c r="K11" s="5"/>
      <c r="L11" s="26">
        <f t="shared" si="6"/>
        <v>0</v>
      </c>
      <c r="M11" s="5"/>
      <c r="N11" s="9">
        <f t="shared" si="8"/>
        <v>0</v>
      </c>
      <c r="O11" s="5"/>
      <c r="P11" s="10" t="e">
        <f t="shared" si="2"/>
        <v>#DIV/0!</v>
      </c>
      <c r="Q11" s="6"/>
      <c r="R11" s="5"/>
      <c r="S11" s="7">
        <f t="shared" si="3"/>
        <v>0</v>
      </c>
      <c r="T11" s="16">
        <f t="shared" si="7"/>
        <v>0</v>
      </c>
      <c r="U11" s="5"/>
      <c r="V11" s="15" t="e">
        <f>U11/(M11/(1000*1000*1000))</f>
        <v>#DIV/0!</v>
      </c>
      <c r="W11" s="17"/>
      <c r="X11" s="5"/>
      <c r="Y11" s="15" t="e">
        <f>X11/(M11/(1000*1000*1000))</f>
        <v>#DIV/0!</v>
      </c>
      <c r="Z11" s="17"/>
      <c r="AA11" s="5"/>
      <c r="AB11" s="15" t="e">
        <f>AA11/(M11/(1000*1000*1000))</f>
        <v>#DIV/0!</v>
      </c>
      <c r="AC11" s="18"/>
    </row>
    <row r="12" spans="1:29" ht="16.5" thickTop="1" thickBot="1" x14ac:dyDescent="0.3">
      <c r="A12" t="s">
        <v>9</v>
      </c>
      <c r="B12" s="14" t="s">
        <v>28</v>
      </c>
      <c r="C12" s="5">
        <v>305654485898</v>
      </c>
      <c r="D12" s="8">
        <f t="shared" si="4"/>
        <v>305.65448589800002</v>
      </c>
      <c r="E12" s="11"/>
      <c r="F12" s="5"/>
      <c r="G12" s="5"/>
      <c r="H12" s="9" t="e">
        <f t="shared" si="0"/>
        <v>#DIV/0!</v>
      </c>
      <c r="I12" s="5"/>
      <c r="J12" s="26">
        <f t="shared" si="5"/>
        <v>0</v>
      </c>
      <c r="K12" s="5"/>
      <c r="L12" s="26">
        <f t="shared" si="6"/>
        <v>0</v>
      </c>
      <c r="M12" s="5"/>
      <c r="N12" s="9">
        <f t="shared" si="8"/>
        <v>0</v>
      </c>
      <c r="O12" s="5"/>
      <c r="P12" s="10" t="e">
        <f t="shared" si="2"/>
        <v>#DIV/0!</v>
      </c>
      <c r="Q12" s="6"/>
      <c r="R12" s="5"/>
      <c r="S12" s="7">
        <f t="shared" si="3"/>
        <v>0</v>
      </c>
      <c r="T12" s="16">
        <f t="shared" si="7"/>
        <v>0</v>
      </c>
      <c r="U12" s="5"/>
      <c r="V12" s="15" t="e">
        <f>U12/(M12/(1000*1000*1000))</f>
        <v>#DIV/0!</v>
      </c>
      <c r="W12" s="17"/>
      <c r="X12" s="5"/>
      <c r="Y12" s="15" t="e">
        <f>X12/(M12/(1000*1000*1000))</f>
        <v>#DIV/0!</v>
      </c>
      <c r="Z12" s="17"/>
      <c r="AA12" s="5"/>
      <c r="AB12" s="15" t="e">
        <f>AA12/(M12/(1000*1000*1000))</f>
        <v>#DIV/0!</v>
      </c>
      <c r="AC12" s="18"/>
    </row>
    <row r="13" spans="1:29" ht="16.5" thickTop="1" thickBot="1" x14ac:dyDescent="0.3">
      <c r="A13" t="s">
        <v>10</v>
      </c>
      <c r="B13" s="14" t="s">
        <v>29</v>
      </c>
      <c r="C13" s="5">
        <v>589082725404</v>
      </c>
      <c r="D13" s="8">
        <f t="shared" si="4"/>
        <v>589.08272540400003</v>
      </c>
      <c r="E13" s="11"/>
      <c r="F13" s="5"/>
      <c r="G13" s="5"/>
      <c r="H13" s="9" t="e">
        <f t="shared" si="0"/>
        <v>#DIV/0!</v>
      </c>
      <c r="I13" s="5"/>
      <c r="J13" s="26">
        <f t="shared" si="5"/>
        <v>0</v>
      </c>
      <c r="K13" s="5"/>
      <c r="L13" s="26">
        <f t="shared" si="6"/>
        <v>0</v>
      </c>
      <c r="M13" s="5"/>
      <c r="N13" s="9">
        <f t="shared" si="8"/>
        <v>0</v>
      </c>
      <c r="O13" s="5"/>
      <c r="P13" s="10" t="e">
        <f t="shared" si="2"/>
        <v>#DIV/0!</v>
      </c>
      <c r="Q13" s="6"/>
      <c r="R13" s="5"/>
      <c r="S13" s="7">
        <f t="shared" si="3"/>
        <v>0</v>
      </c>
      <c r="T13" s="16">
        <f t="shared" si="7"/>
        <v>0</v>
      </c>
      <c r="U13" s="5"/>
      <c r="V13" s="15" t="e">
        <f>U13/(M13/(1000*1000*1000))</f>
        <v>#DIV/0!</v>
      </c>
      <c r="W13" s="17"/>
      <c r="X13" s="5"/>
      <c r="Y13" s="15" t="e">
        <f>X13/(M13/(1000*1000*1000))</f>
        <v>#DIV/0!</v>
      </c>
      <c r="Z13" s="17"/>
      <c r="AA13" s="5"/>
      <c r="AB13" s="15" t="e">
        <f>AA13/(M13/(1000*1000*1000))</f>
        <v>#DIV/0!</v>
      </c>
      <c r="AC13" s="18"/>
    </row>
    <row r="14" spans="1:29" ht="16.5" thickTop="1" thickBot="1" x14ac:dyDescent="0.3">
      <c r="A14" t="s">
        <v>11</v>
      </c>
      <c r="B14" s="14" t="s">
        <v>32</v>
      </c>
      <c r="C14" s="5">
        <v>529870528465</v>
      </c>
      <c r="D14" s="8">
        <f t="shared" si="4"/>
        <v>529.87052846500001</v>
      </c>
      <c r="E14" s="11"/>
      <c r="F14" s="5"/>
      <c r="G14" s="5"/>
      <c r="H14" s="9" t="e">
        <f t="shared" si="0"/>
        <v>#DIV/0!</v>
      </c>
      <c r="I14" s="5"/>
      <c r="J14" s="26">
        <f t="shared" si="5"/>
        <v>0</v>
      </c>
      <c r="K14" s="5"/>
      <c r="L14" s="26">
        <f t="shared" si="6"/>
        <v>0</v>
      </c>
      <c r="M14" s="5"/>
      <c r="N14" s="9">
        <f t="shared" si="8"/>
        <v>0</v>
      </c>
      <c r="O14" s="5"/>
      <c r="P14" s="10" t="e">
        <f t="shared" si="2"/>
        <v>#DIV/0!</v>
      </c>
      <c r="Q14" s="6"/>
      <c r="R14" s="5"/>
      <c r="S14" s="7">
        <f t="shared" si="3"/>
        <v>0</v>
      </c>
      <c r="T14" s="16">
        <f t="shared" si="7"/>
        <v>0</v>
      </c>
      <c r="U14" s="5"/>
      <c r="V14" s="15" t="e">
        <f>U14/(M14/(1000*1000*1000))</f>
        <v>#DIV/0!</v>
      </c>
      <c r="W14" s="17"/>
      <c r="X14" s="5"/>
      <c r="Y14" s="15" t="e">
        <f>X14/(M14/(1000*1000*1000))</f>
        <v>#DIV/0!</v>
      </c>
      <c r="Z14" s="17"/>
      <c r="AA14" s="5"/>
      <c r="AB14" s="15" t="e">
        <f>AA14/(M14/(1000*1000*1000))</f>
        <v>#DIV/0!</v>
      </c>
      <c r="AC14" s="18"/>
    </row>
    <row r="15" spans="1:29" ht="16.5" thickTop="1" thickBot="1" x14ac:dyDescent="0.3">
      <c r="A15" t="s">
        <v>12</v>
      </c>
      <c r="B15" s="14" t="s">
        <v>31</v>
      </c>
      <c r="C15" s="5">
        <v>601337908861</v>
      </c>
      <c r="D15" s="8">
        <f t="shared" si="4"/>
        <v>601.33790886099996</v>
      </c>
      <c r="E15" s="11"/>
      <c r="F15" s="5"/>
      <c r="G15" s="5"/>
      <c r="H15" s="9" t="e">
        <f t="shared" si="0"/>
        <v>#DIV/0!</v>
      </c>
      <c r="I15" s="5"/>
      <c r="J15" s="26">
        <f t="shared" si="5"/>
        <v>0</v>
      </c>
      <c r="K15" s="5"/>
      <c r="L15" s="26">
        <f t="shared" si="6"/>
        <v>0</v>
      </c>
      <c r="M15" s="5"/>
      <c r="N15" s="9">
        <f t="shared" si="8"/>
        <v>0</v>
      </c>
      <c r="O15" s="5"/>
      <c r="P15" s="10" t="e">
        <f t="shared" si="2"/>
        <v>#DIV/0!</v>
      </c>
      <c r="Q15" s="6"/>
      <c r="R15" s="5"/>
      <c r="S15" s="7">
        <f t="shared" si="3"/>
        <v>0</v>
      </c>
      <c r="T15" s="16">
        <f t="shared" si="7"/>
        <v>0</v>
      </c>
      <c r="U15" s="5"/>
      <c r="V15" s="15" t="e">
        <f>U15/(M15/(1000*1000*1000))</f>
        <v>#DIV/0!</v>
      </c>
      <c r="W15" s="17"/>
      <c r="X15" s="5"/>
      <c r="Y15" s="15" t="e">
        <f>X15/(M15/(1000*1000*1000))</f>
        <v>#DIV/0!</v>
      </c>
      <c r="Z15" s="17"/>
      <c r="AA15" s="5"/>
      <c r="AB15" s="15" t="e">
        <f>AA15/(M15/(1000*1000*1000))</f>
        <v>#DIV/0!</v>
      </c>
      <c r="AC15" s="18"/>
    </row>
    <row r="16" spans="1:29" ht="16.5" thickTop="1" thickBot="1" x14ac:dyDescent="0.3">
      <c r="A16" t="s">
        <v>13</v>
      </c>
      <c r="B16" s="14" t="s">
        <v>33</v>
      </c>
      <c r="C16" s="5">
        <v>4504400097</v>
      </c>
      <c r="D16" s="8">
        <f t="shared" si="4"/>
        <v>4.5044000970000004</v>
      </c>
      <c r="E16" s="11" t="s">
        <v>61</v>
      </c>
      <c r="F16" s="5">
        <v>10147680</v>
      </c>
      <c r="G16" s="5">
        <v>3236</v>
      </c>
      <c r="H16" s="9">
        <f>G16/F16</f>
        <v>3.1889062327546792E-4</v>
      </c>
      <c r="I16" s="5">
        <v>83081973</v>
      </c>
      <c r="J16" s="26">
        <f t="shared" si="5"/>
        <v>1.8444625524125593E-2</v>
      </c>
      <c r="K16" s="5">
        <v>43650941</v>
      </c>
      <c r="L16" s="26">
        <f t="shared" si="6"/>
        <v>9.6907335183373695E-3</v>
      </c>
      <c r="M16" s="5">
        <v>1014768000</v>
      </c>
      <c r="N16" s="9">
        <f t="shared" si="8"/>
        <v>0.22528371773099179</v>
      </c>
      <c r="O16" s="5">
        <v>121338844</v>
      </c>
      <c r="P16" s="10">
        <f t="shared" si="2"/>
        <v>0.10629763192638145</v>
      </c>
      <c r="Q16" s="6">
        <v>7.19</v>
      </c>
      <c r="R16" s="5">
        <v>110132185</v>
      </c>
      <c r="S16" s="7">
        <f t="shared" si="3"/>
        <v>110.13218500000001</v>
      </c>
      <c r="T16" s="16">
        <f t="shared" si="7"/>
        <v>3.0592273611111113E-2</v>
      </c>
      <c r="U16" s="5"/>
      <c r="V16" s="15">
        <f>U16/(M16/(1000*1000*1000))</f>
        <v>0</v>
      </c>
      <c r="W16" s="17"/>
      <c r="X16" s="5"/>
      <c r="Y16" s="15">
        <f>X16/(M16/(1000*1000*1000))</f>
        <v>0</v>
      </c>
      <c r="Z16" s="17"/>
      <c r="AA16" s="5"/>
      <c r="AB16" s="15">
        <f>AA16/(M16/(1000*1000*1000))</f>
        <v>0</v>
      </c>
      <c r="AC16" s="18"/>
    </row>
    <row r="17" spans="1:29" ht="16.5" thickTop="1" thickBot="1" x14ac:dyDescent="0.3">
      <c r="A17" t="s">
        <v>14</v>
      </c>
      <c r="B17" s="14" t="s">
        <v>34</v>
      </c>
      <c r="C17" s="5">
        <v>5701087557</v>
      </c>
      <c r="D17" s="8">
        <f t="shared" si="4"/>
        <v>5.7010875570000001</v>
      </c>
      <c r="E17" s="11" t="s">
        <v>61</v>
      </c>
      <c r="F17" s="5">
        <v>16833405</v>
      </c>
      <c r="G17" s="5">
        <v>259021</v>
      </c>
      <c r="H17" s="9">
        <f t="shared" ref="H17:H19" si="9">G17/F17</f>
        <v>1.538732062823891E-2</v>
      </c>
      <c r="I17" s="5">
        <v>137642314</v>
      </c>
      <c r="J17" s="26">
        <f t="shared" si="5"/>
        <v>2.414316788223991E-2</v>
      </c>
      <c r="K17" s="5">
        <v>104773185</v>
      </c>
      <c r="L17" s="26">
        <f t="shared" si="6"/>
        <v>1.8377754060513545E-2</v>
      </c>
      <c r="M17" s="5">
        <v>1852741831</v>
      </c>
      <c r="N17" s="9">
        <f t="shared" si="8"/>
        <v>0.32498042039805847</v>
      </c>
      <c r="O17" s="5">
        <v>44794658</v>
      </c>
      <c r="P17" s="10">
        <f t="shared" si="2"/>
        <v>2.1380092730315388E-2</v>
      </c>
      <c r="Q17" s="6">
        <v>49.78</v>
      </c>
      <c r="R17" s="5">
        <v>104140932</v>
      </c>
      <c r="S17" s="7">
        <f t="shared" si="3"/>
        <v>104.14093200000001</v>
      </c>
      <c r="T17" s="16">
        <f t="shared" si="7"/>
        <v>2.8928036666666667E-2</v>
      </c>
      <c r="U17" s="5"/>
      <c r="V17" s="15">
        <f>U17/(M17/(1000*1000*1000))</f>
        <v>0</v>
      </c>
      <c r="W17" s="17"/>
      <c r="X17" s="5"/>
      <c r="Y17" s="15">
        <f>X17/(M17/(1000*1000*1000))</f>
        <v>0</v>
      </c>
      <c r="Z17" s="17"/>
      <c r="AA17" s="5"/>
      <c r="AB17" s="15">
        <f>AA17/(M17/(1000*1000*1000))</f>
        <v>0</v>
      </c>
      <c r="AC17" s="18"/>
    </row>
    <row r="18" spans="1:29" ht="16.5" thickTop="1" thickBot="1" x14ac:dyDescent="0.3">
      <c r="A18" t="s">
        <v>15</v>
      </c>
      <c r="B18" s="14" t="s">
        <v>35</v>
      </c>
      <c r="C18" s="5">
        <v>5846057994</v>
      </c>
      <c r="D18" s="8">
        <f t="shared" si="4"/>
        <v>5.8460579939999997</v>
      </c>
      <c r="E18" s="11" t="s">
        <v>61</v>
      </c>
      <c r="F18" s="5">
        <v>17220136</v>
      </c>
      <c r="G18" s="5">
        <v>289522</v>
      </c>
      <c r="H18" s="9">
        <f t="shared" si="9"/>
        <v>1.6812991488568962E-2</v>
      </c>
      <c r="I18" s="5">
        <v>140965053</v>
      </c>
      <c r="J18" s="26">
        <f t="shared" si="5"/>
        <v>2.4112838624706943E-2</v>
      </c>
      <c r="K18" s="5">
        <v>105365649</v>
      </c>
      <c r="L18" s="26">
        <f t="shared" si="6"/>
        <v>1.8023367046331083E-2</v>
      </c>
      <c r="M18" s="5">
        <v>1904046444</v>
      </c>
      <c r="N18" s="9">
        <f t="shared" si="8"/>
        <v>0.32569749495372524</v>
      </c>
      <c r="O18" s="5">
        <v>46614018</v>
      </c>
      <c r="P18" s="10">
        <f t="shared" si="2"/>
        <v>2.1677136072018131E-2</v>
      </c>
      <c r="Q18" s="6">
        <v>49.19</v>
      </c>
      <c r="R18" s="5">
        <v>108075506</v>
      </c>
      <c r="S18" s="7">
        <f t="shared" si="3"/>
        <v>108.075506</v>
      </c>
      <c r="T18" s="16">
        <f t="shared" si="7"/>
        <v>3.0020973888888889E-2</v>
      </c>
      <c r="U18" s="5"/>
      <c r="V18" s="15">
        <f>U18/(M18/(1000*1000*1000))</f>
        <v>0</v>
      </c>
      <c r="W18" s="17"/>
      <c r="X18" s="5"/>
      <c r="Y18" s="15">
        <f>X18/(M18/(1000*1000*1000))</f>
        <v>0</v>
      </c>
      <c r="Z18" s="17"/>
      <c r="AA18" s="5"/>
      <c r="AB18" s="15">
        <f>AA18/(M18/(1000*1000*1000))</f>
        <v>0</v>
      </c>
      <c r="AC18" s="18"/>
    </row>
    <row r="19" spans="1:29" ht="16.5" thickTop="1" thickBot="1" x14ac:dyDescent="0.3">
      <c r="A19" t="s">
        <v>16</v>
      </c>
      <c r="B19" s="14" t="s">
        <v>36</v>
      </c>
      <c r="C19" s="5">
        <v>5923509697</v>
      </c>
      <c r="D19" s="8">
        <f t="shared" si="4"/>
        <v>5.9235096970000001</v>
      </c>
      <c r="E19" s="11" t="s">
        <v>61</v>
      </c>
      <c r="F19" s="5">
        <v>17480371</v>
      </c>
      <c r="G19" s="5">
        <v>339262</v>
      </c>
      <c r="H19" s="9">
        <f t="shared" si="9"/>
        <v>1.9408169311738291E-2</v>
      </c>
      <c r="I19" s="5">
        <v>142957148</v>
      </c>
      <c r="J19" s="26">
        <f t="shared" si="5"/>
        <v>2.4133859031648344E-2</v>
      </c>
      <c r="K19" s="5">
        <v>105819130</v>
      </c>
      <c r="L19" s="26">
        <f t="shared" si="6"/>
        <v>1.7864262137292152E-2</v>
      </c>
      <c r="M19" s="5">
        <v>1929699062</v>
      </c>
      <c r="N19" s="9">
        <f t="shared" si="8"/>
        <v>0.32576954554110188</v>
      </c>
      <c r="O19" s="5">
        <v>46992943</v>
      </c>
      <c r="P19" s="10">
        <f>O19/(I19+K19+M19)</f>
        <v>2.1571482649879341E-2</v>
      </c>
      <c r="Q19" s="6">
        <v>49.93</v>
      </c>
      <c r="R19" s="5">
        <v>107889843</v>
      </c>
      <c r="S19" s="7">
        <f>R19/(1000*1000)</f>
        <v>107.889843</v>
      </c>
      <c r="T19" s="16">
        <f t="shared" si="7"/>
        <v>2.9969400833333333E-2</v>
      </c>
      <c r="U19" s="5"/>
      <c r="V19" s="15">
        <f>U19/(M19/(1000*1000*1000))</f>
        <v>0</v>
      </c>
      <c r="W19" s="17"/>
      <c r="X19" s="5"/>
      <c r="Y19" s="15">
        <f>X19/(M19/(1000*1000*1000))</f>
        <v>0</v>
      </c>
      <c r="Z19" s="17"/>
      <c r="AA19" s="5"/>
      <c r="AB19" s="15">
        <f>AA19/(M19/(1000*1000*1000))</f>
        <v>0</v>
      </c>
      <c r="AC19" s="18"/>
    </row>
    <row r="20" spans="1:29" ht="15.75" thickTop="1" x14ac:dyDescent="0.25">
      <c r="C20" s="4"/>
      <c r="D20" s="3"/>
      <c r="E20" s="3"/>
      <c r="F20" s="3"/>
      <c r="G20" s="3"/>
      <c r="H20" s="3"/>
      <c r="I20" s="3"/>
      <c r="J20" s="20">
        <f>AVERAGE(J5,J6,J8,J9,J10)</f>
        <v>2.0118915319611123E-2</v>
      </c>
      <c r="L20" s="20">
        <f>AVERAGE(L5,L6,L8,L9,L10)</f>
        <v>1.1223987212702501E-2</v>
      </c>
      <c r="N20" s="20">
        <f>AVERAGE(N5,N6,N8,N9,N10)</f>
        <v>0.27502612744329413</v>
      </c>
      <c r="P20" s="3"/>
      <c r="Q20" s="7">
        <f>AVERAGE(Q5,Q6,Q8,Q9,Q10)</f>
        <v>32.397999999999996</v>
      </c>
      <c r="R20" t="s">
        <v>57</v>
      </c>
      <c r="W20" t="s">
        <v>58</v>
      </c>
      <c r="Z20" t="s">
        <v>58</v>
      </c>
      <c r="AC20" t="s">
        <v>55</v>
      </c>
    </row>
    <row r="21" spans="1:29" x14ac:dyDescent="0.25">
      <c r="M21" s="2"/>
      <c r="N21" s="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2015-11-09T22:45:30Z</dcterms:modified>
</cp:coreProperties>
</file>