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projects\genome_compression\prog\tsc\gidb\"/>
    </mc:Choice>
  </mc:AlternateContent>
  <bookViews>
    <workbookView xWindow="0" yWindow="0" windowWidth="18945" windowHeight="5295" tabRatio="767"/>
  </bookViews>
  <sheets>
    <sheet name="9827_2#49" sheetId="1" r:id="rId1"/>
    <sheet name="MiSeq_Ecoli_DH10B_110721_PF" sheetId="4" r:id="rId2"/>
    <sheet name="ERP001960_NA12878_S1" sheetId="8" r:id="rId3"/>
    <sheet name="K562_cytosol_LID8465_TopHat_v2" sheetId="5" r:id="rId4"/>
    <sheet name="HCC.1954.mix1.n80t20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8" l="1"/>
  <c r="C25" i="8"/>
  <c r="C24" i="8"/>
  <c r="B23" i="8"/>
  <c r="D26" i="8" s="1"/>
  <c r="E19" i="8"/>
  <c r="F19" i="8" s="1"/>
  <c r="B19" i="8"/>
  <c r="D19" i="8" s="1"/>
  <c r="H18" i="8"/>
  <c r="I18" i="8" s="1"/>
  <c r="F18" i="8"/>
  <c r="C18" i="8"/>
  <c r="H17" i="8"/>
  <c r="I17" i="8" s="1"/>
  <c r="F17" i="8"/>
  <c r="C17" i="8"/>
  <c r="F16" i="8"/>
  <c r="F15" i="8"/>
  <c r="B15" i="8"/>
  <c r="C15" i="8" s="1"/>
  <c r="F14" i="8"/>
  <c r="C14" i="8"/>
  <c r="G9" i="8"/>
  <c r="D9" i="8"/>
  <c r="E9" i="8" s="1"/>
  <c r="C9" i="8"/>
  <c r="D8" i="8"/>
  <c r="E8" i="8" s="1"/>
  <c r="C8" i="8"/>
  <c r="B16" i="8" l="1"/>
  <c r="D16" i="8" s="1"/>
  <c r="D15" i="8"/>
  <c r="H15" i="8"/>
  <c r="I15" i="8" s="1"/>
  <c r="C16" i="8"/>
  <c r="C23" i="8"/>
  <c r="B27" i="8"/>
  <c r="G19" i="8"/>
  <c r="G16" i="8"/>
  <c r="D23" i="8"/>
  <c r="D24" i="8"/>
  <c r="D17" i="8"/>
  <c r="D25" i="8"/>
  <c r="G17" i="8"/>
  <c r="D14" i="8"/>
  <c r="D18" i="8"/>
  <c r="G14" i="8"/>
  <c r="G18" i="8"/>
  <c r="H19" i="8"/>
  <c r="I19" i="8" s="1"/>
  <c r="C19" i="8"/>
  <c r="G15" i="8"/>
  <c r="E19" i="6"/>
  <c r="G16" i="6" s="1"/>
  <c r="B27" i="6"/>
  <c r="D27" i="6" s="1"/>
  <c r="D26" i="6"/>
  <c r="C26" i="6"/>
  <c r="D25" i="6"/>
  <c r="C25" i="6"/>
  <c r="C24" i="6"/>
  <c r="B23" i="6"/>
  <c r="D24" i="6" s="1"/>
  <c r="B19" i="6"/>
  <c r="H18" i="6"/>
  <c r="I18" i="6" s="1"/>
  <c r="F18" i="6"/>
  <c r="D18" i="6"/>
  <c r="C18" i="6"/>
  <c r="H17" i="6"/>
  <c r="I17" i="6" s="1"/>
  <c r="F17" i="6"/>
  <c r="D17" i="6"/>
  <c r="C17" i="6"/>
  <c r="F16" i="6"/>
  <c r="F15" i="6"/>
  <c r="B15" i="6"/>
  <c r="H15" i="6" s="1"/>
  <c r="I15" i="6" s="1"/>
  <c r="F14" i="6"/>
  <c r="C14" i="6"/>
  <c r="G9" i="6"/>
  <c r="D9" i="6"/>
  <c r="E9" i="6" s="1"/>
  <c r="C9" i="6"/>
  <c r="D8" i="6"/>
  <c r="E8" i="6" s="1"/>
  <c r="C8" i="6"/>
  <c r="B23" i="1"/>
  <c r="B23" i="4"/>
  <c r="B23" i="5"/>
  <c r="B27" i="5"/>
  <c r="D27" i="5" s="1"/>
  <c r="D26" i="5"/>
  <c r="C26" i="5"/>
  <c r="D25" i="5"/>
  <c r="C25" i="5"/>
  <c r="D24" i="5"/>
  <c r="C24" i="5"/>
  <c r="D23" i="5"/>
  <c r="C23" i="5"/>
  <c r="E19" i="5"/>
  <c r="F19" i="5" s="1"/>
  <c r="B19" i="5"/>
  <c r="D18" i="5" s="1"/>
  <c r="H18" i="5"/>
  <c r="I18" i="5" s="1"/>
  <c r="F18" i="5"/>
  <c r="C18" i="5"/>
  <c r="H17" i="5"/>
  <c r="I17" i="5" s="1"/>
  <c r="F17" i="5"/>
  <c r="D17" i="5"/>
  <c r="C17" i="5"/>
  <c r="F16" i="5"/>
  <c r="F15" i="5"/>
  <c r="B15" i="5"/>
  <c r="D15" i="5" s="1"/>
  <c r="F14" i="5"/>
  <c r="C14" i="5"/>
  <c r="G9" i="5"/>
  <c r="D9" i="5"/>
  <c r="E9" i="5" s="1"/>
  <c r="C9" i="5"/>
  <c r="D8" i="5"/>
  <c r="E8" i="5" s="1"/>
  <c r="C8" i="5"/>
  <c r="H16" i="8" l="1"/>
  <c r="I16" i="8" s="1"/>
  <c r="D27" i="8"/>
  <c r="C27" i="8"/>
  <c r="G15" i="6"/>
  <c r="G14" i="6"/>
  <c r="G17" i="6"/>
  <c r="G18" i="6"/>
  <c r="B16" i="6"/>
  <c r="H16" i="6" s="1"/>
  <c r="I16" i="6" s="1"/>
  <c r="C23" i="6"/>
  <c r="D14" i="6"/>
  <c r="C27" i="6"/>
  <c r="C15" i="6"/>
  <c r="D15" i="6"/>
  <c r="C19" i="6"/>
  <c r="D19" i="6"/>
  <c r="F19" i="6"/>
  <c r="G19" i="6"/>
  <c r="H19" i="6"/>
  <c r="I19" i="6" s="1"/>
  <c r="D23" i="6"/>
  <c r="C19" i="5"/>
  <c r="D19" i="5"/>
  <c r="H15" i="5"/>
  <c r="I15" i="5" s="1"/>
  <c r="B16" i="5"/>
  <c r="D16" i="5" s="1"/>
  <c r="G19" i="5"/>
  <c r="G16" i="5"/>
  <c r="H19" i="5"/>
  <c r="I19" i="5" s="1"/>
  <c r="G15" i="5"/>
  <c r="C27" i="5"/>
  <c r="D14" i="5"/>
  <c r="G17" i="5"/>
  <c r="G14" i="5"/>
  <c r="G18" i="5"/>
  <c r="C15" i="5"/>
  <c r="C24" i="1"/>
  <c r="C25" i="1"/>
  <c r="C26" i="1"/>
  <c r="C23" i="1"/>
  <c r="G9" i="1"/>
  <c r="C24" i="4"/>
  <c r="C25" i="4"/>
  <c r="C26" i="4"/>
  <c r="C23" i="4"/>
  <c r="G9" i="4"/>
  <c r="C16" i="6" l="1"/>
  <c r="D16" i="6"/>
  <c r="C16" i="5"/>
  <c r="H16" i="5"/>
  <c r="I16" i="5" s="1"/>
  <c r="I19" i="4"/>
  <c r="I18" i="4"/>
  <c r="I17" i="4"/>
  <c r="I16" i="4"/>
  <c r="I15" i="4"/>
  <c r="B27" i="4"/>
  <c r="D26" i="4"/>
  <c r="D25" i="4"/>
  <c r="D24" i="4"/>
  <c r="D23" i="4"/>
  <c r="E19" i="4"/>
  <c r="G15" i="4" s="1"/>
  <c r="B19" i="4"/>
  <c r="D17" i="4" s="1"/>
  <c r="H18" i="4"/>
  <c r="G18" i="4"/>
  <c r="F18" i="4"/>
  <c r="D18" i="4"/>
  <c r="C18" i="4"/>
  <c r="H17" i="4"/>
  <c r="F17" i="4"/>
  <c r="C17" i="4"/>
  <c r="F16" i="4"/>
  <c r="F15" i="4"/>
  <c r="B15" i="4"/>
  <c r="D15" i="4" s="1"/>
  <c r="G14" i="4"/>
  <c r="F14" i="4"/>
  <c r="D14" i="4"/>
  <c r="C14" i="4"/>
  <c r="D9" i="4"/>
  <c r="E9" i="4" s="1"/>
  <c r="C9" i="4"/>
  <c r="D8" i="4"/>
  <c r="E8" i="4" s="1"/>
  <c r="C8" i="4"/>
  <c r="B27" i="1"/>
  <c r="C27" i="1" s="1"/>
  <c r="B15" i="1"/>
  <c r="B16" i="1" s="1"/>
  <c r="D16" i="1" s="1"/>
  <c r="B19" i="1"/>
  <c r="D18" i="1" s="1"/>
  <c r="H17" i="1"/>
  <c r="I17" i="1" s="1"/>
  <c r="H18" i="1"/>
  <c r="I18" i="1" s="1"/>
  <c r="C17" i="1"/>
  <c r="C18" i="1"/>
  <c r="C14" i="1"/>
  <c r="D9" i="1"/>
  <c r="E9" i="1" s="1"/>
  <c r="D8" i="1"/>
  <c r="E8" i="1" s="1"/>
  <c r="C8" i="1"/>
  <c r="D24" i="1"/>
  <c r="D25" i="1"/>
  <c r="D26" i="1"/>
  <c r="D23" i="1"/>
  <c r="F14" i="1"/>
  <c r="F15" i="1"/>
  <c r="F16" i="1"/>
  <c r="F17" i="1"/>
  <c r="F18" i="1"/>
  <c r="E19" i="1"/>
  <c r="F19" i="1" s="1"/>
  <c r="C9" i="1"/>
  <c r="D27" i="1" l="1"/>
  <c r="D27" i="4"/>
  <c r="C27" i="4"/>
  <c r="C19" i="4"/>
  <c r="G19" i="4"/>
  <c r="G16" i="4"/>
  <c r="C15" i="4"/>
  <c r="H15" i="4"/>
  <c r="F19" i="4"/>
  <c r="H19" i="4"/>
  <c r="D19" i="4"/>
  <c r="B16" i="4"/>
  <c r="G17" i="4"/>
  <c r="D19" i="1"/>
  <c r="D17" i="1"/>
  <c r="D15" i="1"/>
  <c r="G14" i="1"/>
  <c r="G19" i="1"/>
  <c r="D14" i="1"/>
  <c r="G18" i="1"/>
  <c r="G17" i="1"/>
  <c r="G16" i="1"/>
  <c r="G15" i="1"/>
  <c r="C16" i="1"/>
  <c r="H16" i="1"/>
  <c r="I16" i="1" s="1"/>
  <c r="C19" i="1"/>
  <c r="H19" i="1"/>
  <c r="I19" i="1" s="1"/>
  <c r="C15" i="1"/>
  <c r="H15" i="1"/>
  <c r="I15" i="1" s="1"/>
  <c r="C16" i="4" l="1"/>
  <c r="D16" i="4"/>
  <c r="H16" i="4"/>
</calcChain>
</file>

<file path=xl/sharedStrings.xml><?xml version="1.0" encoding="utf-8"?>
<sst xmlns="http://schemas.openxmlformats.org/spreadsheetml/2006/main" count="252" uniqueCount="50">
  <si>
    <t>File format</t>
  </si>
  <si>
    <t>SAM</t>
  </si>
  <si>
    <t>Local path</t>
  </si>
  <si>
    <t>/data/genome/human/illumina/ERR317482WGS/tmp/9827_2#49.sam</t>
  </si>
  <si>
    <t>Organism</t>
  </si>
  <si>
    <t>Homo sapiens</t>
  </si>
  <si>
    <t>Original File</t>
  </si>
  <si>
    <t>Tsc</t>
  </si>
  <si>
    <t>Ratio</t>
  </si>
  <si>
    <t>Factor</t>
  </si>
  <si>
    <t>Total</t>
  </si>
  <si>
    <t>Predictive coding</t>
  </si>
  <si>
    <t>SAM header</t>
  </si>
  <si>
    <t>Aux (everything else)</t>
  </si>
  <si>
    <t>Nuc (POS+CIGAR+SEQ)</t>
  </si>
  <si>
    <t>File size (B)</t>
  </si>
  <si>
    <t>File size (GiB)</t>
  </si>
  <si>
    <t>Parameters</t>
  </si>
  <si>
    <t>FILECODEC_BLK_LC 20000</t>
  </si>
  <si>
    <t>NUCCODEC_WINDOW_SZ 10</t>
  </si>
  <si>
    <t>Tsc timing statistics</t>
  </si>
  <si>
    <t>Entropy Coding</t>
  </si>
  <si>
    <t>Remaining</t>
  </si>
  <si>
    <t>Time (us)</t>
  </si>
  <si>
    <t>Platform specification</t>
  </si>
  <si>
    <t>Summary</t>
  </si>
  <si>
    <t>Data distribution</t>
  </si>
  <si>
    <t>SAM size (B)</t>
  </si>
  <si>
    <t>SAM size (GiB)</t>
  </si>
  <si>
    <t>Tsc size (B)</t>
  </si>
  <si>
    <t>Tsc size (GiB)</t>
  </si>
  <si>
    <t>Bacteria</t>
  </si>
  <si>
    <t>/data/genome/bacteria/DH10B/tmp/MiSeq_Ecoli_DH10B_110721_PF.sam</t>
  </si>
  <si>
    <t>Compression ratio</t>
  </si>
  <si>
    <t>Compression factor</t>
  </si>
  <si>
    <t>Misc</t>
  </si>
  <si>
    <t>QUAL</t>
  </si>
  <si>
    <t>Method</t>
  </si>
  <si>
    <t>Predictive coding: nothing, entropy coding: 0-order arithmetic coder</t>
  </si>
  <si>
    <t>Predictive coding: local sequence alignment with short-time memory reference, entropy coding: 0-order arithmetic coder</t>
  </si>
  <si>
    <t>Time (h)</t>
  </si>
  <si>
    <t>/data/genome/human/RNAseq/tmp/K562_cytosol_LID8465_TopHat_v2.sam.short.sam</t>
  </si>
  <si>
    <t>Intel® Xeon® CPU E5-2690 v2 @ 3.00 GHz, 126GiB RAM, openSUSE 13.1 (Bottle) (x86_64)</t>
  </si>
  <si>
    <t>Intel® Xeon® CPU E5405 @ 2.00 GHz, 39GiB RAM, openSUSE 12.3 (Dartmouth) (x86_64)</t>
  </si>
  <si>
    <t>/data/genome/cancercells/360b4736-6c5e-48df-af58-c1cf51609350/tmp/HCC1954.mix1.n80t20.sam.short.sam</t>
  </si>
  <si>
    <t>Cancer cells</t>
  </si>
  <si>
    <t>/data/genome/human/illumina/ERP001960/tmp/NA12878_S1.sam</t>
  </si>
  <si>
    <t>Intel® Xeon® CPU E5620 @ 2.40 GHz, 94GiB RAM, openSUSE 13.1 (Bottle) (x86_64)</t>
  </si>
  <si>
    <t>Short SAM file containing 100.000 lines, run with original file was killed by the OS</t>
  </si>
  <si>
    <t>Short SAM file containing 100.000 lines,run with original file produced seg 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</si>
</sst>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0" fontId="6" fillId="0" borderId="0" xfId="0" applyFont="1"/>
    <xf numFmtId="0" fontId="2" fillId="0" borderId="1" xfId="2"/>
    <xf numFmtId="0" fontId="4" fillId="3" borderId="2" xfId="4"/>
    <xf numFmtId="0" fontId="5" fillId="0" borderId="0" xfId="5"/>
    <xf numFmtId="0" fontId="3" fillId="2" borderId="0" xfId="3"/>
  </cellXfs>
  <cellStyles count="6">
    <cellStyle name="Bad" xfId="3" builtinId="27"/>
    <cellStyle name="Explanatory Text" xfId="5" builtinId="53"/>
    <cellStyle name="Heading 1" xfId="2" builtinId="16"/>
    <cellStyle name="Input" xfId="4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Tsc timing 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'9827_2#49'!$A$24:$A$26</c:f>
              <c:strCache>
                <c:ptCount val="3"/>
                <c:pt idx="0">
                  <c:v>Predictive coding</c:v>
                </c:pt>
                <c:pt idx="1">
                  <c:v>Entropy Coding</c:v>
                </c:pt>
                <c:pt idx="2">
                  <c:v>Remaining</c:v>
                </c:pt>
              </c:strCache>
            </c:strRef>
          </c:cat>
          <c:val>
            <c:numRef>
              <c:f>'9827_2#49'!$D$24:$D$26</c:f>
              <c:numCache>
                <c:formatCode>0.00%</c:formatCode>
                <c:ptCount val="3"/>
                <c:pt idx="0">
                  <c:v>0.50133433747283318</c:v>
                </c:pt>
                <c:pt idx="1">
                  <c:v>0.3414833404796554</c:v>
                </c:pt>
                <c:pt idx="2">
                  <c:v>0.15718232204751142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Tsc timing 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K562_cytosol_LID8465_TopHat_v2!$A$24:$A$26</c:f>
              <c:strCache>
                <c:ptCount val="3"/>
                <c:pt idx="0">
                  <c:v>Predictive coding</c:v>
                </c:pt>
                <c:pt idx="1">
                  <c:v>Entropy Coding</c:v>
                </c:pt>
                <c:pt idx="2">
                  <c:v>Remaining</c:v>
                </c:pt>
              </c:strCache>
            </c:strRef>
          </c:cat>
          <c:val>
            <c:numRef>
              <c:f>K562_cytosol_LID8465_TopHat_v2!$D$24:$D$26</c:f>
              <c:numCache>
                <c:formatCode>0.00%</c:formatCode>
                <c:ptCount val="3"/>
                <c:pt idx="0">
                  <c:v>0.86045566836222465</c:v>
                </c:pt>
                <c:pt idx="1">
                  <c:v>9.0266309185932453E-2</c:v>
                </c:pt>
                <c:pt idx="2">
                  <c:v>4.9278022451842901E-2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Tsc data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K562_cytosol_LID8465_TopHat_v2!$A$16:$A$18</c:f>
              <c:strCache>
                <c:ptCount val="3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</c:strCache>
            </c:strRef>
          </c:cat>
          <c:val>
            <c:numRef>
              <c:f>K562_cytosol_LID8465_TopHat_v2!$G$16:$G$18</c:f>
              <c:numCache>
                <c:formatCode>0.00%</c:formatCode>
                <c:ptCount val="3"/>
                <c:pt idx="0">
                  <c:v>0.6623706378326929</c:v>
                </c:pt>
                <c:pt idx="1">
                  <c:v>0.11293351374481427</c:v>
                </c:pt>
                <c:pt idx="2">
                  <c:v>0.22465258916590003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Compression</a:t>
            </a:r>
            <a:r>
              <a:rPr lang="de-DE" baseline="0"/>
              <a:t> ratios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cat>
            <c:strRef>
              <c:f>K562_cytosol_LID8465_TopHat_v2!$A$16:$A$19</c:f>
              <c:strCache>
                <c:ptCount val="4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  <c:pt idx="3">
                  <c:v>Total</c:v>
                </c:pt>
              </c:strCache>
            </c:strRef>
          </c:cat>
          <c:val>
            <c:numRef>
              <c:f>K562_cytosol_LID8465_TopHat_v2!$H$16:$H$19</c:f>
              <c:numCache>
                <c:formatCode>0.00%</c:formatCode>
                <c:ptCount val="4"/>
                <c:pt idx="0">
                  <c:v>0.53090038156657793</c:v>
                </c:pt>
                <c:pt idx="1">
                  <c:v>0.20708125635646771</c:v>
                </c:pt>
                <c:pt idx="2">
                  <c:v>0.41193565015012346</c:v>
                </c:pt>
                <c:pt idx="3">
                  <c:v>0.42764667969351267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917120"/>
        <c:axId val="546917664"/>
      </c:barChart>
      <c:catAx>
        <c:axId val="54691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917664"/>
        <c:crosses val="autoZero"/>
        <c:auto val="1"/>
        <c:lblAlgn val="ctr"/>
        <c:lblOffset val="100"/>
        <c:noMultiLvlLbl val="0"/>
      </c:catAx>
      <c:valAx>
        <c:axId val="5469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91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Tsc timing 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HCC.1954.mix1.n80t20!$A$24:$A$26</c:f>
              <c:strCache>
                <c:ptCount val="3"/>
                <c:pt idx="0">
                  <c:v>Predictive coding</c:v>
                </c:pt>
                <c:pt idx="1">
                  <c:v>Entropy Coding</c:v>
                </c:pt>
                <c:pt idx="2">
                  <c:v>Remaining</c:v>
                </c:pt>
              </c:strCache>
            </c:strRef>
          </c:cat>
          <c:val>
            <c:numRef>
              <c:f>HCC.1954.mix1.n80t20!$D$24:$D$26</c:f>
              <c:numCache>
                <c:formatCode>0.00%</c:formatCode>
                <c:ptCount val="3"/>
                <c:pt idx="0">
                  <c:v>0.50714749574642914</c:v>
                </c:pt>
                <c:pt idx="1">
                  <c:v>0.15480348065916133</c:v>
                </c:pt>
                <c:pt idx="2">
                  <c:v>0.33804902359440953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Tsc data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HCC.1954.mix1.n80t20!$A$16:$A$18</c:f>
              <c:strCache>
                <c:ptCount val="3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</c:strCache>
            </c:strRef>
          </c:cat>
          <c:val>
            <c:numRef>
              <c:f>HCC.1954.mix1.n80t20!$G$16:$G$18</c:f>
              <c:numCache>
                <c:formatCode>0.00%</c:formatCode>
                <c:ptCount val="3"/>
                <c:pt idx="0">
                  <c:v>0.64565231269925893</c:v>
                </c:pt>
                <c:pt idx="1">
                  <c:v>0.1528616335849857</c:v>
                </c:pt>
                <c:pt idx="2">
                  <c:v>0.20137288304172235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Compression</a:t>
            </a:r>
            <a:r>
              <a:rPr lang="de-DE" baseline="0"/>
              <a:t> ratios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cat>
            <c:strRef>
              <c:f>HCC.1954.mix1.n80t20!$A$16:$A$19</c:f>
              <c:strCache>
                <c:ptCount val="4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  <c:pt idx="3">
                  <c:v>Total</c:v>
                </c:pt>
              </c:strCache>
            </c:strRef>
          </c:cat>
          <c:val>
            <c:numRef>
              <c:f>HCC.1954.mix1.n80t20!$H$16:$H$19</c:f>
              <c:numCache>
                <c:formatCode>0.00%</c:formatCode>
                <c:ptCount val="4"/>
                <c:pt idx="0">
                  <c:v>0.59173927051369823</c:v>
                </c:pt>
                <c:pt idx="1">
                  <c:v>0.34658379743590073</c:v>
                </c:pt>
                <c:pt idx="2">
                  <c:v>0.45657354869502559</c:v>
                </c:pt>
                <c:pt idx="3">
                  <c:v>0.50676099745984915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338656"/>
        <c:axId val="612336480"/>
      </c:barChart>
      <c:catAx>
        <c:axId val="6123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336480"/>
        <c:crosses val="autoZero"/>
        <c:auto val="1"/>
        <c:lblAlgn val="ctr"/>
        <c:lblOffset val="100"/>
        <c:noMultiLvlLbl val="0"/>
      </c:catAx>
      <c:valAx>
        <c:axId val="6123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33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Tsc data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'9827_2#49'!$A$16:$A$18</c:f>
              <c:strCache>
                <c:ptCount val="3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</c:strCache>
            </c:strRef>
          </c:cat>
          <c:val>
            <c:numRef>
              <c:f>'9827_2#49'!$G$16:$G$18</c:f>
              <c:numCache>
                <c:formatCode>0.00%</c:formatCode>
                <c:ptCount val="3"/>
                <c:pt idx="0">
                  <c:v>0.50436558062493864</c:v>
                </c:pt>
                <c:pt idx="1">
                  <c:v>0.20715534605322941</c:v>
                </c:pt>
                <c:pt idx="2">
                  <c:v>0.28846219676586604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Compression</a:t>
            </a:r>
            <a:r>
              <a:rPr lang="de-DE" baseline="0"/>
              <a:t> ratios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cat>
            <c:strRef>
              <c:f>'9827_2#49'!$A$16:$A$19</c:f>
              <c:strCache>
                <c:ptCount val="4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  <c:pt idx="3">
                  <c:v>Total</c:v>
                </c:pt>
              </c:strCache>
            </c:strRef>
          </c:cat>
          <c:val>
            <c:numRef>
              <c:f>'9827_2#49'!$H$16:$H$19</c:f>
              <c:numCache>
                <c:formatCode>0.00%</c:formatCode>
                <c:ptCount val="4"/>
                <c:pt idx="0">
                  <c:v>0.50457316089755011</c:v>
                </c:pt>
                <c:pt idx="1">
                  <c:v>0.35844492653591448</c:v>
                </c:pt>
                <c:pt idx="2">
                  <c:v>0.49913175256196796</c:v>
                </c:pt>
                <c:pt idx="3">
                  <c:v>0.46394077742624668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326992"/>
        <c:axId val="471327536"/>
      </c:barChart>
      <c:catAx>
        <c:axId val="4713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327536"/>
        <c:crosses val="autoZero"/>
        <c:auto val="1"/>
        <c:lblAlgn val="ctr"/>
        <c:lblOffset val="100"/>
        <c:noMultiLvlLbl val="0"/>
      </c:catAx>
      <c:valAx>
        <c:axId val="4713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32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Tsc timing 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MiSeq_Ecoli_DH10B_110721_PF!$A$24:$A$26</c:f>
              <c:strCache>
                <c:ptCount val="3"/>
                <c:pt idx="0">
                  <c:v>Predictive coding</c:v>
                </c:pt>
                <c:pt idx="1">
                  <c:v>Entropy Coding</c:v>
                </c:pt>
                <c:pt idx="2">
                  <c:v>Remaining</c:v>
                </c:pt>
              </c:strCache>
            </c:strRef>
          </c:cat>
          <c:val>
            <c:numRef>
              <c:f>MiSeq_Ecoli_DH10B_110721_PF!$D$24:$D$26</c:f>
              <c:numCache>
                <c:formatCode>0.00%</c:formatCode>
                <c:ptCount val="3"/>
                <c:pt idx="0">
                  <c:v>0.92449358390132819</c:v>
                </c:pt>
                <c:pt idx="1">
                  <c:v>5.2005872596535302E-2</c:v>
                </c:pt>
                <c:pt idx="2">
                  <c:v>2.350054350213656E-2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Tsc data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MiSeq_Ecoli_DH10B_110721_PF!$A$16:$A$18</c:f>
              <c:strCache>
                <c:ptCount val="3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</c:strCache>
            </c:strRef>
          </c:cat>
          <c:val>
            <c:numRef>
              <c:f>MiSeq_Ecoli_DH10B_110721_PF!$G$16:$G$18</c:f>
              <c:numCache>
                <c:formatCode>0.00%</c:formatCode>
                <c:ptCount val="3"/>
                <c:pt idx="0">
                  <c:v>0.4000500919864784</c:v>
                </c:pt>
                <c:pt idx="1">
                  <c:v>9.7976894543715762E-2</c:v>
                </c:pt>
                <c:pt idx="2">
                  <c:v>0.5019574593431847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Compression</a:t>
            </a:r>
            <a:r>
              <a:rPr lang="de-DE" baseline="0"/>
              <a:t> ratios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cat>
            <c:strRef>
              <c:f>MiSeq_Ecoli_DH10B_110721_PF!$A$16:$A$19</c:f>
              <c:strCache>
                <c:ptCount val="4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  <c:pt idx="3">
                  <c:v>Total</c:v>
                </c:pt>
              </c:strCache>
            </c:strRef>
          </c:cat>
          <c:val>
            <c:numRef>
              <c:f>MiSeq_Ecoli_DH10B_110721_PF!$H$16:$H$19</c:f>
              <c:numCache>
                <c:formatCode>0.00%</c:formatCode>
                <c:ptCount val="4"/>
                <c:pt idx="0">
                  <c:v>0.50418667454594146</c:v>
                </c:pt>
                <c:pt idx="1">
                  <c:v>0.10161216637614401</c:v>
                </c:pt>
                <c:pt idx="2">
                  <c:v>0.52058176685492519</c:v>
                </c:pt>
                <c:pt idx="3">
                  <c:v>0.36738981942018573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985616"/>
        <c:axId val="544982896"/>
      </c:barChart>
      <c:catAx>
        <c:axId val="5449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4982896"/>
        <c:crosses val="autoZero"/>
        <c:auto val="1"/>
        <c:lblAlgn val="ctr"/>
        <c:lblOffset val="100"/>
        <c:noMultiLvlLbl val="0"/>
      </c:catAx>
      <c:valAx>
        <c:axId val="5449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498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Tsc timing 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ERP001960_NA12878_S1!$A$24:$A$26</c:f>
              <c:strCache>
                <c:ptCount val="3"/>
                <c:pt idx="0">
                  <c:v>Predictive coding</c:v>
                </c:pt>
                <c:pt idx="1">
                  <c:v>Entropy Coding</c:v>
                </c:pt>
                <c:pt idx="2">
                  <c:v>Remaining</c:v>
                </c:pt>
              </c:strCache>
            </c:strRef>
          </c:cat>
          <c:val>
            <c:numRef>
              <c:f>ERP001960_NA12878_S1!$D$24:$D$26</c:f>
              <c:numCache>
                <c:formatCode>0.00%</c:formatCode>
                <c:ptCount val="3"/>
                <c:pt idx="0">
                  <c:v>0.87655811501024239</c:v>
                </c:pt>
                <c:pt idx="1">
                  <c:v>9.3429013999109939E-2</c:v>
                </c:pt>
                <c:pt idx="2">
                  <c:v>3.0012870990647634E-2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Tsc data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ERP001960_NA12878_S1!$A$16:$A$18</c:f>
              <c:strCache>
                <c:ptCount val="3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</c:strCache>
            </c:strRef>
          </c:cat>
          <c:val>
            <c:numRef>
              <c:f>ERP001960_NA12878_S1!$G$16:$G$18</c:f>
              <c:numCache>
                <c:formatCode>0.00%</c:formatCode>
                <c:ptCount val="3"/>
                <c:pt idx="0">
                  <c:v>0.56296717820443809</c:v>
                </c:pt>
                <c:pt idx="1">
                  <c:v>0.12131926590974366</c:v>
                </c:pt>
                <c:pt idx="2">
                  <c:v>0.31569740940770563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Compression</a:t>
            </a:r>
            <a:r>
              <a:rPr lang="de-DE" baseline="0"/>
              <a:t> ratios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cat>
            <c:strRef>
              <c:f>ERP001960_NA12878_S1!$A$16:$A$19</c:f>
              <c:strCache>
                <c:ptCount val="4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  <c:pt idx="3">
                  <c:v>Total</c:v>
                </c:pt>
              </c:strCache>
            </c:strRef>
          </c:cat>
          <c:val>
            <c:numRef>
              <c:f>ERP001960_NA12878_S1!$H$16:$H$19</c:f>
              <c:numCache>
                <c:formatCode>0.00%</c:formatCode>
                <c:ptCount val="4"/>
                <c:pt idx="0">
                  <c:v>0.4917956284750617</c:v>
                </c:pt>
                <c:pt idx="1">
                  <c:v>0.17857876206774639</c:v>
                </c:pt>
                <c:pt idx="2">
                  <c:v>0.46469826648938461</c:v>
                </c:pt>
                <c:pt idx="3">
                  <c:v>0.39945072052252406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985072"/>
        <c:axId val="546914400"/>
      </c:barChart>
      <c:catAx>
        <c:axId val="5449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914400"/>
        <c:crosses val="autoZero"/>
        <c:auto val="1"/>
        <c:lblAlgn val="ctr"/>
        <c:lblOffset val="100"/>
        <c:noMultiLvlLbl val="0"/>
      </c:catAx>
      <c:valAx>
        <c:axId val="5469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49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28</xdr:row>
      <xdr:rowOff>9526</xdr:rowOff>
    </xdr:from>
    <xdr:to>
      <xdr:col>9</xdr:col>
      <xdr:colOff>981075</xdr:colOff>
      <xdr:row>42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128587</xdr:colOff>
      <xdr:row>28</xdr:row>
      <xdr:rowOff>4762</xdr:rowOff>
    </xdr:from>
    <xdr:to>
      <xdr:col>4</xdr:col>
      <xdr:colOff>490537</xdr:colOff>
      <xdr:row>42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1100137</xdr:colOff>
      <xdr:row>28</xdr:row>
      <xdr:rowOff>4762</xdr:rowOff>
    </xdr:from>
    <xdr:to>
      <xdr:col>10</xdr:col>
      <xdr:colOff>4762</xdr:colOff>
      <xdr:row>42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28</xdr:row>
      <xdr:rowOff>9526</xdr:rowOff>
    </xdr:from>
    <xdr:to>
      <xdr:col>9</xdr:col>
      <xdr:colOff>1047750</xdr:colOff>
      <xdr:row>42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128587</xdr:colOff>
      <xdr:row>28</xdr:row>
      <xdr:rowOff>4762</xdr:rowOff>
    </xdr:from>
    <xdr:to>
      <xdr:col>4</xdr:col>
      <xdr:colOff>490537</xdr:colOff>
      <xdr:row>42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1228726</xdr:colOff>
      <xdr:row>28</xdr:row>
      <xdr:rowOff>4762</xdr:rowOff>
    </xdr:from>
    <xdr:to>
      <xdr:col>10</xdr:col>
      <xdr:colOff>0</xdr:colOff>
      <xdr:row>42</xdr:row>
      <xdr:rowOff>80962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28</xdr:row>
      <xdr:rowOff>9526</xdr:rowOff>
    </xdr:from>
    <xdr:to>
      <xdr:col>9</xdr:col>
      <xdr:colOff>981075</xdr:colOff>
      <xdr:row>42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128587</xdr:colOff>
      <xdr:row>28</xdr:row>
      <xdr:rowOff>4762</xdr:rowOff>
    </xdr:from>
    <xdr:to>
      <xdr:col>4</xdr:col>
      <xdr:colOff>490537</xdr:colOff>
      <xdr:row>42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1100137</xdr:colOff>
      <xdr:row>28</xdr:row>
      <xdr:rowOff>4762</xdr:rowOff>
    </xdr:from>
    <xdr:to>
      <xdr:col>10</xdr:col>
      <xdr:colOff>4762</xdr:colOff>
      <xdr:row>42</xdr:row>
      <xdr:rowOff>80962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28</xdr:row>
      <xdr:rowOff>9526</xdr:rowOff>
    </xdr:from>
    <xdr:to>
      <xdr:col>9</xdr:col>
      <xdr:colOff>1047750</xdr:colOff>
      <xdr:row>42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128587</xdr:colOff>
      <xdr:row>28</xdr:row>
      <xdr:rowOff>4762</xdr:rowOff>
    </xdr:from>
    <xdr:to>
      <xdr:col>4</xdr:col>
      <xdr:colOff>490537</xdr:colOff>
      <xdr:row>42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1228726</xdr:colOff>
      <xdr:row>28</xdr:row>
      <xdr:rowOff>4762</xdr:rowOff>
    </xdr:from>
    <xdr:to>
      <xdr:col>10</xdr:col>
      <xdr:colOff>0</xdr:colOff>
      <xdr:row>42</xdr:row>
      <xdr:rowOff>80962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28</xdr:row>
      <xdr:rowOff>9526</xdr:rowOff>
    </xdr:from>
    <xdr:to>
      <xdr:col>9</xdr:col>
      <xdr:colOff>1047750</xdr:colOff>
      <xdr:row>42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128587</xdr:colOff>
      <xdr:row>28</xdr:row>
      <xdr:rowOff>4762</xdr:rowOff>
    </xdr:from>
    <xdr:to>
      <xdr:col>4</xdr:col>
      <xdr:colOff>490537</xdr:colOff>
      <xdr:row>42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1228726</xdr:colOff>
      <xdr:row>28</xdr:row>
      <xdr:rowOff>4762</xdr:rowOff>
    </xdr:from>
    <xdr:to>
      <xdr:col>10</xdr:col>
      <xdr:colOff>0</xdr:colOff>
      <xdr:row>42</xdr:row>
      <xdr:rowOff>80962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J26" sqref="J26"/>
    </sheetView>
  </sheetViews>
  <sheetFormatPr defaultRowHeight="15" x14ac:dyDescent="0.25"/>
  <cols>
    <col min="1" max="1" width="21.42578125" customWidth="1"/>
    <col min="2" max="2" width="17.42578125" customWidth="1"/>
    <col min="3" max="3" width="13.28515625" bestFit="1" customWidth="1"/>
    <col min="4" max="4" width="11" bestFit="1" customWidth="1"/>
    <col min="5" max="5" width="12.5703125" bestFit="1" customWidth="1"/>
    <col min="6" max="7" width="12" customWidth="1"/>
    <col min="8" max="8" width="26.28515625" bestFit="1" customWidth="1"/>
    <col min="9" max="9" width="18.42578125" bestFit="1" customWidth="1"/>
    <col min="10" max="10" width="111.42578125" bestFit="1" customWidth="1"/>
  </cols>
  <sheetData>
    <row r="1" spans="1:10" x14ac:dyDescent="0.25">
      <c r="A1" s="3" t="s">
        <v>2</v>
      </c>
      <c r="B1" t="s">
        <v>3</v>
      </c>
    </row>
    <row r="2" spans="1:10" x14ac:dyDescent="0.25">
      <c r="A2" s="3" t="s">
        <v>0</v>
      </c>
      <c r="B2" t="s">
        <v>1</v>
      </c>
    </row>
    <row r="3" spans="1:10" x14ac:dyDescent="0.25">
      <c r="A3" s="3" t="s">
        <v>4</v>
      </c>
      <c r="B3" t="s">
        <v>5</v>
      </c>
    </row>
    <row r="4" spans="1:10" x14ac:dyDescent="0.25">
      <c r="A4" s="3" t="s">
        <v>35</v>
      </c>
    </row>
    <row r="6" spans="1:10" ht="20.25" thickBot="1" x14ac:dyDescent="0.35">
      <c r="A6" s="4" t="s">
        <v>25</v>
      </c>
      <c r="B6" s="4"/>
      <c r="C6" s="4"/>
      <c r="D6" s="4"/>
      <c r="E6" s="4"/>
      <c r="F6" s="4"/>
      <c r="G6" s="4"/>
      <c r="H6" s="4"/>
      <c r="I6" s="4"/>
      <c r="J6" s="4"/>
    </row>
    <row r="7" spans="1:10" ht="15.75" thickTop="1" x14ac:dyDescent="0.25">
      <c r="B7" s="3" t="s">
        <v>15</v>
      </c>
      <c r="C7" s="3" t="s">
        <v>16</v>
      </c>
      <c r="D7" s="3" t="s">
        <v>8</v>
      </c>
      <c r="E7" s="3" t="s">
        <v>9</v>
      </c>
      <c r="F7" s="3" t="s">
        <v>23</v>
      </c>
      <c r="G7" s="3" t="s">
        <v>40</v>
      </c>
      <c r="H7" s="3" t="s">
        <v>17</v>
      </c>
      <c r="I7" s="3" t="s">
        <v>35</v>
      </c>
      <c r="J7" s="3" t="s">
        <v>24</v>
      </c>
    </row>
    <row r="8" spans="1:10" x14ac:dyDescent="0.25">
      <c r="A8" s="3" t="s">
        <v>6</v>
      </c>
      <c r="B8" s="5">
        <v>21058600749</v>
      </c>
      <c r="C8" s="2">
        <f>B8/(1024*1024*1024)</f>
        <v>19.612350267358124</v>
      </c>
      <c r="D8" s="1">
        <f>B8/$B$8</f>
        <v>1</v>
      </c>
      <c r="E8" s="2">
        <f>1/D8</f>
        <v>1</v>
      </c>
    </row>
    <row r="9" spans="1:10" x14ac:dyDescent="0.25">
      <c r="A9" s="3" t="s">
        <v>7</v>
      </c>
      <c r="B9" s="5">
        <v>9769943603</v>
      </c>
      <c r="C9" s="2">
        <f>B9/(1024*1024*1024)</f>
        <v>9.0989690301939845</v>
      </c>
      <c r="D9" s="1">
        <f>B9/$B$8</f>
        <v>0.46394077742624668</v>
      </c>
      <c r="E9" s="2">
        <f>1/D9</f>
        <v>2.1554475240300932</v>
      </c>
      <c r="F9" s="5">
        <v>741570270</v>
      </c>
      <c r="G9" s="2">
        <f>F9/(1000000*60*60)</f>
        <v>0.20599174166666667</v>
      </c>
      <c r="H9" s="5" t="s">
        <v>18</v>
      </c>
      <c r="I9" s="6"/>
      <c r="J9" s="5" t="s">
        <v>43</v>
      </c>
    </row>
    <row r="10" spans="1:10" x14ac:dyDescent="0.25">
      <c r="H10" s="5" t="s">
        <v>19</v>
      </c>
      <c r="I10" s="6"/>
    </row>
    <row r="12" spans="1:10" ht="20.25" thickBot="1" x14ac:dyDescent="0.35">
      <c r="A12" s="4" t="s">
        <v>26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ht="15.75" thickTop="1" x14ac:dyDescent="0.25">
      <c r="B13" s="3" t="s">
        <v>27</v>
      </c>
      <c r="C13" s="3" t="s">
        <v>28</v>
      </c>
      <c r="D13" s="3" t="s">
        <v>8</v>
      </c>
      <c r="E13" s="3" t="s">
        <v>29</v>
      </c>
      <c r="F13" s="3" t="s">
        <v>30</v>
      </c>
      <c r="G13" s="3" t="s">
        <v>8</v>
      </c>
      <c r="H13" s="3" t="s">
        <v>33</v>
      </c>
      <c r="I13" s="3" t="s">
        <v>34</v>
      </c>
      <c r="J13" s="3" t="s">
        <v>37</v>
      </c>
    </row>
    <row r="14" spans="1:10" x14ac:dyDescent="0.25">
      <c r="A14" s="3" t="s">
        <v>0</v>
      </c>
      <c r="B14">
        <v>0</v>
      </c>
      <c r="C14" s="2">
        <f>B14/(1024*1024*1024)</f>
        <v>0</v>
      </c>
      <c r="D14" s="1">
        <f>B14/$B$19</f>
        <v>0</v>
      </c>
      <c r="E14" s="5">
        <v>135604</v>
      </c>
      <c r="F14" s="2">
        <f t="shared" ref="F14:F18" si="0">E14/(1024*1024*1024)</f>
        <v>1.2629106640815735E-4</v>
      </c>
      <c r="G14" s="1">
        <f>E14/$E$19</f>
        <v>1.3879711645250528E-5</v>
      </c>
      <c r="H14" s="1"/>
      <c r="I14" s="1"/>
      <c r="J14" s="2"/>
    </row>
    <row r="15" spans="1:10" x14ac:dyDescent="0.25">
      <c r="A15" s="3" t="s">
        <v>12</v>
      </c>
      <c r="B15">
        <f>E15</f>
        <v>29279</v>
      </c>
      <c r="C15" s="2">
        <f t="shared" ref="C15:C19" si="1">B15/(1024*1024*1024)</f>
        <v>2.7268193662166595E-5</v>
      </c>
      <c r="D15" s="1">
        <f t="shared" ref="D15:D19" si="2">B15/$B$19</f>
        <v>1.3903582839610252E-6</v>
      </c>
      <c r="E15" s="5">
        <v>29279</v>
      </c>
      <c r="F15" s="2">
        <f t="shared" si="0"/>
        <v>2.7268193662166595E-5</v>
      </c>
      <c r="G15" s="1">
        <f t="shared" ref="G15:G19" si="3">E15/$E$19</f>
        <v>2.9968443206785213E-6</v>
      </c>
      <c r="H15" s="1">
        <f>E15/B15</f>
        <v>1</v>
      </c>
      <c r="I15" s="2">
        <f>1/H15</f>
        <v>1</v>
      </c>
    </row>
    <row r="16" spans="1:10" x14ac:dyDescent="0.25">
      <c r="A16" s="3" t="s">
        <v>13</v>
      </c>
      <c r="B16">
        <f>B19-B15-B17-B18</f>
        <v>9765924270</v>
      </c>
      <c r="C16" s="2">
        <f t="shared" si="1"/>
        <v>9.0952257346361876</v>
      </c>
      <c r="D16" s="1">
        <f t="shared" si="2"/>
        <v>0.46374991322553805</v>
      </c>
      <c r="E16" s="5">
        <v>4927623278</v>
      </c>
      <c r="F16" s="2">
        <f t="shared" si="0"/>
        <v>4.5892067980021238</v>
      </c>
      <c r="G16" s="1">
        <f t="shared" si="3"/>
        <v>0.50436558062493864</v>
      </c>
      <c r="H16" s="1">
        <f>E16/B16</f>
        <v>0.50457316089755011</v>
      </c>
      <c r="I16" s="2">
        <f>1/H16</f>
        <v>1.9818731504092877</v>
      </c>
      <c r="J16" t="s">
        <v>38</v>
      </c>
    </row>
    <row r="17" spans="1:10" x14ac:dyDescent="0.25">
      <c r="A17" s="3" t="s">
        <v>14</v>
      </c>
      <c r="B17" s="5">
        <v>5646323600</v>
      </c>
      <c r="C17" s="2">
        <f t="shared" si="1"/>
        <v>5.2585486322641373</v>
      </c>
      <c r="D17" s="1">
        <f t="shared" si="2"/>
        <v>0.268124348208089</v>
      </c>
      <c r="E17" s="5">
        <v>2023896048</v>
      </c>
      <c r="F17" s="2">
        <f t="shared" si="0"/>
        <v>1.8849000781774521</v>
      </c>
      <c r="G17" s="1">
        <f t="shared" si="3"/>
        <v>0.20715534605322941</v>
      </c>
      <c r="H17" s="1">
        <f>E17/B17</f>
        <v>0.35844492653591448</v>
      </c>
      <c r="I17" s="2">
        <f>1/H17</f>
        <v>2.7898288578505093</v>
      </c>
      <c r="J17" t="s">
        <v>39</v>
      </c>
    </row>
    <row r="18" spans="1:10" x14ac:dyDescent="0.25">
      <c r="A18" s="3" t="s">
        <v>36</v>
      </c>
      <c r="B18" s="5">
        <v>5646323600</v>
      </c>
      <c r="C18" s="2">
        <f t="shared" si="1"/>
        <v>5.2585486322641373</v>
      </c>
      <c r="D18" s="1">
        <f t="shared" si="2"/>
        <v>0.268124348208089</v>
      </c>
      <c r="E18" s="5">
        <v>2818259394</v>
      </c>
      <c r="F18" s="2">
        <f t="shared" si="0"/>
        <v>2.6247085947543383</v>
      </c>
      <c r="G18" s="1">
        <f t="shared" si="3"/>
        <v>0.28846219676586604</v>
      </c>
      <c r="H18" s="1">
        <f>E18/B18</f>
        <v>0.49913175256196796</v>
      </c>
      <c r="I18" s="2">
        <f>1/H18</f>
        <v>2.0034790310717581</v>
      </c>
      <c r="J18" t="s">
        <v>38</v>
      </c>
    </row>
    <row r="19" spans="1:10" x14ac:dyDescent="0.25">
      <c r="A19" s="3" t="s">
        <v>10</v>
      </c>
      <c r="B19">
        <f>B8</f>
        <v>21058600749</v>
      </c>
      <c r="C19" s="2">
        <f t="shared" si="1"/>
        <v>19.612350267358124</v>
      </c>
      <c r="D19" s="1">
        <f t="shared" si="2"/>
        <v>1</v>
      </c>
      <c r="E19">
        <f>SUM(E14:E18)</f>
        <v>9769943603</v>
      </c>
      <c r="F19" s="2">
        <f>E19/(1024*1024*1024)</f>
        <v>9.0989690301939845</v>
      </c>
      <c r="G19" s="1">
        <f t="shared" si="3"/>
        <v>1</v>
      </c>
      <c r="H19" s="1">
        <f>E19/B19</f>
        <v>0.46394077742624668</v>
      </c>
      <c r="I19" s="2">
        <f>1/H19</f>
        <v>2.1554475240300932</v>
      </c>
    </row>
    <row r="21" spans="1:10" ht="20.25" thickBot="1" x14ac:dyDescent="0.35">
      <c r="A21" s="4" t="s">
        <v>20</v>
      </c>
      <c r="B21" s="4"/>
      <c r="C21" s="4"/>
      <c r="D21" s="4"/>
    </row>
    <row r="22" spans="1:10" ht="15.75" thickTop="1" x14ac:dyDescent="0.25">
      <c r="B22" s="3" t="s">
        <v>23</v>
      </c>
      <c r="C22" s="3" t="s">
        <v>40</v>
      </c>
      <c r="D22" s="3" t="s">
        <v>8</v>
      </c>
      <c r="E22" s="3"/>
    </row>
    <row r="23" spans="1:10" x14ac:dyDescent="0.25">
      <c r="A23" s="3" t="s">
        <v>10</v>
      </c>
      <c r="B23">
        <f>F9</f>
        <v>741570270</v>
      </c>
      <c r="C23" s="2">
        <f>B23/(1000000*60*60)</f>
        <v>0.20599174166666667</v>
      </c>
      <c r="D23" s="1">
        <f>B23/$B$23</f>
        <v>1</v>
      </c>
    </row>
    <row r="24" spans="1:10" x14ac:dyDescent="0.25">
      <c r="A24" s="3" t="s">
        <v>11</v>
      </c>
      <c r="B24" s="5">
        <v>371774640</v>
      </c>
      <c r="C24" s="2">
        <f t="shared" ref="C24:C27" si="4">B24/(1000000*60*60)</f>
        <v>0.10327073333333334</v>
      </c>
      <c r="D24" s="1">
        <f t="shared" ref="D24:D27" si="5">B24/$B$23</f>
        <v>0.50133433747283318</v>
      </c>
    </row>
    <row r="25" spans="1:10" x14ac:dyDescent="0.25">
      <c r="A25" s="3" t="s">
        <v>21</v>
      </c>
      <c r="B25" s="5">
        <v>253233893</v>
      </c>
      <c r="C25" s="2">
        <f t="shared" si="4"/>
        <v>7.0342748055555557E-2</v>
      </c>
      <c r="D25" s="1">
        <f t="shared" si="5"/>
        <v>0.3414833404796554</v>
      </c>
    </row>
    <row r="26" spans="1:10" x14ac:dyDescent="0.25">
      <c r="A26" s="3" t="s">
        <v>22</v>
      </c>
      <c r="B26" s="5">
        <v>116561737</v>
      </c>
      <c r="C26" s="2">
        <f t="shared" si="4"/>
        <v>3.2378260277777779E-2</v>
      </c>
      <c r="D26" s="1">
        <f t="shared" si="5"/>
        <v>0.15718232204751142</v>
      </c>
    </row>
    <row r="27" spans="1:10" x14ac:dyDescent="0.25">
      <c r="A27" s="3" t="s">
        <v>35</v>
      </c>
      <c r="B27">
        <f>B23-B24-B25-B26</f>
        <v>0</v>
      </c>
      <c r="C27" s="2">
        <f t="shared" si="4"/>
        <v>0</v>
      </c>
      <c r="D27" s="1">
        <f t="shared" si="5"/>
        <v>0</v>
      </c>
    </row>
  </sheetData>
  <pageMargins left="0.7" right="0.7" top="0.75" bottom="0.75" header="0.3" footer="0.3"/>
  <pageSetup paperSize="9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9" sqref="J9"/>
    </sheetView>
  </sheetViews>
  <sheetFormatPr defaultRowHeight="15" x14ac:dyDescent="0.25"/>
  <cols>
    <col min="1" max="1" width="21.42578125" customWidth="1"/>
    <col min="2" max="2" width="17.42578125" customWidth="1"/>
    <col min="3" max="3" width="13.28515625" bestFit="1" customWidth="1"/>
    <col min="4" max="4" width="11" bestFit="1" customWidth="1"/>
    <col min="5" max="5" width="12.5703125" bestFit="1" customWidth="1"/>
    <col min="6" max="7" width="12" customWidth="1"/>
    <col min="8" max="8" width="26.28515625" bestFit="1" customWidth="1"/>
    <col min="9" max="9" width="18.42578125" bestFit="1" customWidth="1"/>
    <col min="10" max="10" width="111.42578125" bestFit="1" customWidth="1"/>
  </cols>
  <sheetData>
    <row r="1" spans="1:10" x14ac:dyDescent="0.25">
      <c r="A1" s="3" t="s">
        <v>2</v>
      </c>
      <c r="B1" t="s">
        <v>32</v>
      </c>
    </row>
    <row r="2" spans="1:10" x14ac:dyDescent="0.25">
      <c r="A2" s="3" t="s">
        <v>0</v>
      </c>
      <c r="B2" t="s">
        <v>1</v>
      </c>
    </row>
    <row r="3" spans="1:10" x14ac:dyDescent="0.25">
      <c r="A3" s="3" t="s">
        <v>4</v>
      </c>
      <c r="B3" t="s">
        <v>31</v>
      </c>
    </row>
    <row r="4" spans="1:10" x14ac:dyDescent="0.25">
      <c r="A4" s="3" t="s">
        <v>35</v>
      </c>
    </row>
    <row r="6" spans="1:10" ht="20.25" thickBot="1" x14ac:dyDescent="0.35">
      <c r="A6" s="4" t="s">
        <v>25</v>
      </c>
      <c r="B6" s="4"/>
      <c r="C6" s="4"/>
      <c r="D6" s="4"/>
      <c r="E6" s="4"/>
      <c r="F6" s="4"/>
      <c r="G6" s="4"/>
      <c r="H6" s="4"/>
      <c r="I6" s="4"/>
      <c r="J6" s="4"/>
    </row>
    <row r="7" spans="1:10" ht="15.75" thickTop="1" x14ac:dyDescent="0.25">
      <c r="B7" s="3" t="s">
        <v>15</v>
      </c>
      <c r="C7" s="3" t="s">
        <v>16</v>
      </c>
      <c r="D7" s="3" t="s">
        <v>8</v>
      </c>
      <c r="E7" s="3" t="s">
        <v>9</v>
      </c>
      <c r="F7" s="3" t="s">
        <v>23</v>
      </c>
      <c r="G7" s="3" t="s">
        <v>40</v>
      </c>
      <c r="H7" s="3" t="s">
        <v>17</v>
      </c>
      <c r="I7" s="3" t="s">
        <v>35</v>
      </c>
      <c r="J7" s="3" t="s">
        <v>24</v>
      </c>
    </row>
    <row r="8" spans="1:10" x14ac:dyDescent="0.25">
      <c r="A8" s="3" t="s">
        <v>6</v>
      </c>
      <c r="B8" s="5">
        <v>5579036306</v>
      </c>
      <c r="C8" s="2">
        <f>B8/(1024*1024*1024)</f>
        <v>5.1958824563771486</v>
      </c>
      <c r="D8" s="1">
        <f>B8/$B$8</f>
        <v>1</v>
      </c>
      <c r="E8" s="2">
        <f>1/D8</f>
        <v>1</v>
      </c>
    </row>
    <row r="9" spans="1:10" x14ac:dyDescent="0.25">
      <c r="A9" s="3" t="s">
        <v>7</v>
      </c>
      <c r="B9" s="5">
        <v>2049681141</v>
      </c>
      <c r="C9" s="2">
        <f>B9/(1024*1024*1024)</f>
        <v>1.9089143173769116</v>
      </c>
      <c r="D9" s="1">
        <f>B9/$B$8</f>
        <v>0.36738981942018573</v>
      </c>
      <c r="E9" s="2">
        <f>1/D9</f>
        <v>2.721904492558338</v>
      </c>
      <c r="F9" s="5">
        <v>1056081405</v>
      </c>
      <c r="G9" s="2">
        <f>F9/(1000000*60*60)</f>
        <v>0.29335594583333335</v>
      </c>
      <c r="H9" s="5" t="s">
        <v>18</v>
      </c>
      <c r="I9" s="6"/>
      <c r="J9" s="5" t="s">
        <v>43</v>
      </c>
    </row>
    <row r="10" spans="1:10" x14ac:dyDescent="0.25">
      <c r="H10" s="5" t="s">
        <v>19</v>
      </c>
      <c r="I10" s="6"/>
    </row>
    <row r="12" spans="1:10" ht="20.25" thickBot="1" x14ac:dyDescent="0.35">
      <c r="A12" s="4" t="s">
        <v>26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ht="15.75" thickTop="1" x14ac:dyDescent="0.25">
      <c r="B13" s="3" t="s">
        <v>27</v>
      </c>
      <c r="C13" s="3" t="s">
        <v>28</v>
      </c>
      <c r="D13" s="3" t="s">
        <v>8</v>
      </c>
      <c r="E13" s="3" t="s">
        <v>29</v>
      </c>
      <c r="F13" s="3" t="s">
        <v>30</v>
      </c>
      <c r="G13" s="3" t="s">
        <v>8</v>
      </c>
      <c r="H13" s="3" t="s">
        <v>33</v>
      </c>
      <c r="I13" s="3" t="s">
        <v>34</v>
      </c>
      <c r="J13" s="3" t="s">
        <v>37</v>
      </c>
    </row>
    <row r="14" spans="1:10" x14ac:dyDescent="0.25">
      <c r="A14" s="3" t="s">
        <v>0</v>
      </c>
      <c r="B14">
        <v>0</v>
      </c>
      <c r="C14" s="2">
        <f>B14/(1024*1024*1024)</f>
        <v>0</v>
      </c>
      <c r="D14" s="1">
        <f>B14/$B$19</f>
        <v>0</v>
      </c>
      <c r="E14" s="5">
        <v>31684</v>
      </c>
      <c r="F14" s="2">
        <f t="shared" ref="F14:F18" si="0">E14/(1024*1024*1024)</f>
        <v>2.9508024454116821E-5</v>
      </c>
      <c r="G14" s="1">
        <f>E14/$E$19</f>
        <v>1.5458014110693327E-5</v>
      </c>
      <c r="H14" s="1"/>
      <c r="I14" s="1"/>
      <c r="J14" s="2"/>
    </row>
    <row r="15" spans="1:10" x14ac:dyDescent="0.25">
      <c r="A15" s="3" t="s">
        <v>12</v>
      </c>
      <c r="B15">
        <f>E15</f>
        <v>197</v>
      </c>
      <c r="C15" s="2">
        <f t="shared" ref="C15:C19" si="1">B15/(1024*1024*1024)</f>
        <v>1.8347054719924927E-7</v>
      </c>
      <c r="D15" s="1">
        <f t="shared" ref="D15:D19" si="2">B15/$B$19</f>
        <v>3.5310757843274017E-8</v>
      </c>
      <c r="E15" s="5">
        <v>197</v>
      </c>
      <c r="F15" s="2">
        <f t="shared" si="0"/>
        <v>1.8347054719924927E-7</v>
      </c>
      <c r="G15" s="1">
        <f t="shared" ref="G15:G19" si="3">E15/$E$19</f>
        <v>9.611251040924711E-8</v>
      </c>
      <c r="H15" s="1">
        <f>E15/B15</f>
        <v>1</v>
      </c>
      <c r="I15" s="2">
        <f>1/H15</f>
        <v>1</v>
      </c>
    </row>
    <row r="16" spans="1:10" x14ac:dyDescent="0.25">
      <c r="A16" s="3" t="s">
        <v>13</v>
      </c>
      <c r="B16">
        <f>B19-B15-B17-B18</f>
        <v>1626332409</v>
      </c>
      <c r="C16" s="2">
        <f t="shared" si="1"/>
        <v>1.5146400863304734</v>
      </c>
      <c r="D16" s="1">
        <f t="shared" si="2"/>
        <v>0.29150776582166232</v>
      </c>
      <c r="E16" s="5">
        <v>819975129</v>
      </c>
      <c r="F16" s="2">
        <f t="shared" si="0"/>
        <v>0.76366134826093912</v>
      </c>
      <c r="G16" s="1">
        <f t="shared" si="3"/>
        <v>0.4000500919864784</v>
      </c>
      <c r="H16" s="1">
        <f>E16/B16</f>
        <v>0.50418667454594146</v>
      </c>
      <c r="I16" s="2">
        <f>1/H16</f>
        <v>1.9833923633554502</v>
      </c>
      <c r="J16" t="s">
        <v>38</v>
      </c>
    </row>
    <row r="17" spans="1:10" x14ac:dyDescent="0.25">
      <c r="A17" s="3" t="s">
        <v>14</v>
      </c>
      <c r="B17" s="5">
        <v>1976351850</v>
      </c>
      <c r="C17" s="2">
        <f t="shared" si="1"/>
        <v>1.840621093288064</v>
      </c>
      <c r="D17" s="1">
        <f t="shared" si="2"/>
        <v>0.35424609943378993</v>
      </c>
      <c r="E17" s="5">
        <v>200821393</v>
      </c>
      <c r="F17" s="2">
        <f t="shared" si="0"/>
        <v>0.18702949676662683</v>
      </c>
      <c r="G17" s="1">
        <f t="shared" si="3"/>
        <v>9.7976894543715762E-2</v>
      </c>
      <c r="H17" s="1">
        <f>E17/B17</f>
        <v>0.10161216637614401</v>
      </c>
      <c r="I17" s="2">
        <f>1/H17</f>
        <v>9.8413412061134338</v>
      </c>
      <c r="J17" t="s">
        <v>39</v>
      </c>
    </row>
    <row r="18" spans="1:10" x14ac:dyDescent="0.25">
      <c r="A18" s="3" t="s">
        <v>36</v>
      </c>
      <c r="B18" s="5">
        <v>1976351850</v>
      </c>
      <c r="C18" s="2">
        <f t="shared" si="1"/>
        <v>1.840621093288064</v>
      </c>
      <c r="D18" s="1">
        <f t="shared" si="2"/>
        <v>0.35424609943378993</v>
      </c>
      <c r="E18" s="5">
        <v>1028852738</v>
      </c>
      <c r="F18" s="2">
        <f t="shared" si="0"/>
        <v>0.95819378085434437</v>
      </c>
      <c r="G18" s="1">
        <f t="shared" si="3"/>
        <v>0.5019574593431847</v>
      </c>
      <c r="H18" s="1">
        <f>E18/B18</f>
        <v>0.52058176685492519</v>
      </c>
      <c r="I18" s="2">
        <f>1/H18</f>
        <v>1.920927822811509</v>
      </c>
      <c r="J18" t="s">
        <v>38</v>
      </c>
    </row>
    <row r="19" spans="1:10" x14ac:dyDescent="0.25">
      <c r="A19" s="3" t="s">
        <v>10</v>
      </c>
      <c r="B19">
        <f>B8</f>
        <v>5579036306</v>
      </c>
      <c r="C19" s="2">
        <f t="shared" si="1"/>
        <v>5.1958824563771486</v>
      </c>
      <c r="D19" s="1">
        <f t="shared" si="2"/>
        <v>1</v>
      </c>
      <c r="E19">
        <f>SUM(E14:E18)</f>
        <v>2049681141</v>
      </c>
      <c r="F19" s="2">
        <f>E19/(1024*1024*1024)</f>
        <v>1.9089143173769116</v>
      </c>
      <c r="G19" s="1">
        <f t="shared" si="3"/>
        <v>1</v>
      </c>
      <c r="H19" s="1">
        <f>E19/B19</f>
        <v>0.36738981942018573</v>
      </c>
      <c r="I19" s="2">
        <f>1/H19</f>
        <v>2.721904492558338</v>
      </c>
    </row>
    <row r="21" spans="1:10" ht="20.25" thickBot="1" x14ac:dyDescent="0.35">
      <c r="A21" s="4" t="s">
        <v>20</v>
      </c>
      <c r="B21" s="4"/>
      <c r="C21" s="4"/>
      <c r="D21" s="4"/>
    </row>
    <row r="22" spans="1:10" ht="15.75" thickTop="1" x14ac:dyDescent="0.25">
      <c r="B22" s="3" t="s">
        <v>23</v>
      </c>
      <c r="C22" s="3" t="s">
        <v>40</v>
      </c>
      <c r="D22" s="3" t="s">
        <v>8</v>
      </c>
      <c r="E22" s="3"/>
    </row>
    <row r="23" spans="1:10" x14ac:dyDescent="0.25">
      <c r="A23" s="3" t="s">
        <v>10</v>
      </c>
      <c r="B23">
        <f>F9</f>
        <v>1056081405</v>
      </c>
      <c r="C23" s="2">
        <f>B23/(1000000*60*60)</f>
        <v>0.29335594583333335</v>
      </c>
      <c r="D23" s="1">
        <f>B23/$B$23</f>
        <v>1</v>
      </c>
    </row>
    <row r="24" spans="1:10" x14ac:dyDescent="0.25">
      <c r="A24" s="3" t="s">
        <v>11</v>
      </c>
      <c r="B24" s="5">
        <v>976340483</v>
      </c>
      <c r="C24" s="2">
        <f t="shared" ref="C24:C27" si="4">B24/(1000000*60*60)</f>
        <v>0.2712056897222222</v>
      </c>
      <c r="D24" s="1">
        <f t="shared" ref="D24:D27" si="5">B24/$B$23</f>
        <v>0.92449358390132819</v>
      </c>
    </row>
    <row r="25" spans="1:10" x14ac:dyDescent="0.25">
      <c r="A25" s="3" t="s">
        <v>21</v>
      </c>
      <c r="B25" s="5">
        <v>54922435</v>
      </c>
      <c r="C25" s="2">
        <f t="shared" si="4"/>
        <v>1.5256231944444445E-2</v>
      </c>
      <c r="D25" s="1">
        <f t="shared" si="5"/>
        <v>5.2005872596535302E-2</v>
      </c>
    </row>
    <row r="26" spans="1:10" x14ac:dyDescent="0.25">
      <c r="A26" s="3" t="s">
        <v>22</v>
      </c>
      <c r="B26" s="5">
        <v>24818487</v>
      </c>
      <c r="C26" s="2">
        <f t="shared" si="4"/>
        <v>6.8940241666666669E-3</v>
      </c>
      <c r="D26" s="1">
        <f t="shared" si="5"/>
        <v>2.350054350213656E-2</v>
      </c>
    </row>
    <row r="27" spans="1:10" x14ac:dyDescent="0.25">
      <c r="A27" s="3" t="s">
        <v>35</v>
      </c>
      <c r="B27">
        <f>B23-B24-B25-B26</f>
        <v>0</v>
      </c>
      <c r="C27" s="2">
        <f t="shared" si="4"/>
        <v>0</v>
      </c>
      <c r="D27" s="1">
        <f t="shared" si="5"/>
        <v>0</v>
      </c>
    </row>
  </sheetData>
  <pageMargins left="0.7" right="0.7" top="0.75" bottom="0.75" header="0.3" footer="0.3"/>
  <pageSetup paperSize="9" orientation="landscape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I22" sqref="I22"/>
    </sheetView>
  </sheetViews>
  <sheetFormatPr defaultRowHeight="15" x14ac:dyDescent="0.25"/>
  <cols>
    <col min="1" max="1" width="21.42578125" customWidth="1"/>
    <col min="2" max="2" width="17.42578125" customWidth="1"/>
    <col min="3" max="3" width="13.28515625" bestFit="1" customWidth="1"/>
    <col min="4" max="4" width="11" bestFit="1" customWidth="1"/>
    <col min="5" max="5" width="12.5703125" bestFit="1" customWidth="1"/>
    <col min="6" max="7" width="12" customWidth="1"/>
    <col min="8" max="8" width="26.28515625" bestFit="1" customWidth="1"/>
    <col min="9" max="9" width="18.42578125" bestFit="1" customWidth="1"/>
    <col min="10" max="10" width="111.42578125" bestFit="1" customWidth="1"/>
  </cols>
  <sheetData>
    <row r="1" spans="1:10" x14ac:dyDescent="0.25">
      <c r="A1" s="3" t="s">
        <v>2</v>
      </c>
      <c r="B1" t="s">
        <v>46</v>
      </c>
    </row>
    <row r="2" spans="1:10" x14ac:dyDescent="0.25">
      <c r="A2" s="3" t="s">
        <v>0</v>
      </c>
      <c r="B2" t="s">
        <v>1</v>
      </c>
    </row>
    <row r="3" spans="1:10" x14ac:dyDescent="0.25">
      <c r="A3" s="3" t="s">
        <v>4</v>
      </c>
      <c r="B3" t="s">
        <v>5</v>
      </c>
    </row>
    <row r="4" spans="1:10" x14ac:dyDescent="0.25">
      <c r="A4" s="3" t="s">
        <v>35</v>
      </c>
    </row>
    <row r="6" spans="1:10" ht="20.25" thickBot="1" x14ac:dyDescent="0.35">
      <c r="A6" s="4" t="s">
        <v>25</v>
      </c>
      <c r="B6" s="4"/>
      <c r="C6" s="4"/>
      <c r="D6" s="4"/>
      <c r="E6" s="4"/>
      <c r="F6" s="4"/>
      <c r="G6" s="4"/>
      <c r="H6" s="4"/>
      <c r="I6" s="4"/>
      <c r="J6" s="4"/>
    </row>
    <row r="7" spans="1:10" ht="15.75" thickTop="1" x14ac:dyDescent="0.25">
      <c r="B7" s="3" t="s">
        <v>15</v>
      </c>
      <c r="C7" s="3" t="s">
        <v>16</v>
      </c>
      <c r="D7" s="3" t="s">
        <v>8</v>
      </c>
      <c r="E7" s="3" t="s">
        <v>9</v>
      </c>
      <c r="F7" s="3" t="s">
        <v>23</v>
      </c>
      <c r="G7" s="3" t="s">
        <v>40</v>
      </c>
      <c r="H7" s="3" t="s">
        <v>17</v>
      </c>
      <c r="I7" s="3" t="s">
        <v>35</v>
      </c>
      <c r="J7" s="3" t="s">
        <v>24</v>
      </c>
    </row>
    <row r="8" spans="1:10" x14ac:dyDescent="0.25">
      <c r="A8" s="3" t="s">
        <v>6</v>
      </c>
      <c r="B8" s="5">
        <v>589082725404</v>
      </c>
      <c r="C8" s="2">
        <f>B8/(1024*1024*1024)</f>
        <v>548.62604048475623</v>
      </c>
      <c r="D8" s="1">
        <f>B8/$B$8</f>
        <v>1</v>
      </c>
      <c r="E8" s="2">
        <f>1/D8</f>
        <v>1</v>
      </c>
    </row>
    <row r="9" spans="1:10" x14ac:dyDescent="0.25">
      <c r="A9" s="3" t="s">
        <v>7</v>
      </c>
      <c r="B9" s="5">
        <v>235309519110</v>
      </c>
      <c r="C9" s="2">
        <f>B9/(1024*1024*1024)</f>
        <v>219.14906716905534</v>
      </c>
      <c r="D9" s="1">
        <f>B9/$B$8</f>
        <v>0.39945072052252406</v>
      </c>
      <c r="E9" s="2">
        <f>1/D9</f>
        <v>2.5034377174032723</v>
      </c>
      <c r="F9" s="5">
        <v>66820930381</v>
      </c>
      <c r="G9" s="2">
        <f>F9/(1000000*60*60)</f>
        <v>18.561369550277778</v>
      </c>
      <c r="H9" s="5" t="s">
        <v>18</v>
      </c>
      <c r="I9" s="6"/>
      <c r="J9" s="5" t="s">
        <v>47</v>
      </c>
    </row>
    <row r="10" spans="1:10" x14ac:dyDescent="0.25">
      <c r="H10" s="5" t="s">
        <v>19</v>
      </c>
      <c r="I10" s="6"/>
    </row>
    <row r="12" spans="1:10" ht="20.25" thickBot="1" x14ac:dyDescent="0.35">
      <c r="A12" s="4" t="s">
        <v>26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ht="15.75" thickTop="1" x14ac:dyDescent="0.25">
      <c r="B13" s="3" t="s">
        <v>27</v>
      </c>
      <c r="C13" s="3" t="s">
        <v>28</v>
      </c>
      <c r="D13" s="3" t="s">
        <v>8</v>
      </c>
      <c r="E13" s="3" t="s">
        <v>29</v>
      </c>
      <c r="F13" s="3" t="s">
        <v>30</v>
      </c>
      <c r="G13" s="3" t="s">
        <v>8</v>
      </c>
      <c r="H13" s="3" t="s">
        <v>33</v>
      </c>
      <c r="I13" s="3" t="s">
        <v>34</v>
      </c>
      <c r="J13" s="3" t="s">
        <v>37</v>
      </c>
    </row>
    <row r="14" spans="1:10" x14ac:dyDescent="0.25">
      <c r="A14" s="3" t="s">
        <v>0</v>
      </c>
      <c r="B14">
        <v>0</v>
      </c>
      <c r="C14" s="2">
        <f>B14/(1024*1024*1024)</f>
        <v>0</v>
      </c>
      <c r="D14" s="1">
        <f>B14/$B$19</f>
        <v>0</v>
      </c>
      <c r="E14" s="5">
        <v>3798724</v>
      </c>
      <c r="F14" s="2">
        <f t="shared" ref="F14:F18" si="0">E14/(1024*1024*1024)</f>
        <v>3.537837415933609E-3</v>
      </c>
      <c r="G14" s="1">
        <f>E14/$E$19</f>
        <v>1.614352030622362E-5</v>
      </c>
      <c r="H14" s="1"/>
      <c r="I14" s="1"/>
      <c r="J14" s="2"/>
    </row>
    <row r="15" spans="1:10" x14ac:dyDescent="0.25">
      <c r="A15" s="3" t="s">
        <v>12</v>
      </c>
      <c r="B15">
        <f>E15</f>
        <v>696</v>
      </c>
      <c r="C15" s="2">
        <f t="shared" ref="C15:C19" si="1">B15/(1024*1024*1024)</f>
        <v>6.4820051193237305E-7</v>
      </c>
      <c r="D15" s="1">
        <f t="shared" ref="D15:D19" si="2">B15/$B$19</f>
        <v>1.1814978949224404E-9</v>
      </c>
      <c r="E15" s="5">
        <v>696</v>
      </c>
      <c r="F15" s="2">
        <f t="shared" si="0"/>
        <v>6.4820051193237305E-7</v>
      </c>
      <c r="G15" s="1">
        <f t="shared" ref="G15:G19" si="3">E15/$E$19</f>
        <v>2.9578063931814049E-9</v>
      </c>
      <c r="H15" s="1">
        <f>E15/B15</f>
        <v>1</v>
      </c>
      <c r="I15" s="2">
        <f>1/H15</f>
        <v>1</v>
      </c>
    </row>
    <row r="16" spans="1:10" x14ac:dyDescent="0.25">
      <c r="A16" s="3" t="s">
        <v>13</v>
      </c>
      <c r="B16">
        <f>B19-B15-B17-B18</f>
        <v>269362979880</v>
      </c>
      <c r="C16" s="2">
        <f t="shared" si="1"/>
        <v>250.86382392793894</v>
      </c>
      <c r="D16" s="1">
        <f t="shared" si="2"/>
        <v>0.45725832427910296</v>
      </c>
      <c r="E16" s="5">
        <v>132471535978</v>
      </c>
      <c r="F16" s="2">
        <f t="shared" si="0"/>
        <v>123.37373195029795</v>
      </c>
      <c r="G16" s="1">
        <f t="shared" si="3"/>
        <v>0.56296717820443809</v>
      </c>
      <c r="H16" s="1">
        <f>E16/B16</f>
        <v>0.4917956284750617</v>
      </c>
      <c r="I16" s="2">
        <f>1/H16</f>
        <v>2.0333649632079003</v>
      </c>
      <c r="J16" t="s">
        <v>38</v>
      </c>
    </row>
    <row r="17" spans="1:10" x14ac:dyDescent="0.25">
      <c r="A17" s="3" t="s">
        <v>14</v>
      </c>
      <c r="B17" s="5">
        <v>159859872414</v>
      </c>
      <c r="C17" s="2">
        <f t="shared" si="1"/>
        <v>148.88110795430839</v>
      </c>
      <c r="D17" s="1">
        <f t="shared" si="2"/>
        <v>0.27137083726969957</v>
      </c>
      <c r="E17" s="5">
        <v>28547578120</v>
      </c>
      <c r="F17" s="2">
        <f t="shared" si="0"/>
        <v>26.587003953754902</v>
      </c>
      <c r="G17" s="1">
        <f t="shared" si="3"/>
        <v>0.12131926590974366</v>
      </c>
      <c r="H17" s="1">
        <f>E17/B17</f>
        <v>0.17857876206774639</v>
      </c>
      <c r="I17" s="2">
        <f>1/H17</f>
        <v>5.5997700309997436</v>
      </c>
      <c r="J17" t="s">
        <v>39</v>
      </c>
    </row>
    <row r="18" spans="1:10" x14ac:dyDescent="0.25">
      <c r="A18" s="3" t="s">
        <v>36</v>
      </c>
      <c r="B18" s="5">
        <v>159859872414</v>
      </c>
      <c r="C18" s="2">
        <f t="shared" si="1"/>
        <v>148.88110795430839</v>
      </c>
      <c r="D18" s="1">
        <f t="shared" si="2"/>
        <v>0.27137083726969957</v>
      </c>
      <c r="E18" s="5">
        <v>74286605592</v>
      </c>
      <c r="F18" s="2">
        <f t="shared" si="0"/>
        <v>69.184792779386044</v>
      </c>
      <c r="G18" s="1">
        <f t="shared" si="3"/>
        <v>0.31569740940770563</v>
      </c>
      <c r="H18" s="1">
        <f>E18/B18</f>
        <v>0.46469826648938461</v>
      </c>
      <c r="I18" s="2">
        <f>1/H18</f>
        <v>2.1519340012920916</v>
      </c>
      <c r="J18" t="s">
        <v>38</v>
      </c>
    </row>
    <row r="19" spans="1:10" x14ac:dyDescent="0.25">
      <c r="A19" s="3" t="s">
        <v>10</v>
      </c>
      <c r="B19">
        <f>B8</f>
        <v>589082725404</v>
      </c>
      <c r="C19" s="2">
        <f t="shared" si="1"/>
        <v>548.62604048475623</v>
      </c>
      <c r="D19" s="1">
        <f t="shared" si="2"/>
        <v>1</v>
      </c>
      <c r="E19">
        <f>SUM(E14:E18)</f>
        <v>235309519110</v>
      </c>
      <c r="F19" s="2">
        <f>E19/(1024*1024*1024)</f>
        <v>219.14906716905534</v>
      </c>
      <c r="G19" s="1">
        <f t="shared" si="3"/>
        <v>1</v>
      </c>
      <c r="H19" s="1">
        <f>E19/B19</f>
        <v>0.39945072052252406</v>
      </c>
      <c r="I19" s="2">
        <f>1/H19</f>
        <v>2.5034377174032723</v>
      </c>
    </row>
    <row r="21" spans="1:10" ht="20.25" thickBot="1" x14ac:dyDescent="0.35">
      <c r="A21" s="4" t="s">
        <v>20</v>
      </c>
      <c r="B21" s="4"/>
      <c r="C21" s="4"/>
      <c r="D21" s="4"/>
    </row>
    <row r="22" spans="1:10" ht="15.75" thickTop="1" x14ac:dyDescent="0.25">
      <c r="B22" s="3" t="s">
        <v>23</v>
      </c>
      <c r="C22" s="3" t="s">
        <v>40</v>
      </c>
      <c r="D22" s="3" t="s">
        <v>8</v>
      </c>
      <c r="E22" s="3"/>
    </row>
    <row r="23" spans="1:10" x14ac:dyDescent="0.25">
      <c r="A23" s="3" t="s">
        <v>10</v>
      </c>
      <c r="B23">
        <f>F9</f>
        <v>66820930381</v>
      </c>
      <c r="C23" s="2">
        <f>B23/(1000000*60*60)</f>
        <v>18.561369550277778</v>
      </c>
      <c r="D23" s="1">
        <f>B23/$B$23</f>
        <v>1</v>
      </c>
    </row>
    <row r="24" spans="1:10" x14ac:dyDescent="0.25">
      <c r="A24" s="3" t="s">
        <v>11</v>
      </c>
      <c r="B24" s="5">
        <v>58572428778</v>
      </c>
      <c r="C24" s="2">
        <f t="shared" ref="C24:C27" si="4">B24/(1000000*60*60)</f>
        <v>16.270119104999999</v>
      </c>
      <c r="D24" s="1">
        <f t="shared" ref="D24:D27" si="5">B24/$B$23</f>
        <v>0.87655811501024239</v>
      </c>
    </row>
    <row r="25" spans="1:10" x14ac:dyDescent="0.25">
      <c r="A25" s="3" t="s">
        <v>21</v>
      </c>
      <c r="B25" s="5">
        <v>6243013640</v>
      </c>
      <c r="C25" s="2">
        <f t="shared" si="4"/>
        <v>1.7341704555555555</v>
      </c>
      <c r="D25" s="1">
        <f t="shared" si="5"/>
        <v>9.3429013999109939E-2</v>
      </c>
    </row>
    <row r="26" spans="1:10" x14ac:dyDescent="0.25">
      <c r="A26" s="3" t="s">
        <v>22</v>
      </c>
      <c r="B26" s="5">
        <v>2005487963</v>
      </c>
      <c r="C26" s="2">
        <f t="shared" si="4"/>
        <v>0.55707998972222217</v>
      </c>
      <c r="D26" s="1">
        <f t="shared" si="5"/>
        <v>3.0012870990647634E-2</v>
      </c>
    </row>
    <row r="27" spans="1:10" x14ac:dyDescent="0.25">
      <c r="A27" s="3" t="s">
        <v>35</v>
      </c>
      <c r="B27">
        <f>B23-B24-B25-B26</f>
        <v>0</v>
      </c>
      <c r="C27" s="2">
        <f t="shared" si="4"/>
        <v>0</v>
      </c>
      <c r="D27" s="1">
        <f t="shared" si="5"/>
        <v>0</v>
      </c>
    </row>
  </sheetData>
  <pageMargins left="0.7" right="0.7" top="0.75" bottom="0.75" header="0.3" footer="0.3"/>
  <pageSetup paperSize="9" orientation="landscape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H5" sqref="H5"/>
    </sheetView>
  </sheetViews>
  <sheetFormatPr defaultRowHeight="15" x14ac:dyDescent="0.25"/>
  <cols>
    <col min="1" max="1" width="21.42578125" customWidth="1"/>
    <col min="2" max="2" width="17.42578125" customWidth="1"/>
    <col min="3" max="3" width="13.28515625" bestFit="1" customWidth="1"/>
    <col min="4" max="4" width="11" bestFit="1" customWidth="1"/>
    <col min="5" max="5" width="12.5703125" bestFit="1" customWidth="1"/>
    <col min="6" max="7" width="12" customWidth="1"/>
    <col min="8" max="8" width="26.28515625" bestFit="1" customWidth="1"/>
    <col min="9" max="9" width="18.42578125" bestFit="1" customWidth="1"/>
    <col min="10" max="10" width="111.42578125" bestFit="1" customWidth="1"/>
  </cols>
  <sheetData>
    <row r="1" spans="1:10" x14ac:dyDescent="0.25">
      <c r="A1" s="3" t="s">
        <v>2</v>
      </c>
      <c r="B1" t="s">
        <v>41</v>
      </c>
    </row>
    <row r="2" spans="1:10" x14ac:dyDescent="0.25">
      <c r="A2" s="3" t="s">
        <v>0</v>
      </c>
      <c r="B2" t="s">
        <v>1</v>
      </c>
    </row>
    <row r="3" spans="1:10" x14ac:dyDescent="0.25">
      <c r="A3" s="3" t="s">
        <v>4</v>
      </c>
      <c r="B3" t="s">
        <v>5</v>
      </c>
    </row>
    <row r="4" spans="1:10" x14ac:dyDescent="0.25">
      <c r="A4" s="3" t="s">
        <v>35</v>
      </c>
      <c r="B4" s="7" t="s">
        <v>49</v>
      </c>
      <c r="C4" s="7"/>
      <c r="D4" s="7"/>
      <c r="E4" s="7"/>
      <c r="F4" s="7"/>
      <c r="G4" s="7"/>
    </row>
    <row r="6" spans="1:10" ht="20.25" thickBot="1" x14ac:dyDescent="0.35">
      <c r="A6" s="4" t="s">
        <v>25</v>
      </c>
      <c r="B6" s="4"/>
      <c r="C6" s="4"/>
      <c r="D6" s="4"/>
      <c r="E6" s="4"/>
      <c r="F6" s="4"/>
      <c r="G6" s="4"/>
      <c r="H6" s="4"/>
      <c r="I6" s="4"/>
      <c r="J6" s="4"/>
    </row>
    <row r="7" spans="1:10" ht="15.75" thickTop="1" x14ac:dyDescent="0.25">
      <c r="B7" s="3" t="s">
        <v>15</v>
      </c>
      <c r="C7" s="3" t="s">
        <v>16</v>
      </c>
      <c r="D7" s="3" t="s">
        <v>8</v>
      </c>
      <c r="E7" s="3" t="s">
        <v>9</v>
      </c>
      <c r="F7" s="3" t="s">
        <v>23</v>
      </c>
      <c r="G7" s="3" t="s">
        <v>40</v>
      </c>
      <c r="H7" s="3" t="s">
        <v>17</v>
      </c>
      <c r="I7" s="3" t="s">
        <v>35</v>
      </c>
      <c r="J7" s="3" t="s">
        <v>24</v>
      </c>
    </row>
    <row r="8" spans="1:10" x14ac:dyDescent="0.25">
      <c r="A8" s="3" t="s">
        <v>6</v>
      </c>
      <c r="B8" s="5">
        <v>325843519</v>
      </c>
      <c r="C8" s="2">
        <f>B8/(1024*1024*1024)</f>
        <v>0.30346542503684759</v>
      </c>
      <c r="D8" s="1">
        <f>B8/$B$8</f>
        <v>1</v>
      </c>
      <c r="E8" s="2">
        <f>1/D8</f>
        <v>1</v>
      </c>
    </row>
    <row r="9" spans="1:10" x14ac:dyDescent="0.25">
      <c r="A9" s="3" t="s">
        <v>7</v>
      </c>
      <c r="B9" s="5">
        <v>139345899</v>
      </c>
      <c r="C9" s="2">
        <f>B9/(1024*1024*1024)</f>
        <v>0.12977598141878843</v>
      </c>
      <c r="D9" s="1">
        <f>B9/$B$8</f>
        <v>0.42764667969351267</v>
      </c>
      <c r="E9" s="2">
        <f>1/D9</f>
        <v>2.3383789644214787</v>
      </c>
      <c r="F9" s="5">
        <v>30943206</v>
      </c>
      <c r="G9" s="2">
        <f>F9/(1000000*60*60)</f>
        <v>8.5953350000000008E-3</v>
      </c>
      <c r="H9" s="5" t="s">
        <v>18</v>
      </c>
      <c r="I9" s="6"/>
      <c r="J9" s="5" t="s">
        <v>42</v>
      </c>
    </row>
    <row r="10" spans="1:10" x14ac:dyDescent="0.25">
      <c r="H10" s="5" t="s">
        <v>19</v>
      </c>
      <c r="I10" s="6"/>
    </row>
    <row r="12" spans="1:10" ht="20.25" thickBot="1" x14ac:dyDescent="0.35">
      <c r="A12" s="4" t="s">
        <v>26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ht="15.75" thickTop="1" x14ac:dyDescent="0.25">
      <c r="B13" s="3" t="s">
        <v>27</v>
      </c>
      <c r="C13" s="3" t="s">
        <v>28</v>
      </c>
      <c r="D13" s="3" t="s">
        <v>8</v>
      </c>
      <c r="E13" s="3" t="s">
        <v>29</v>
      </c>
      <c r="F13" s="3" t="s">
        <v>30</v>
      </c>
      <c r="G13" s="3" t="s">
        <v>8</v>
      </c>
      <c r="H13" s="3" t="s">
        <v>33</v>
      </c>
      <c r="I13" s="3" t="s">
        <v>34</v>
      </c>
      <c r="J13" s="3" t="s">
        <v>37</v>
      </c>
    </row>
    <row r="14" spans="1:10" x14ac:dyDescent="0.25">
      <c r="A14" s="3" t="s">
        <v>0</v>
      </c>
      <c r="B14">
        <v>0</v>
      </c>
      <c r="C14" s="2">
        <f>B14/(1024*1024*1024)</f>
        <v>0</v>
      </c>
      <c r="D14" s="1">
        <f>B14/$B$19</f>
        <v>0</v>
      </c>
      <c r="E14" s="5">
        <v>2452</v>
      </c>
      <c r="F14" s="2">
        <f t="shared" ref="F14:F18" si="0">E14/(1024*1024*1024)</f>
        <v>2.2836029529571533E-6</v>
      </c>
      <c r="G14" s="1">
        <f>E14/$E$19</f>
        <v>1.7596499198013715E-5</v>
      </c>
      <c r="H14" s="1"/>
      <c r="I14" s="1"/>
      <c r="J14" s="2"/>
    </row>
    <row r="15" spans="1:10" x14ac:dyDescent="0.25">
      <c r="A15" s="3" t="s">
        <v>12</v>
      </c>
      <c r="B15">
        <f>E15</f>
        <v>3576</v>
      </c>
      <c r="C15" s="2">
        <f t="shared" ref="C15:C19" si="1">B15/(1024*1024*1024)</f>
        <v>3.3304095268249512E-6</v>
      </c>
      <c r="D15" s="1">
        <f t="shared" ref="D15:D19" si="2">B15/$B$19</f>
        <v>1.0974592991674633E-5</v>
      </c>
      <c r="E15" s="5">
        <v>3576</v>
      </c>
      <c r="F15" s="2">
        <f t="shared" si="0"/>
        <v>3.3304095268249512E-6</v>
      </c>
      <c r="G15" s="1">
        <f t="shared" ref="G15:G19" si="3">E15/$E$19</f>
        <v>2.5662757394819346E-5</v>
      </c>
      <c r="H15" s="1">
        <f>E15/B15</f>
        <v>1</v>
      </c>
      <c r="I15" s="2">
        <f>1/H15</f>
        <v>1</v>
      </c>
    </row>
    <row r="16" spans="1:10" x14ac:dyDescent="0.25">
      <c r="A16" s="3" t="s">
        <v>13</v>
      </c>
      <c r="B16">
        <f>B19-B15-B17-B18</f>
        <v>173853015</v>
      </c>
      <c r="C16" s="2">
        <f t="shared" si="1"/>
        <v>0.16191323753446341</v>
      </c>
      <c r="D16" s="1">
        <f t="shared" si="2"/>
        <v>0.53354756152139393</v>
      </c>
      <c r="E16" s="5">
        <v>92298632</v>
      </c>
      <c r="F16" s="2">
        <f t="shared" si="0"/>
        <v>8.5959799587726593E-2</v>
      </c>
      <c r="G16" s="1">
        <f t="shared" si="3"/>
        <v>0.6623706378326929</v>
      </c>
      <c r="H16" s="1">
        <f>E16/B16</f>
        <v>0.53090038156657793</v>
      </c>
      <c r="I16" s="2">
        <f>1/H16</f>
        <v>1.8835925433867753</v>
      </c>
      <c r="J16" t="s">
        <v>38</v>
      </c>
    </row>
    <row r="17" spans="1:10" x14ac:dyDescent="0.25">
      <c r="A17" s="3" t="s">
        <v>14</v>
      </c>
      <c r="B17" s="5">
        <v>75993464</v>
      </c>
      <c r="C17" s="2">
        <f t="shared" si="1"/>
        <v>7.077442854642868E-2</v>
      </c>
      <c r="D17" s="1">
        <f t="shared" si="2"/>
        <v>0.23322073194280718</v>
      </c>
      <c r="E17" s="5">
        <v>15736822</v>
      </c>
      <c r="F17" s="2">
        <f t="shared" si="0"/>
        <v>1.4656057581305504E-2</v>
      </c>
      <c r="G17" s="1">
        <f t="shared" si="3"/>
        <v>0.11293351374481427</v>
      </c>
      <c r="H17" s="1">
        <f>E17/B17</f>
        <v>0.20708125635646771</v>
      </c>
      <c r="I17" s="2">
        <f>1/H17</f>
        <v>4.8290222765435109</v>
      </c>
      <c r="J17" t="s">
        <v>39</v>
      </c>
    </row>
    <row r="18" spans="1:10" x14ac:dyDescent="0.25">
      <c r="A18" s="3" t="s">
        <v>36</v>
      </c>
      <c r="B18" s="5">
        <v>75993464</v>
      </c>
      <c r="C18" s="2">
        <f t="shared" si="1"/>
        <v>7.077442854642868E-2</v>
      </c>
      <c r="D18" s="1">
        <f t="shared" si="2"/>
        <v>0.23322073194280718</v>
      </c>
      <c r="E18" s="5">
        <v>31304417</v>
      </c>
      <c r="F18" s="2">
        <f t="shared" si="0"/>
        <v>2.9154510237276554E-2</v>
      </c>
      <c r="G18" s="1">
        <f t="shared" si="3"/>
        <v>0.22465258916590003</v>
      </c>
      <c r="H18" s="1">
        <f>E18/B18</f>
        <v>0.41193565015012346</v>
      </c>
      <c r="I18" s="2">
        <f>1/H18</f>
        <v>2.4275636246476013</v>
      </c>
      <c r="J18" t="s">
        <v>38</v>
      </c>
    </row>
    <row r="19" spans="1:10" x14ac:dyDescent="0.25">
      <c r="A19" s="3" t="s">
        <v>10</v>
      </c>
      <c r="B19">
        <f>B8</f>
        <v>325843519</v>
      </c>
      <c r="C19" s="2">
        <f t="shared" si="1"/>
        <v>0.30346542503684759</v>
      </c>
      <c r="D19" s="1">
        <f t="shared" si="2"/>
        <v>1</v>
      </c>
      <c r="E19">
        <f>SUM(E14:E18)</f>
        <v>139345899</v>
      </c>
      <c r="F19" s="2">
        <f>E19/(1024*1024*1024)</f>
        <v>0.12977598141878843</v>
      </c>
      <c r="G19" s="1">
        <f t="shared" si="3"/>
        <v>1</v>
      </c>
      <c r="H19" s="1">
        <f>E19/B19</f>
        <v>0.42764667969351267</v>
      </c>
      <c r="I19" s="2">
        <f>1/H19</f>
        <v>2.3383789644214787</v>
      </c>
    </row>
    <row r="21" spans="1:10" ht="20.25" thickBot="1" x14ac:dyDescent="0.35">
      <c r="A21" s="4" t="s">
        <v>20</v>
      </c>
      <c r="B21" s="4"/>
      <c r="C21" s="4"/>
      <c r="D21" s="4"/>
    </row>
    <row r="22" spans="1:10" ht="15.75" thickTop="1" x14ac:dyDescent="0.25">
      <c r="B22" s="3" t="s">
        <v>23</v>
      </c>
      <c r="C22" s="3" t="s">
        <v>40</v>
      </c>
      <c r="D22" s="3" t="s">
        <v>8</v>
      </c>
      <c r="E22" s="3"/>
    </row>
    <row r="23" spans="1:10" x14ac:dyDescent="0.25">
      <c r="A23" s="3" t="s">
        <v>10</v>
      </c>
      <c r="B23">
        <f>F9</f>
        <v>30943206</v>
      </c>
      <c r="C23" s="2">
        <f>B23/(1000000*60*60)</f>
        <v>8.5953350000000008E-3</v>
      </c>
      <c r="D23" s="1">
        <f>B23/$B$23</f>
        <v>1</v>
      </c>
    </row>
    <row r="24" spans="1:10" x14ac:dyDescent="0.25">
      <c r="A24" s="3" t="s">
        <v>11</v>
      </c>
      <c r="B24" s="5">
        <v>26625257</v>
      </c>
      <c r="C24" s="2">
        <f t="shared" ref="C24:C27" si="4">B24/(1000000*60*60)</f>
        <v>7.3959047222222222E-3</v>
      </c>
      <c r="D24" s="1">
        <f t="shared" ref="D24:D27" si="5">B24/$B$23</f>
        <v>0.86045566836222465</v>
      </c>
    </row>
    <row r="25" spans="1:10" x14ac:dyDescent="0.25">
      <c r="A25" s="3" t="s">
        <v>21</v>
      </c>
      <c r="B25" s="5">
        <v>2793129</v>
      </c>
      <c r="C25" s="2">
        <f t="shared" si="4"/>
        <v>7.7586916666666668E-4</v>
      </c>
      <c r="D25" s="1">
        <f t="shared" si="5"/>
        <v>9.0266309185932453E-2</v>
      </c>
    </row>
    <row r="26" spans="1:10" x14ac:dyDescent="0.25">
      <c r="A26" s="3" t="s">
        <v>22</v>
      </c>
      <c r="B26" s="5">
        <v>1524820</v>
      </c>
      <c r="C26" s="2">
        <f t="shared" si="4"/>
        <v>4.2356111111111112E-4</v>
      </c>
      <c r="D26" s="1">
        <f t="shared" si="5"/>
        <v>4.9278022451842901E-2</v>
      </c>
    </row>
    <row r="27" spans="1:10" x14ac:dyDescent="0.25">
      <c r="A27" s="3" t="s">
        <v>35</v>
      </c>
      <c r="B27">
        <f>B23-B24-B25-B26</f>
        <v>0</v>
      </c>
      <c r="C27" s="2">
        <f t="shared" si="4"/>
        <v>0</v>
      </c>
      <c r="D27" s="1">
        <f t="shared" si="5"/>
        <v>0</v>
      </c>
    </row>
  </sheetData>
  <mergeCells count="1">
    <mergeCell ref="B4:G4"/>
  </mergeCells>
  <pageMargins left="0.7" right="0.7" top="0.75" bottom="0.75" header="0.3" footer="0.3"/>
  <pageSetup paperSize="9" orientation="landscape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3" sqref="J23"/>
    </sheetView>
  </sheetViews>
  <sheetFormatPr defaultRowHeight="15" x14ac:dyDescent="0.25"/>
  <cols>
    <col min="1" max="1" width="21.42578125" customWidth="1"/>
    <col min="2" max="2" width="17.42578125" customWidth="1"/>
    <col min="3" max="3" width="13.28515625" bestFit="1" customWidth="1"/>
    <col min="4" max="4" width="11" bestFit="1" customWidth="1"/>
    <col min="5" max="5" width="12.5703125" bestFit="1" customWidth="1"/>
    <col min="6" max="7" width="12" customWidth="1"/>
    <col min="8" max="8" width="26.28515625" bestFit="1" customWidth="1"/>
    <col min="9" max="9" width="18.42578125" bestFit="1" customWidth="1"/>
    <col min="10" max="10" width="111.42578125" bestFit="1" customWidth="1"/>
  </cols>
  <sheetData>
    <row r="1" spans="1:10" x14ac:dyDescent="0.25">
      <c r="A1" s="3" t="s">
        <v>2</v>
      </c>
      <c r="B1" t="s">
        <v>44</v>
      </c>
    </row>
    <row r="2" spans="1:10" x14ac:dyDescent="0.25">
      <c r="A2" s="3" t="s">
        <v>0</v>
      </c>
      <c r="B2" t="s">
        <v>1</v>
      </c>
    </row>
    <row r="3" spans="1:10" x14ac:dyDescent="0.25">
      <c r="A3" s="3" t="s">
        <v>4</v>
      </c>
      <c r="B3" t="s">
        <v>45</v>
      </c>
    </row>
    <row r="4" spans="1:10" x14ac:dyDescent="0.25">
      <c r="A4" s="3" t="s">
        <v>35</v>
      </c>
      <c r="B4" s="7" t="s">
        <v>48</v>
      </c>
      <c r="C4" s="7"/>
      <c r="D4" s="7"/>
      <c r="E4" s="7"/>
      <c r="F4" s="7"/>
      <c r="G4" s="7"/>
    </row>
    <row r="6" spans="1:10" ht="20.25" thickBot="1" x14ac:dyDescent="0.35">
      <c r="A6" s="4" t="s">
        <v>25</v>
      </c>
      <c r="B6" s="4"/>
      <c r="C6" s="4"/>
      <c r="D6" s="4"/>
      <c r="E6" s="4"/>
      <c r="F6" s="4"/>
      <c r="G6" s="4"/>
      <c r="H6" s="4"/>
      <c r="I6" s="4"/>
      <c r="J6" s="4"/>
    </row>
    <row r="7" spans="1:10" ht="15.75" thickTop="1" x14ac:dyDescent="0.25">
      <c r="B7" s="3" t="s">
        <v>15</v>
      </c>
      <c r="C7" s="3" t="s">
        <v>16</v>
      </c>
      <c r="D7" s="3" t="s">
        <v>8</v>
      </c>
      <c r="E7" s="3" t="s">
        <v>9</v>
      </c>
      <c r="F7" s="3" t="s">
        <v>23</v>
      </c>
      <c r="G7" s="3" t="s">
        <v>40</v>
      </c>
      <c r="H7" s="3" t="s">
        <v>17</v>
      </c>
      <c r="I7" s="3" t="s">
        <v>35</v>
      </c>
      <c r="J7" s="3" t="s">
        <v>24</v>
      </c>
    </row>
    <row r="8" spans="1:10" x14ac:dyDescent="0.25">
      <c r="A8" s="3" t="s">
        <v>6</v>
      </c>
      <c r="B8" s="5">
        <v>451835771</v>
      </c>
      <c r="C8" s="2">
        <f>B8/(1024*1024*1024)</f>
        <v>0.42080485355108976</v>
      </c>
      <c r="D8" s="1">
        <f>B8/$B$8</f>
        <v>1</v>
      </c>
      <c r="E8" s="2">
        <f>1/D8</f>
        <v>1</v>
      </c>
    </row>
    <row r="9" spans="1:10" x14ac:dyDescent="0.25">
      <c r="A9" s="3" t="s">
        <v>7</v>
      </c>
      <c r="B9" s="5">
        <v>228972746</v>
      </c>
      <c r="C9" s="2">
        <f>B9/(1024*1024*1024)</f>
        <v>0.21324748732149601</v>
      </c>
      <c r="D9" s="1">
        <f>B9/$B$8</f>
        <v>0.50676099745984915</v>
      </c>
      <c r="E9" s="2">
        <f>1/D9</f>
        <v>1.9733168199852049</v>
      </c>
      <c r="F9" s="5">
        <v>27927124</v>
      </c>
      <c r="G9" s="2">
        <f>F9/(1000000*60*60)</f>
        <v>7.7575344444444447E-3</v>
      </c>
      <c r="H9" s="5" t="s">
        <v>18</v>
      </c>
      <c r="I9" s="6"/>
      <c r="J9" s="5" t="s">
        <v>42</v>
      </c>
    </row>
    <row r="10" spans="1:10" x14ac:dyDescent="0.25">
      <c r="H10" s="5" t="s">
        <v>19</v>
      </c>
      <c r="I10" s="6"/>
    </row>
    <row r="12" spans="1:10" ht="20.25" thickBot="1" x14ac:dyDescent="0.35">
      <c r="A12" s="4" t="s">
        <v>26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ht="15.75" thickTop="1" x14ac:dyDescent="0.25">
      <c r="B13" s="3" t="s">
        <v>27</v>
      </c>
      <c r="C13" s="3" t="s">
        <v>28</v>
      </c>
      <c r="D13" s="3" t="s">
        <v>8</v>
      </c>
      <c r="E13" s="3" t="s">
        <v>29</v>
      </c>
      <c r="F13" s="3" t="s">
        <v>30</v>
      </c>
      <c r="G13" s="3" t="s">
        <v>8</v>
      </c>
      <c r="H13" s="3" t="s">
        <v>33</v>
      </c>
      <c r="I13" s="3" t="s">
        <v>34</v>
      </c>
      <c r="J13" s="3" t="s">
        <v>37</v>
      </c>
    </row>
    <row r="14" spans="1:10" x14ac:dyDescent="0.25">
      <c r="A14" s="3" t="s">
        <v>0</v>
      </c>
      <c r="B14">
        <v>0</v>
      </c>
      <c r="C14" s="2">
        <f>B14/(1024*1024*1024)</f>
        <v>0</v>
      </c>
      <c r="D14" s="1">
        <f>B14/$B$19</f>
        <v>0</v>
      </c>
      <c r="E14" s="5">
        <v>2452</v>
      </c>
      <c r="F14" s="2">
        <f t="shared" ref="F14:F18" si="0">E14/(1024*1024*1024)</f>
        <v>2.2836029529571533E-6</v>
      </c>
      <c r="G14" s="1">
        <f>E14/$E$19</f>
        <v>1.0708698056143328E-5</v>
      </c>
      <c r="H14" s="1"/>
      <c r="I14" s="1"/>
      <c r="J14" s="2"/>
    </row>
    <row r="15" spans="1:10" x14ac:dyDescent="0.25">
      <c r="A15" s="3" t="s">
        <v>12</v>
      </c>
      <c r="B15">
        <f>E15</f>
        <v>23461</v>
      </c>
      <c r="C15" s="2">
        <f t="shared" ref="C15:C19" si="1">B15/(1024*1024*1024)</f>
        <v>2.1849758923053741E-5</v>
      </c>
      <c r="D15" s="1">
        <f t="shared" ref="D15:D19" si="2">B15/$B$19</f>
        <v>5.1923733147723714E-5</v>
      </c>
      <c r="E15" s="5">
        <v>23461</v>
      </c>
      <c r="F15" s="2">
        <f t="shared" si="0"/>
        <v>2.1849758923053741E-5</v>
      </c>
      <c r="G15" s="1">
        <f t="shared" ref="G15:G19" si="3">E15/$E$19</f>
        <v>1.0246197597682652E-4</v>
      </c>
      <c r="H15" s="1">
        <f>E15/B15</f>
        <v>1</v>
      </c>
      <c r="I15" s="2">
        <f>1/H15</f>
        <v>1</v>
      </c>
    </row>
    <row r="16" spans="1:10" x14ac:dyDescent="0.25">
      <c r="A16" s="3" t="s">
        <v>13</v>
      </c>
      <c r="B16">
        <f>B19-B15-B17-B18</f>
        <v>249834328</v>
      </c>
      <c r="C16" s="2">
        <f t="shared" si="1"/>
        <v>0.23267634958028793</v>
      </c>
      <c r="D16" s="1">
        <f t="shared" si="2"/>
        <v>0.55293171553697107</v>
      </c>
      <c r="E16" s="5">
        <v>147836783</v>
      </c>
      <c r="F16" s="2">
        <f t="shared" si="0"/>
        <v>0.13768373336642981</v>
      </c>
      <c r="G16" s="1">
        <f t="shared" si="3"/>
        <v>0.64565231269925893</v>
      </c>
      <c r="H16" s="1">
        <f>E16/B16</f>
        <v>0.59173927051369823</v>
      </c>
      <c r="I16" s="2">
        <f>1/H16</f>
        <v>1.6899334721048413</v>
      </c>
      <c r="J16" t="s">
        <v>38</v>
      </c>
    </row>
    <row r="17" spans="1:10" x14ac:dyDescent="0.25">
      <c r="A17" s="3" t="s">
        <v>14</v>
      </c>
      <c r="B17" s="5">
        <v>100988991</v>
      </c>
      <c r="C17" s="2">
        <f t="shared" si="1"/>
        <v>9.4053327105939388E-2</v>
      </c>
      <c r="D17" s="1">
        <f t="shared" si="2"/>
        <v>0.22350818036494061</v>
      </c>
      <c r="E17" s="5">
        <v>35001148</v>
      </c>
      <c r="F17" s="2">
        <f t="shared" si="0"/>
        <v>3.2597359269857407E-2</v>
      </c>
      <c r="G17" s="1">
        <f t="shared" si="3"/>
        <v>0.1528616335849857</v>
      </c>
      <c r="H17" s="1">
        <f>E17/B17</f>
        <v>0.34658379743590073</v>
      </c>
      <c r="I17" s="2">
        <f>1/H17</f>
        <v>2.8853051048497038</v>
      </c>
      <c r="J17" t="s">
        <v>39</v>
      </c>
    </row>
    <row r="18" spans="1:10" x14ac:dyDescent="0.25">
      <c r="A18" s="3" t="s">
        <v>36</v>
      </c>
      <c r="B18" s="5">
        <v>100988991</v>
      </c>
      <c r="C18" s="2">
        <f t="shared" si="1"/>
        <v>9.4053327105939388E-2</v>
      </c>
      <c r="D18" s="1">
        <f t="shared" si="2"/>
        <v>0.22350818036494061</v>
      </c>
      <c r="E18" s="5">
        <v>46108902</v>
      </c>
      <c r="F18" s="2">
        <f t="shared" si="0"/>
        <v>4.2942261323332787E-2</v>
      </c>
      <c r="G18" s="1">
        <f t="shared" si="3"/>
        <v>0.20137288304172235</v>
      </c>
      <c r="H18" s="1">
        <f>E18/B18</f>
        <v>0.45657354869502559</v>
      </c>
      <c r="I18" s="2">
        <f>1/H18</f>
        <v>2.1902276267606631</v>
      </c>
      <c r="J18" t="s">
        <v>38</v>
      </c>
    </row>
    <row r="19" spans="1:10" x14ac:dyDescent="0.25">
      <c r="A19" s="3" t="s">
        <v>10</v>
      </c>
      <c r="B19">
        <f>B8</f>
        <v>451835771</v>
      </c>
      <c r="C19" s="2">
        <f t="shared" si="1"/>
        <v>0.42080485355108976</v>
      </c>
      <c r="D19" s="1">
        <f t="shared" si="2"/>
        <v>1</v>
      </c>
      <c r="E19">
        <f>SUM(E14:E18)</f>
        <v>228972746</v>
      </c>
      <c r="F19" s="2">
        <f>E19/(1024*1024*1024)</f>
        <v>0.21324748732149601</v>
      </c>
      <c r="G19" s="1">
        <f t="shared" si="3"/>
        <v>1</v>
      </c>
      <c r="H19" s="1">
        <f>E19/B19</f>
        <v>0.50676099745984915</v>
      </c>
      <c r="I19" s="2">
        <f>1/H19</f>
        <v>1.9733168199852049</v>
      </c>
    </row>
    <row r="21" spans="1:10" ht="20.25" thickBot="1" x14ac:dyDescent="0.35">
      <c r="A21" s="4" t="s">
        <v>20</v>
      </c>
      <c r="B21" s="4"/>
      <c r="C21" s="4"/>
      <c r="D21" s="4"/>
    </row>
    <row r="22" spans="1:10" ht="15.75" thickTop="1" x14ac:dyDescent="0.25">
      <c r="B22" s="3" t="s">
        <v>23</v>
      </c>
      <c r="C22" s="3" t="s">
        <v>40</v>
      </c>
      <c r="D22" s="3" t="s">
        <v>8</v>
      </c>
      <c r="E22" s="3"/>
    </row>
    <row r="23" spans="1:10" x14ac:dyDescent="0.25">
      <c r="A23" s="3" t="s">
        <v>10</v>
      </c>
      <c r="B23">
        <f>F9</f>
        <v>27927124</v>
      </c>
      <c r="C23" s="2">
        <f>B23/(1000000*60*60)</f>
        <v>7.7575344444444447E-3</v>
      </c>
      <c r="D23" s="1">
        <f>B23/$B$23</f>
        <v>1</v>
      </c>
    </row>
    <row r="24" spans="1:10" x14ac:dyDescent="0.25">
      <c r="A24" s="3" t="s">
        <v>11</v>
      </c>
      <c r="B24" s="5">
        <v>14163171</v>
      </c>
      <c r="C24" s="2">
        <f t="shared" ref="C24:C27" si="4">B24/(1000000*60*60)</f>
        <v>3.9342141666666667E-3</v>
      </c>
      <c r="D24" s="1">
        <f t="shared" ref="D24:D27" si="5">B24/$B$23</f>
        <v>0.50714749574642914</v>
      </c>
    </row>
    <row r="25" spans="1:10" x14ac:dyDescent="0.25">
      <c r="A25" s="3" t="s">
        <v>21</v>
      </c>
      <c r="B25" s="5">
        <v>4323216</v>
      </c>
      <c r="C25" s="2">
        <f t="shared" si="4"/>
        <v>1.2008933333333333E-3</v>
      </c>
      <c r="D25" s="1">
        <f t="shared" si="5"/>
        <v>0.15480348065916133</v>
      </c>
    </row>
    <row r="26" spans="1:10" x14ac:dyDescent="0.25">
      <c r="A26" s="3" t="s">
        <v>22</v>
      </c>
      <c r="B26" s="5">
        <v>9440737</v>
      </c>
      <c r="C26" s="2">
        <f t="shared" si="4"/>
        <v>2.6224269444444443E-3</v>
      </c>
      <c r="D26" s="1">
        <f t="shared" si="5"/>
        <v>0.33804902359440953</v>
      </c>
    </row>
    <row r="27" spans="1:10" x14ac:dyDescent="0.25">
      <c r="A27" s="3" t="s">
        <v>35</v>
      </c>
      <c r="B27">
        <f>B23-B24-B25-B26</f>
        <v>0</v>
      </c>
      <c r="C27" s="2">
        <f t="shared" si="4"/>
        <v>0</v>
      </c>
      <c r="D27" s="1">
        <f t="shared" si="5"/>
        <v>0</v>
      </c>
    </row>
  </sheetData>
  <mergeCells count="1">
    <mergeCell ref="B4:G4"/>
  </mergeCells>
  <pageMargins left="0.7" right="0.7" top="0.75" bottom="0.75" header="0.3" footer="0.3"/>
  <pageSetup paperSize="9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9827_2#49</vt:lpstr>
      <vt:lpstr>MiSeq_Ecoli_DH10B_110721_PF</vt:lpstr>
      <vt:lpstr>ERP001960_NA12878_S1</vt:lpstr>
      <vt:lpstr>K562_cytosol_LID8465_TopHat_v2</vt:lpstr>
      <vt:lpstr>HCC.1954.mix1.n80t20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Voges</dc:creator>
  <cp:lastModifiedBy>Jan Voges</cp:lastModifiedBy>
  <dcterms:created xsi:type="dcterms:W3CDTF">2015-07-09T12:45:36Z</dcterms:created>
  <dcterms:modified xsi:type="dcterms:W3CDTF">2015-07-09T18:20:31Z</dcterms:modified>
</cp:coreProperties>
</file>