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sclient\jvoges\Documents\projects\genome_compression\prog\tsc\gidb\"/>
    </mc:Choice>
  </mc:AlternateContent>
  <bookViews>
    <workbookView xWindow="0" yWindow="0" windowWidth="16380" windowHeight="8190" tabRatio="764" activeTab="3"/>
  </bookViews>
  <sheets>
    <sheet name="9827_2#49" sheetId="1" r:id="rId1"/>
    <sheet name="MiSeq_Ecoli_DH10B_110721_PF" sheetId="2" r:id="rId2"/>
    <sheet name="ERP001960_NA12878_S1" sheetId="3" r:id="rId3"/>
    <sheet name="K562_cytosol_LID8465_TopHat_v2" sheetId="4" r:id="rId4"/>
  </sheets>
  <calcPr calcId="152511" iterateDelta="1E-4"/>
</workbook>
</file>

<file path=xl/calcChain.xml><?xml version="1.0" encoding="utf-8"?>
<calcChain xmlns="http://schemas.openxmlformats.org/spreadsheetml/2006/main">
  <c r="B27" i="4" l="1"/>
  <c r="D27" i="4" s="1"/>
  <c r="D26" i="4"/>
  <c r="C26" i="4"/>
  <c r="C25" i="4"/>
  <c r="C24" i="4"/>
  <c r="D23" i="4"/>
  <c r="C23" i="4"/>
  <c r="B23" i="4"/>
  <c r="D25" i="4" s="1"/>
  <c r="H19" i="4"/>
  <c r="I19" i="4" s="1"/>
  <c r="G19" i="4"/>
  <c r="E19" i="4"/>
  <c r="G17" i="4" s="1"/>
  <c r="C19" i="4"/>
  <c r="B19" i="4"/>
  <c r="D19" i="4" s="1"/>
  <c r="H18" i="4"/>
  <c r="I18" i="4" s="1"/>
  <c r="F18" i="4"/>
  <c r="D18" i="4"/>
  <c r="C18" i="4"/>
  <c r="H17" i="4"/>
  <c r="I17" i="4" s="1"/>
  <c r="F17" i="4"/>
  <c r="D17" i="4"/>
  <c r="C17" i="4"/>
  <c r="H16" i="4"/>
  <c r="I16" i="4" s="1"/>
  <c r="F16" i="4"/>
  <c r="B16" i="4"/>
  <c r="D16" i="4" s="1"/>
  <c r="F15" i="4"/>
  <c r="B15" i="4"/>
  <c r="H15" i="4" s="1"/>
  <c r="I15" i="4" s="1"/>
  <c r="F14" i="4"/>
  <c r="D14" i="4"/>
  <c r="C14" i="4"/>
  <c r="G9" i="4"/>
  <c r="E9" i="4"/>
  <c r="D9" i="4"/>
  <c r="C9" i="4"/>
  <c r="E8" i="4"/>
  <c r="D8" i="4"/>
  <c r="C8" i="4"/>
  <c r="C26" i="3"/>
  <c r="D25" i="3"/>
  <c r="C25" i="3"/>
  <c r="C24" i="3"/>
  <c r="B23" i="3"/>
  <c r="B27" i="3" s="1"/>
  <c r="G19" i="3"/>
  <c r="F19" i="3"/>
  <c r="E19" i="3"/>
  <c r="G15" i="3" s="1"/>
  <c r="D19" i="3"/>
  <c r="C19" i="3"/>
  <c r="B19" i="3"/>
  <c r="D17" i="3" s="1"/>
  <c r="H18" i="3"/>
  <c r="I18" i="3" s="1"/>
  <c r="G18" i="3"/>
  <c r="F18" i="3"/>
  <c r="D18" i="3"/>
  <c r="C18" i="3"/>
  <c r="I17" i="3"/>
  <c r="H17" i="3"/>
  <c r="F17" i="3"/>
  <c r="C17" i="3"/>
  <c r="F16" i="3"/>
  <c r="F15" i="3"/>
  <c r="B15" i="3"/>
  <c r="H15" i="3" s="1"/>
  <c r="I15" i="3" s="1"/>
  <c r="G14" i="3"/>
  <c r="F14" i="3"/>
  <c r="D14" i="3"/>
  <c r="C14" i="3"/>
  <c r="G9" i="3"/>
  <c r="D9" i="3"/>
  <c r="E9" i="3" s="1"/>
  <c r="C9" i="3"/>
  <c r="D8" i="3"/>
  <c r="E8" i="3" s="1"/>
  <c r="C8" i="3"/>
  <c r="C26" i="2"/>
  <c r="D25" i="2"/>
  <c r="C25" i="2"/>
  <c r="C24" i="2"/>
  <c r="B23" i="2"/>
  <c r="D24" i="2" s="1"/>
  <c r="E19" i="2"/>
  <c r="G16" i="2" s="1"/>
  <c r="B19" i="2"/>
  <c r="D19" i="2" s="1"/>
  <c r="I18" i="2"/>
  <c r="H18" i="2"/>
  <c r="F18" i="2"/>
  <c r="C18" i="2"/>
  <c r="H17" i="2"/>
  <c r="I17" i="2" s="1"/>
  <c r="F17" i="2"/>
  <c r="D17" i="2"/>
  <c r="C17" i="2"/>
  <c r="F16" i="2"/>
  <c r="B16" i="2"/>
  <c r="D16" i="2" s="1"/>
  <c r="H15" i="2"/>
  <c r="I15" i="2" s="1"/>
  <c r="F15" i="2"/>
  <c r="D15" i="2"/>
  <c r="C15" i="2"/>
  <c r="B15" i="2"/>
  <c r="F14" i="2"/>
  <c r="C14" i="2"/>
  <c r="G9" i="2"/>
  <c r="E9" i="2"/>
  <c r="D9" i="2"/>
  <c r="C9" i="2"/>
  <c r="E8" i="2"/>
  <c r="D8" i="2"/>
  <c r="C8" i="2"/>
  <c r="B27" i="1"/>
  <c r="D27" i="1" s="1"/>
  <c r="D26" i="1"/>
  <c r="C26" i="1"/>
  <c r="D25" i="1"/>
  <c r="C25" i="1"/>
  <c r="D24" i="1"/>
  <c r="C24" i="1"/>
  <c r="B23" i="1"/>
  <c r="D23" i="1" s="1"/>
  <c r="H19" i="1"/>
  <c r="I19" i="1" s="1"/>
  <c r="F19" i="1"/>
  <c r="E19" i="1"/>
  <c r="G19" i="1" s="1"/>
  <c r="D19" i="1"/>
  <c r="C19" i="1"/>
  <c r="B19" i="1"/>
  <c r="B16" i="1" s="1"/>
  <c r="H18" i="1"/>
  <c r="I18" i="1" s="1"/>
  <c r="G18" i="1"/>
  <c r="F18" i="1"/>
  <c r="D18" i="1"/>
  <c r="C18" i="1"/>
  <c r="H17" i="1"/>
  <c r="I17" i="1" s="1"/>
  <c r="G17" i="1"/>
  <c r="F17" i="1"/>
  <c r="D17" i="1"/>
  <c r="C17" i="1"/>
  <c r="G16" i="1"/>
  <c r="F16" i="1"/>
  <c r="G15" i="1"/>
  <c r="F15" i="1"/>
  <c r="B15" i="1"/>
  <c r="H15" i="1" s="1"/>
  <c r="I15" i="1" s="1"/>
  <c r="G14" i="1"/>
  <c r="F14" i="1"/>
  <c r="D14" i="1"/>
  <c r="C14" i="1"/>
  <c r="G9" i="1"/>
  <c r="D9" i="1"/>
  <c r="E9" i="1" s="1"/>
  <c r="C9" i="1"/>
  <c r="D8" i="1"/>
  <c r="E8" i="1" s="1"/>
  <c r="C8" i="1"/>
  <c r="C27" i="3" l="1"/>
  <c r="D27" i="3"/>
  <c r="H16" i="1"/>
  <c r="I16" i="1" s="1"/>
  <c r="D16" i="1"/>
  <c r="C16" i="1"/>
  <c r="D15" i="1"/>
  <c r="G17" i="2"/>
  <c r="H19" i="3"/>
  <c r="I19" i="3" s="1"/>
  <c r="G14" i="4"/>
  <c r="G18" i="4"/>
  <c r="D26" i="2"/>
  <c r="B27" i="2"/>
  <c r="C15" i="4"/>
  <c r="G19" i="2"/>
  <c r="C15" i="1"/>
  <c r="G16" i="3"/>
  <c r="C23" i="3"/>
  <c r="D15" i="4"/>
  <c r="G16" i="4"/>
  <c r="B16" i="3"/>
  <c r="D14" i="2"/>
  <c r="D18" i="2"/>
  <c r="D23" i="3"/>
  <c r="G15" i="4"/>
  <c r="G14" i="2"/>
  <c r="G18" i="2"/>
  <c r="D24" i="3"/>
  <c r="F19" i="4"/>
  <c r="C23" i="1"/>
  <c r="G17" i="3"/>
  <c r="C16" i="4"/>
  <c r="C19" i="2"/>
  <c r="D26" i="3"/>
  <c r="G15" i="2"/>
  <c r="F19" i="2"/>
  <c r="C16" i="2"/>
  <c r="H19" i="2"/>
  <c r="I19" i="2" s="1"/>
  <c r="D24" i="4"/>
  <c r="C15" i="3"/>
  <c r="C27" i="1"/>
  <c r="C23" i="2"/>
  <c r="D15" i="3"/>
  <c r="H16" i="2"/>
  <c r="I16" i="2" s="1"/>
  <c r="D23" i="2"/>
  <c r="C27" i="4"/>
  <c r="D27" i="2" l="1"/>
  <c r="C27" i="2"/>
  <c r="H16" i="3"/>
  <c r="I16" i="3" s="1"/>
  <c r="D16" i="3"/>
  <c r="C16" i="3"/>
</calcChain>
</file>

<file path=xl/sharedStrings.xml><?xml version="1.0" encoding="utf-8"?>
<sst xmlns="http://schemas.openxmlformats.org/spreadsheetml/2006/main" count="204" uniqueCount="49">
  <si>
    <t>Local path</t>
  </si>
  <si>
    <t>/data/genome/human/illumina/ERR317482WGS/tmp/9827_2#49.sam</t>
  </si>
  <si>
    <t>File format</t>
  </si>
  <si>
    <t>SAM</t>
  </si>
  <si>
    <t>Organism</t>
  </si>
  <si>
    <t>Homo sapiens</t>
  </si>
  <si>
    <t>Misc</t>
  </si>
  <si>
    <t>Summary</t>
  </si>
  <si>
    <t>File size (B)</t>
  </si>
  <si>
    <t>File size (GiB)</t>
  </si>
  <si>
    <t>Ratio</t>
  </si>
  <si>
    <t>Factor</t>
  </si>
  <si>
    <t>Time (us)</t>
  </si>
  <si>
    <t>Time (h)</t>
  </si>
  <si>
    <t>Parameters</t>
  </si>
  <si>
    <t>Platform specification</t>
  </si>
  <si>
    <t>Original File</t>
  </si>
  <si>
    <t>Tsc</t>
  </si>
  <si>
    <t>FILECODEC_BLK_LC 10000</t>
  </si>
  <si>
    <t>Intel® Xeon® CPU E5405 @ 2.00 GHz, 39GiB RAM, openSUSE 12.3 (Dartmouth) (x86_64)</t>
  </si>
  <si>
    <t>NUCCODEC_WINDOW_SZ 10</t>
  </si>
  <si>
    <t>Data distribution</t>
  </si>
  <si>
    <t>SAM size (B)</t>
  </si>
  <si>
    <t>SAM size (GiB)</t>
  </si>
  <si>
    <t>Tsc size (B)</t>
  </si>
  <si>
    <t>Tsc size (GiB)</t>
  </si>
  <si>
    <t>Compression ratio</t>
  </si>
  <si>
    <t>Compression factor</t>
  </si>
  <si>
    <t>Method</t>
  </si>
  <si>
    <t>SAM header</t>
  </si>
  <si>
    <t>Aux (everything else)</t>
  </si>
  <si>
    <t>Predictive coding: nothing, entropy coding: 0-order arithmetic coder</t>
  </si>
  <si>
    <t>Nuc (POS+CIGAR+SEQ)</t>
  </si>
  <si>
    <t>Predictive coding: local sequence alignment with short-time memory reference, entropy coding: 0-order arithmetic coder</t>
  </si>
  <si>
    <t>QUAL</t>
  </si>
  <si>
    <t>Total</t>
  </si>
  <si>
    <t>Tsc timing statistics</t>
  </si>
  <si>
    <t>Predictive coding</t>
  </si>
  <si>
    <t>Entropy Coding</t>
  </si>
  <si>
    <t>Remaining</t>
  </si>
  <si>
    <t>/data/genome/bacteria/DH10B/tmp/MiSeq_Ecoli_DH10B_110721_PF.sam</t>
  </si>
  <si>
    <t>Bacteria</t>
  </si>
  <si>
    <t>FILECODEC_BLK_LC 20000</t>
  </si>
  <si>
    <t>/data/genome/human/illumina/ERP001960/tmp/NA12878_S1.sam</t>
  </si>
  <si>
    <t>Intel® Xeon® CPU E5620 @ 2.40 GHz, 94GiB RAM, openSUSE 13.1 (Bottle) (x86_64)</t>
  </si>
  <si>
    <t>/data/genome/human/RNAseq/tmp/K562_cytosol_LID8465_TopHat_v2.sam.short.sam</t>
  </si>
  <si>
    <t>Intel® Xeon® CPU E5-2690 v2 @ 3.00 GHz, 126GiB RAM, openSUSE 13.1 (Bottle) (x86_64)</t>
  </si>
  <si>
    <t>Timing statistics</t>
  </si>
  <si>
    <t>The first 100,000 alignments have been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</si>
</sst>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44546A"/>
      <name val="Calibri"/>
      <family val="2"/>
      <charset val="1"/>
    </font>
    <font>
      <sz val="11"/>
      <color rgb="FF3F3F76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rgb="FF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6" fillId="0" borderId="0" applyBorder="0" applyProtection="0"/>
    <xf numFmtId="0" fontId="5" fillId="3" borderId="0" applyBorder="0" applyProtection="0"/>
  </cellStyleXfs>
  <cellXfs count="8">
    <xf numFmtId="0" fontId="0" fillId="0" borderId="0" xfId="0"/>
    <xf numFmtId="0" fontId="1" fillId="0" borderId="0" xfId="0" applyFont="1"/>
    <xf numFmtId="0" fontId="2" fillId="0" borderId="1" xfId="2" applyFont="1" applyFill="1" applyBorder="1" applyAlignment="1" applyProtection="1"/>
    <xf numFmtId="0" fontId="3" fillId="2" borderId="2" xfId="2" applyFont="1" applyFill="1" applyBorder="1" applyAlignment="1" applyProtection="1"/>
    <xf numFmtId="2" fontId="0" fillId="0" borderId="0" xfId="0" applyNumberFormat="1"/>
    <xf numFmtId="10" fontId="0" fillId="0" borderId="0" xfId="1" applyNumberFormat="1" applyFont="1" applyBorder="1" applyAlignment="1" applyProtection="1"/>
    <xf numFmtId="0" fontId="4" fillId="0" borderId="0" xfId="2" applyFont="1" applyFill="1" applyBorder="1" applyAlignment="1" applyProtection="1"/>
    <xf numFmtId="0" fontId="0" fillId="0" borderId="0" xfId="0"/>
  </cellXfs>
  <cellStyles count="3">
    <cellStyle name="Normal" xfId="0" builtinId="0"/>
    <cellStyle name="Percent" xfId="1" builtinId="5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6A6A6"/>
      <rgbColor rgb="FF7F7F7F"/>
      <rgbColor rgb="FF5B9BD5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F3F76"/>
      <rgbColor rgb="FF44546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Timing statistics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'9827_2#49'!$A$24:$A$26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'9827_2#49'!$D$24:$D$26</c:f>
              <c:numCache>
                <c:formatCode>0.00%</c:formatCode>
                <c:ptCount val="3"/>
                <c:pt idx="0">
                  <c:v>0.50133433747283318</c:v>
                </c:pt>
                <c:pt idx="1">
                  <c:v>0.3414833404796554</c:v>
                </c:pt>
                <c:pt idx="2">
                  <c:v>0.15718232204751142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Timing statistics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K562_cytosol_LID8465_TopHat_v2!$A$24:$A$26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K562_cytosol_LID8465_TopHat_v2!$D$24:$D$26</c:f>
              <c:numCache>
                <c:formatCode>0.00%</c:formatCode>
                <c:ptCount val="3"/>
                <c:pt idx="0">
                  <c:v>0.86045566836222465</c:v>
                </c:pt>
                <c:pt idx="1">
                  <c:v>9.0266309185932453E-2</c:v>
                </c:pt>
                <c:pt idx="2">
                  <c:v>4.9278022451842901E-2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Data distribution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007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K562_cytosol_LID8465_TopHat_v2!$A$16:$A$18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K562_cytosol_LID8465_TopHat_v2!$G$16:$G$18</c:f>
              <c:numCache>
                <c:formatCode>0.00%</c:formatCode>
                <c:ptCount val="3"/>
                <c:pt idx="0">
                  <c:v>0.6712003970063859</c:v>
                </c:pt>
                <c:pt idx="1">
                  <c:v>0.12596367915339829</c:v>
                </c:pt>
                <c:pt idx="2">
                  <c:v>0.20252960628336464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Compression ratios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K562_cytosol_LID8465_TopHat_v2!$A$16:$A$19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K562_cytosol_LID8465_TopHat_v2!$H$16:$H$19</c:f>
              <c:numCache>
                <c:formatCode>0.00%</c:formatCode>
                <c:ptCount val="4"/>
                <c:pt idx="0">
                  <c:v>0.60594266200815128</c:v>
                </c:pt>
                <c:pt idx="1">
                  <c:v>0.20114041477295486</c:v>
                </c:pt>
                <c:pt idx="2">
                  <c:v>0.36256628068560015</c:v>
                </c:pt>
                <c:pt idx="3">
                  <c:v>0.43614661060755211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60484064"/>
        <c:axId val="-60483520"/>
      </c:barChart>
      <c:catAx>
        <c:axId val="-6048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60483520"/>
        <c:crossesAt val="0"/>
        <c:auto val="1"/>
        <c:lblAlgn val="ctr"/>
        <c:lblOffset val="100"/>
        <c:noMultiLvlLbl val="1"/>
      </c:catAx>
      <c:valAx>
        <c:axId val="-604835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crossAx val="-60484064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Data distribution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007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'9827_2#49'!$A$16:$A$18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'9827_2#49'!$G$16:$G$18</c:f>
              <c:numCache>
                <c:formatCode>0.00%</c:formatCode>
                <c:ptCount val="3"/>
                <c:pt idx="0">
                  <c:v>0.5370224578966355</c:v>
                </c:pt>
                <c:pt idx="1">
                  <c:v>0.15624220925574081</c:v>
                </c:pt>
                <c:pt idx="2">
                  <c:v>0.3065194287040412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Compression ratios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'9827_2#49'!$A$16:$A$19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'9827_2#49'!$H$16:$H$19</c:f>
              <c:numCache>
                <c:formatCode>0.00%</c:formatCode>
                <c:ptCount val="4"/>
                <c:pt idx="0">
                  <c:v>0.58512223989179679</c:v>
                </c:pt>
                <c:pt idx="1">
                  <c:v>0.22550109971332549</c:v>
                </c:pt>
                <c:pt idx="2">
                  <c:v>0.49562921358428069</c:v>
                </c:pt>
                <c:pt idx="3">
                  <c:v>0.44857367672001802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30465552"/>
        <c:axId val="-130458480"/>
      </c:barChart>
      <c:catAx>
        <c:axId val="-130465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130458480"/>
        <c:crossesAt val="0"/>
        <c:auto val="1"/>
        <c:lblAlgn val="ctr"/>
        <c:lblOffset val="100"/>
        <c:noMultiLvlLbl val="1"/>
      </c:catAx>
      <c:valAx>
        <c:axId val="-130458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crossAx val="-130465552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Timing statistics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MiSeq_Ecoli_DH10B_110721_PF!$A$24:$A$26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MiSeq_Ecoli_DH10B_110721_PF!$D$24:$D$26</c:f>
              <c:numCache>
                <c:formatCode>0.00%</c:formatCode>
                <c:ptCount val="3"/>
                <c:pt idx="0">
                  <c:v>0.92449358390132819</c:v>
                </c:pt>
                <c:pt idx="1">
                  <c:v>5.2005872596535302E-2</c:v>
                </c:pt>
                <c:pt idx="2">
                  <c:v>2.350054350213656E-2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Data distribution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007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MiSeq_Ecoli_DH10B_110721_PF!$A$16:$A$18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MiSeq_Ecoli_DH10B_110721_PF!$G$16:$G$18</c:f>
              <c:numCache>
                <c:formatCode>0.00%</c:formatCode>
                <c:ptCount val="3"/>
                <c:pt idx="0">
                  <c:v>0.50295363726909526</c:v>
                </c:pt>
                <c:pt idx="1">
                  <c:v>4.4710253633044095E-2</c:v>
                </c:pt>
                <c:pt idx="2">
                  <c:v>0.45228863489188043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Compression ratios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MiSeq_Ecoli_DH10B_110721_PF!$A$16:$A$19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MiSeq_Ecoli_DH10B_110721_PF!$H$16:$H$19</c:f>
              <c:numCache>
                <c:formatCode>0.00%</c:formatCode>
                <c:ptCount val="4"/>
                <c:pt idx="0">
                  <c:v>0.61897360538859558</c:v>
                </c:pt>
                <c:pt idx="1">
                  <c:v>3.4356183356536216E-2</c:v>
                </c:pt>
                <c:pt idx="2">
                  <c:v>0.36996817987271952</c:v>
                </c:pt>
                <c:pt idx="3">
                  <c:v>0.29972034925752322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30460656"/>
        <c:axId val="-130457936"/>
      </c:barChart>
      <c:catAx>
        <c:axId val="-130460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130457936"/>
        <c:crossesAt val="0"/>
        <c:auto val="1"/>
        <c:lblAlgn val="ctr"/>
        <c:lblOffset val="100"/>
        <c:noMultiLvlLbl val="1"/>
      </c:catAx>
      <c:valAx>
        <c:axId val="-1304579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crossAx val="-130460656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Timing statistics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ERP001960_NA12878_S1!$A$24:$A$26</c:f>
              <c:strCache>
                <c:ptCount val="3"/>
                <c:pt idx="0">
                  <c:v>Predictive coding</c:v>
                </c:pt>
                <c:pt idx="1">
                  <c:v>Entropy Coding</c:v>
                </c:pt>
                <c:pt idx="2">
                  <c:v>Remaining</c:v>
                </c:pt>
              </c:strCache>
            </c:strRef>
          </c:cat>
          <c:val>
            <c:numRef>
              <c:f>ERP001960_NA12878_S1!$D$24:$D$26</c:f>
              <c:numCache>
                <c:formatCode>0.00%</c:formatCode>
                <c:ptCount val="3"/>
                <c:pt idx="0">
                  <c:v>0.87655811501024239</c:v>
                </c:pt>
                <c:pt idx="1">
                  <c:v>9.3429013999109939E-2</c:v>
                </c:pt>
                <c:pt idx="2">
                  <c:v>3.0012870990647634E-2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Data distribution</a:t>
            </a:r>
          </a:p>
        </c:rich>
      </c:tx>
      <c:layout/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Pt>
            <c:idx val="0"/>
            <c:bubble3D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0070C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ERP001960_NA12878_S1!$A$16:$A$18</c:f>
              <c:strCache>
                <c:ptCount val="3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</c:strCache>
            </c:strRef>
          </c:cat>
          <c:val>
            <c:numRef>
              <c:f>ERP001960_NA12878_S1!$G$16:$G$18</c:f>
              <c:numCache>
                <c:formatCode>0.00%</c:formatCode>
                <c:ptCount val="3"/>
                <c:pt idx="0">
                  <c:v>0.70032781140178735</c:v>
                </c:pt>
                <c:pt idx="1">
                  <c:v>2.3896634793984167E-2</c:v>
                </c:pt>
                <c:pt idx="2">
                  <c:v>0.27572430414897242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DE" sz="1400">
                <a:solidFill>
                  <a:srgbClr val="595959"/>
                </a:solidFill>
                <a:latin typeface="Calibri"/>
              </a:rPr>
              <a:t>Compression ratios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cat>
            <c:strRef>
              <c:f>ERP001960_NA12878_S1!$A$16:$A$19</c:f>
              <c:strCache>
                <c:ptCount val="4"/>
                <c:pt idx="0">
                  <c:v>Aux (everything else)</c:v>
                </c:pt>
                <c:pt idx="1">
                  <c:v>Nuc (POS+CIGAR+SEQ)</c:v>
                </c:pt>
                <c:pt idx="2">
                  <c:v>QUAL</c:v>
                </c:pt>
                <c:pt idx="3">
                  <c:v>Total</c:v>
                </c:pt>
              </c:strCache>
            </c:strRef>
          </c:cat>
          <c:val>
            <c:numRef>
              <c:f>ERP001960_NA12878_S1!$H$16:$H$19</c:f>
              <c:numCache>
                <c:formatCode>0.00%</c:formatCode>
                <c:ptCount val="4"/>
                <c:pt idx="0">
                  <c:v>0.57425606454417444</c:v>
                </c:pt>
                <c:pt idx="1">
                  <c:v>2.7080692897019872E-2</c:v>
                </c:pt>
                <c:pt idx="2">
                  <c:v>0.33687308567232305</c:v>
                </c:pt>
                <c:pt idx="3">
                  <c:v>0.34241304797898903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60488960"/>
        <c:axId val="-60486784"/>
      </c:barChart>
      <c:catAx>
        <c:axId val="-60488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-60486784"/>
        <c:crossesAt val="0"/>
        <c:auto val="1"/>
        <c:lblAlgn val="ctr"/>
        <c:lblOffset val="100"/>
        <c:noMultiLvlLbl val="1"/>
      </c:catAx>
      <c:valAx>
        <c:axId val="-60486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-60488960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627120</xdr:colOff>
      <xdr:row>28</xdr:row>
      <xdr:rowOff>360</xdr:rowOff>
    </xdr:from>
    <xdr:to>
      <xdr:col>9</xdr:col>
      <xdr:colOff>1007640</xdr:colOff>
      <xdr:row>42</xdr:row>
      <xdr:rowOff>28440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27</xdr:row>
      <xdr:rowOff>186120</xdr:rowOff>
    </xdr:from>
    <xdr:to>
      <xdr:col>4</xdr:col>
      <xdr:colOff>516960</xdr:colOff>
      <xdr:row>42</xdr:row>
      <xdr:rowOff>71640</xdr:rowOff>
    </xdr:to>
    <xdr:graphicFrame macro="">
      <xdr:nvGraphicFramePr>
        <xdr:cNvPr id="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1127160</xdr:colOff>
      <xdr:row>27</xdr:row>
      <xdr:rowOff>186120</xdr:rowOff>
    </xdr:from>
    <xdr:to>
      <xdr:col>10</xdr:col>
      <xdr:colOff>31320</xdr:colOff>
      <xdr:row>42</xdr:row>
      <xdr:rowOff>71640</xdr:rowOff>
    </xdr:to>
    <xdr:graphicFrame macro="">
      <xdr:nvGraphicFramePr>
        <xdr:cNvPr id="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636480</xdr:colOff>
      <xdr:row>28</xdr:row>
      <xdr:rowOff>360</xdr:rowOff>
    </xdr:from>
    <xdr:to>
      <xdr:col>9</xdr:col>
      <xdr:colOff>1074240</xdr:colOff>
      <xdr:row>42</xdr:row>
      <xdr:rowOff>28440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27</xdr:row>
      <xdr:rowOff>186120</xdr:rowOff>
    </xdr:from>
    <xdr:to>
      <xdr:col>4</xdr:col>
      <xdr:colOff>516960</xdr:colOff>
      <xdr:row>42</xdr:row>
      <xdr:rowOff>71640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1255680</xdr:colOff>
      <xdr:row>27</xdr:row>
      <xdr:rowOff>186120</xdr:rowOff>
    </xdr:from>
    <xdr:to>
      <xdr:col>10</xdr:col>
      <xdr:colOff>26640</xdr:colOff>
      <xdr:row>42</xdr:row>
      <xdr:rowOff>71640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627120</xdr:colOff>
      <xdr:row>28</xdr:row>
      <xdr:rowOff>360</xdr:rowOff>
    </xdr:from>
    <xdr:to>
      <xdr:col>9</xdr:col>
      <xdr:colOff>1007640</xdr:colOff>
      <xdr:row>42</xdr:row>
      <xdr:rowOff>28440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27</xdr:row>
      <xdr:rowOff>186120</xdr:rowOff>
    </xdr:from>
    <xdr:to>
      <xdr:col>4</xdr:col>
      <xdr:colOff>516960</xdr:colOff>
      <xdr:row>42</xdr:row>
      <xdr:rowOff>71640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1127160</xdr:colOff>
      <xdr:row>27</xdr:row>
      <xdr:rowOff>186120</xdr:rowOff>
    </xdr:from>
    <xdr:to>
      <xdr:col>10</xdr:col>
      <xdr:colOff>31320</xdr:colOff>
      <xdr:row>42</xdr:row>
      <xdr:rowOff>71640</xdr:rowOff>
    </xdr:to>
    <xdr:graphicFrame macro="">
      <xdr:nvGraphicFramePr>
        <xdr:cNvPr id="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636480</xdr:colOff>
      <xdr:row>28</xdr:row>
      <xdr:rowOff>360</xdr:rowOff>
    </xdr:from>
    <xdr:to>
      <xdr:col>9</xdr:col>
      <xdr:colOff>1074240</xdr:colOff>
      <xdr:row>42</xdr:row>
      <xdr:rowOff>28440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155520</xdr:colOff>
      <xdr:row>27</xdr:row>
      <xdr:rowOff>186120</xdr:rowOff>
    </xdr:from>
    <xdr:to>
      <xdr:col>4</xdr:col>
      <xdr:colOff>516960</xdr:colOff>
      <xdr:row>42</xdr:row>
      <xdr:rowOff>71640</xdr:rowOff>
    </xdr:to>
    <xdr:graphicFrame macro="">
      <xdr:nvGraphicFramePr>
        <xdr:cNvPr id="1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1255680</xdr:colOff>
      <xdr:row>27</xdr:row>
      <xdr:rowOff>186120</xdr:rowOff>
    </xdr:from>
    <xdr:to>
      <xdr:col>10</xdr:col>
      <xdr:colOff>26640</xdr:colOff>
      <xdr:row>42</xdr:row>
      <xdr:rowOff>71640</xdr:rowOff>
    </xdr:to>
    <xdr:graphicFrame macro="">
      <xdr:nvGraphicFramePr>
        <xdr:cNvPr id="1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B4" sqref="B4"/>
    </sheetView>
  </sheetViews>
  <sheetFormatPr defaultRowHeight="15" x14ac:dyDescent="0.25"/>
  <cols>
    <col min="1" max="1" width="21.42578125"/>
    <col min="2" max="2" width="17.42578125"/>
    <col min="3" max="3" width="13.28515625"/>
    <col min="4" max="4" width="11"/>
    <col min="5" max="5" width="12.5703125"/>
    <col min="6" max="7" width="12"/>
    <col min="8" max="8" width="26.28515625"/>
    <col min="9" max="9" width="18.42578125"/>
    <col min="10" max="10" width="111.42578125"/>
    <col min="11" max="1025" width="8.7109375"/>
  </cols>
  <sheetData>
    <row r="1" spans="1:10" x14ac:dyDescent="0.25">
      <c r="A1" s="1" t="s">
        <v>0</v>
      </c>
      <c r="B1" t="s">
        <v>1</v>
      </c>
    </row>
    <row r="2" spans="1:10" x14ac:dyDescent="0.25">
      <c r="A2" s="1" t="s">
        <v>2</v>
      </c>
      <c r="B2" t="s">
        <v>3</v>
      </c>
    </row>
    <row r="3" spans="1:10" x14ac:dyDescent="0.25">
      <c r="A3" s="1" t="s">
        <v>4</v>
      </c>
      <c r="B3" t="s">
        <v>5</v>
      </c>
    </row>
    <row r="4" spans="1:10" x14ac:dyDescent="0.25">
      <c r="A4" s="1" t="s">
        <v>6</v>
      </c>
      <c r="B4" t="s">
        <v>48</v>
      </c>
    </row>
    <row r="6" spans="1:10" ht="19.5" x14ac:dyDescent="0.3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6</v>
      </c>
      <c r="J7" s="1" t="s">
        <v>15</v>
      </c>
    </row>
    <row r="8" spans="1:10" x14ac:dyDescent="0.25">
      <c r="A8" s="1" t="s">
        <v>16</v>
      </c>
      <c r="B8" s="3">
        <v>360427371</v>
      </c>
      <c r="C8" s="4">
        <f>B8/(1024*1024*1024)</f>
        <v>0.33567414712160826</v>
      </c>
      <c r="D8" s="5">
        <f>B8/$B$8</f>
        <v>1</v>
      </c>
      <c r="E8" s="4">
        <f>1/D8</f>
        <v>1</v>
      </c>
    </row>
    <row r="9" spans="1:10" x14ac:dyDescent="0.25">
      <c r="A9" s="1" t="s">
        <v>17</v>
      </c>
      <c r="B9" s="3">
        <v>161678231</v>
      </c>
      <c r="C9" s="4">
        <f>B9/(1024*1024*1024)</f>
        <v>0.15057458635419607</v>
      </c>
      <c r="D9" s="5">
        <f>B9/$B$8</f>
        <v>0.44857367672001802</v>
      </c>
      <c r="E9" s="4">
        <f>1/D9</f>
        <v>2.2292881903192026</v>
      </c>
      <c r="F9" s="3">
        <v>741570270</v>
      </c>
      <c r="G9" s="4">
        <f>F9/(1000000*60*60)</f>
        <v>0.20599174166666667</v>
      </c>
      <c r="H9" s="3" t="s">
        <v>18</v>
      </c>
      <c r="I9" s="6"/>
      <c r="J9" s="3" t="s">
        <v>19</v>
      </c>
    </row>
    <row r="10" spans="1:10" x14ac:dyDescent="0.25">
      <c r="H10" s="3" t="s">
        <v>20</v>
      </c>
      <c r="I10" s="6"/>
    </row>
    <row r="12" spans="1:10" ht="19.5" x14ac:dyDescent="0.3">
      <c r="A12" s="2" t="s">
        <v>21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B13" s="1" t="s">
        <v>22</v>
      </c>
      <c r="C13" s="1" t="s">
        <v>23</v>
      </c>
      <c r="D13" s="1" t="s">
        <v>10</v>
      </c>
      <c r="E13" s="1" t="s">
        <v>24</v>
      </c>
      <c r="F13" s="1" t="s">
        <v>25</v>
      </c>
      <c r="G13" s="1" t="s">
        <v>10</v>
      </c>
      <c r="H13" s="1" t="s">
        <v>26</v>
      </c>
      <c r="I13" s="1" t="s">
        <v>27</v>
      </c>
      <c r="J13" s="1" t="s">
        <v>28</v>
      </c>
    </row>
    <row r="14" spans="1:10" x14ac:dyDescent="0.25">
      <c r="A14" s="1" t="s">
        <v>2</v>
      </c>
      <c r="B14">
        <v>0</v>
      </c>
      <c r="C14" s="4">
        <f t="shared" ref="C14:C19" si="0">B14/(1024*1024*1024)</f>
        <v>0</v>
      </c>
      <c r="D14" s="5">
        <f t="shared" ref="D14:D19" si="1">B14/$B$19</f>
        <v>0</v>
      </c>
      <c r="E14" s="3">
        <v>5628</v>
      </c>
      <c r="F14" s="4">
        <f t="shared" ref="F14:F19" si="2">E14/(1024*1024*1024)</f>
        <v>5.2414834499359131E-6</v>
      </c>
      <c r="G14" s="5">
        <f t="shared" ref="G14:G19" si="3">E14/$E$19</f>
        <v>3.4809881115040154E-5</v>
      </c>
      <c r="H14" s="5"/>
      <c r="I14" s="5"/>
      <c r="J14" s="4"/>
    </row>
    <row r="15" spans="1:10" x14ac:dyDescent="0.25">
      <c r="A15" s="1" t="s">
        <v>29</v>
      </c>
      <c r="B15">
        <f>E15</f>
        <v>29279</v>
      </c>
      <c r="C15" s="4">
        <f t="shared" si="0"/>
        <v>2.7268193662166595E-5</v>
      </c>
      <c r="D15" s="5">
        <f t="shared" si="1"/>
        <v>8.1234119147960041E-5</v>
      </c>
      <c r="E15" s="3">
        <v>29279</v>
      </c>
      <c r="F15" s="4">
        <f t="shared" si="2"/>
        <v>2.7268193662166595E-5</v>
      </c>
      <c r="G15" s="5">
        <f t="shared" si="3"/>
        <v>1.8109426246753035E-4</v>
      </c>
      <c r="H15" s="5">
        <f>E15/B15</f>
        <v>1</v>
      </c>
      <c r="I15" s="4">
        <f>1/H15</f>
        <v>1</v>
      </c>
    </row>
    <row r="16" spans="1:10" x14ac:dyDescent="0.25">
      <c r="A16" s="1" t="s">
        <v>30</v>
      </c>
      <c r="B16">
        <f>B19-B15-B17-B18</f>
        <v>148387525</v>
      </c>
      <c r="C16" s="4">
        <f t="shared" si="0"/>
        <v>0.13819665182381868</v>
      </c>
      <c r="D16" s="5">
        <f t="shared" si="1"/>
        <v>0.41169882461562557</v>
      </c>
      <c r="E16" s="3">
        <v>86824841</v>
      </c>
      <c r="F16" s="4">
        <f t="shared" si="2"/>
        <v>8.0861934460699558E-2</v>
      </c>
      <c r="G16" s="5">
        <f t="shared" si="3"/>
        <v>0.5370224578966355</v>
      </c>
      <c r="H16" s="5">
        <f>E16/B16</f>
        <v>0.58512223989179679</v>
      </c>
      <c r="I16" s="4">
        <f>1/H16</f>
        <v>1.709044592434094</v>
      </c>
      <c r="J16" t="s">
        <v>31</v>
      </c>
    </row>
    <row r="17" spans="1:10" x14ac:dyDescent="0.25">
      <c r="A17" s="1" t="s">
        <v>32</v>
      </c>
      <c r="B17" s="3">
        <v>112021467</v>
      </c>
      <c r="C17" s="4">
        <f t="shared" si="0"/>
        <v>0.10432812105864286</v>
      </c>
      <c r="D17" s="5">
        <f t="shared" si="1"/>
        <v>0.31080177592838809</v>
      </c>
      <c r="E17" s="3">
        <v>25260964</v>
      </c>
      <c r="F17" s="4">
        <f t="shared" si="2"/>
        <v>2.3526106029748917E-2</v>
      </c>
      <c r="G17" s="5">
        <f t="shared" si="3"/>
        <v>0.15624220925574081</v>
      </c>
      <c r="H17" s="5">
        <f>E17/B17</f>
        <v>0.22550109971332549</v>
      </c>
      <c r="I17" s="4">
        <f>1/H17</f>
        <v>4.4345681740411802</v>
      </c>
      <c r="J17" t="s">
        <v>33</v>
      </c>
    </row>
    <row r="18" spans="1:10" x14ac:dyDescent="0.25">
      <c r="A18" s="1" t="s">
        <v>34</v>
      </c>
      <c r="B18" s="3">
        <v>99989100</v>
      </c>
      <c r="C18" s="4">
        <f t="shared" si="0"/>
        <v>9.3122106045484543E-2</v>
      </c>
      <c r="D18" s="5">
        <f t="shared" si="1"/>
        <v>0.27741816533683844</v>
      </c>
      <c r="E18" s="3">
        <v>49557519</v>
      </c>
      <c r="F18" s="4">
        <f t="shared" si="2"/>
        <v>4.6154036186635494E-2</v>
      </c>
      <c r="G18" s="5">
        <f t="shared" si="3"/>
        <v>0.3065194287040412</v>
      </c>
      <c r="H18" s="5">
        <f>E18/B18</f>
        <v>0.49562921358428069</v>
      </c>
      <c r="I18" s="4">
        <f>1/H18</f>
        <v>2.0176373236117811</v>
      </c>
      <c r="J18" t="s">
        <v>31</v>
      </c>
    </row>
    <row r="19" spans="1:10" x14ac:dyDescent="0.25">
      <c r="A19" s="1" t="s">
        <v>35</v>
      </c>
      <c r="B19">
        <f>B8</f>
        <v>360427371</v>
      </c>
      <c r="C19" s="4">
        <f t="shared" si="0"/>
        <v>0.33567414712160826</v>
      </c>
      <c r="D19" s="5">
        <f t="shared" si="1"/>
        <v>1</v>
      </c>
      <c r="E19">
        <f>SUM(E14:E18)</f>
        <v>161678231</v>
      </c>
      <c r="F19" s="4">
        <f t="shared" si="2"/>
        <v>0.15057458635419607</v>
      </c>
      <c r="G19" s="5">
        <f t="shared" si="3"/>
        <v>1</v>
      </c>
      <c r="H19" s="5">
        <f>E19/B19</f>
        <v>0.44857367672001802</v>
      </c>
      <c r="I19" s="4">
        <f>1/H19</f>
        <v>2.2292881903192026</v>
      </c>
    </row>
    <row r="21" spans="1:10" ht="19.5" x14ac:dyDescent="0.3">
      <c r="A21" s="2" t="s">
        <v>36</v>
      </c>
      <c r="B21" s="2"/>
      <c r="C21" s="2"/>
      <c r="D21" s="2"/>
    </row>
    <row r="22" spans="1:10" x14ac:dyDescent="0.25">
      <c r="B22" s="1" t="s">
        <v>12</v>
      </c>
      <c r="C22" s="1" t="s">
        <v>13</v>
      </c>
      <c r="D22" s="1" t="s">
        <v>10</v>
      </c>
      <c r="E22" s="1"/>
    </row>
    <row r="23" spans="1:10" x14ac:dyDescent="0.25">
      <c r="A23" s="1" t="s">
        <v>35</v>
      </c>
      <c r="B23">
        <f>F9</f>
        <v>741570270</v>
      </c>
      <c r="C23" s="4">
        <f>B23/(1000000*60*60)</f>
        <v>0.20599174166666667</v>
      </c>
      <c r="D23" s="5">
        <f>B23/$B$23</f>
        <v>1</v>
      </c>
    </row>
    <row r="24" spans="1:10" x14ac:dyDescent="0.25">
      <c r="A24" s="1" t="s">
        <v>37</v>
      </c>
      <c r="B24" s="3">
        <v>371774640</v>
      </c>
      <c r="C24" s="4">
        <f>B24/(1000000*60*60)</f>
        <v>0.10327073333333334</v>
      </c>
      <c r="D24" s="5">
        <f>B24/$B$23</f>
        <v>0.50133433747283318</v>
      </c>
    </row>
    <row r="25" spans="1:10" x14ac:dyDescent="0.25">
      <c r="A25" s="1" t="s">
        <v>38</v>
      </c>
      <c r="B25" s="3">
        <v>253233893</v>
      </c>
      <c r="C25" s="4">
        <f>B25/(1000000*60*60)</f>
        <v>7.0342748055555557E-2</v>
      </c>
      <c r="D25" s="5">
        <f>B25/$B$23</f>
        <v>0.3414833404796554</v>
      </c>
    </row>
    <row r="26" spans="1:10" x14ac:dyDescent="0.25">
      <c r="A26" s="1" t="s">
        <v>39</v>
      </c>
      <c r="B26" s="3">
        <v>116561737</v>
      </c>
      <c r="C26" s="4">
        <f>B26/(1000000*60*60)</f>
        <v>3.2378260277777779E-2</v>
      </c>
      <c r="D26" s="5">
        <f>B26/$B$23</f>
        <v>0.15718232204751142</v>
      </c>
    </row>
    <row r="27" spans="1:10" x14ac:dyDescent="0.25">
      <c r="A27" s="1" t="s">
        <v>6</v>
      </c>
      <c r="B27">
        <f>B23-B24-B25-B26</f>
        <v>0</v>
      </c>
      <c r="C27" s="4">
        <f>B27/(1000000*60*60)</f>
        <v>0</v>
      </c>
      <c r="D27" s="5">
        <f>B27/$B$23</f>
        <v>0</v>
      </c>
    </row>
  </sheetData>
  <pageMargins left="0.7" right="0.7" top="0.75" bottom="0.75" header="0.51180555555555496" footer="0.51180555555555496"/>
  <pageSetup paperSize="9" firstPageNumber="0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B4" sqref="B4"/>
    </sheetView>
  </sheetViews>
  <sheetFormatPr defaultRowHeight="15" x14ac:dyDescent="0.25"/>
  <cols>
    <col min="1" max="1" width="21.42578125"/>
    <col min="2" max="2" width="17.42578125"/>
    <col min="3" max="3" width="13.28515625"/>
    <col min="4" max="4" width="11"/>
    <col min="5" max="5" width="12.5703125"/>
    <col min="6" max="7" width="12"/>
    <col min="8" max="8" width="26.28515625"/>
    <col min="9" max="9" width="18.42578125"/>
    <col min="10" max="10" width="111.42578125"/>
    <col min="11" max="1025" width="8.7109375"/>
  </cols>
  <sheetData>
    <row r="1" spans="1:10" x14ac:dyDescent="0.25">
      <c r="A1" s="1" t="s">
        <v>0</v>
      </c>
      <c r="B1" t="s">
        <v>40</v>
      </c>
    </row>
    <row r="2" spans="1:10" x14ac:dyDescent="0.25">
      <c r="A2" s="1" t="s">
        <v>2</v>
      </c>
      <c r="B2" t="s">
        <v>3</v>
      </c>
    </row>
    <row r="3" spans="1:10" x14ac:dyDescent="0.25">
      <c r="A3" s="1" t="s">
        <v>4</v>
      </c>
      <c r="B3" t="s">
        <v>41</v>
      </c>
    </row>
    <row r="4" spans="1:10" x14ac:dyDescent="0.25">
      <c r="A4" s="1" t="s">
        <v>6</v>
      </c>
      <c r="B4" t="s">
        <v>48</v>
      </c>
    </row>
    <row r="6" spans="1:10" ht="19.5" x14ac:dyDescent="0.3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6</v>
      </c>
      <c r="J7" s="1" t="s">
        <v>15</v>
      </c>
    </row>
    <row r="8" spans="1:10" x14ac:dyDescent="0.25">
      <c r="A8" s="1" t="s">
        <v>16</v>
      </c>
      <c r="B8" s="3">
        <v>409375634</v>
      </c>
      <c r="C8" s="4">
        <f>B8/(1024*1024*1024)</f>
        <v>0.38126076944172382</v>
      </c>
      <c r="D8" s="5">
        <f>B8/$B$8</f>
        <v>1</v>
      </c>
      <c r="E8" s="4">
        <f>1/D8</f>
        <v>1</v>
      </c>
    </row>
    <row r="9" spans="1:10" x14ac:dyDescent="0.25">
      <c r="A9" s="1" t="s">
        <v>17</v>
      </c>
      <c r="B9" s="3">
        <v>122698208</v>
      </c>
      <c r="C9" s="4">
        <f>B9/(1024*1024*1024)</f>
        <v>0.1142716109752655</v>
      </c>
      <c r="D9" s="5">
        <f>B9/$B$8</f>
        <v>0.29972034925752322</v>
      </c>
      <c r="E9" s="4">
        <f>1/D9</f>
        <v>3.3364434629721731</v>
      </c>
      <c r="F9" s="3">
        <v>1056081405</v>
      </c>
      <c r="G9" s="4">
        <f>F9/(1000000*60*60)</f>
        <v>0.29335594583333335</v>
      </c>
      <c r="H9" s="3" t="s">
        <v>42</v>
      </c>
      <c r="I9" s="6"/>
      <c r="J9" s="3" t="s">
        <v>19</v>
      </c>
    </row>
    <row r="10" spans="1:10" x14ac:dyDescent="0.25">
      <c r="H10" s="3" t="s">
        <v>20</v>
      </c>
      <c r="I10" s="6"/>
    </row>
    <row r="12" spans="1:10" ht="19.5" x14ac:dyDescent="0.3">
      <c r="A12" s="2" t="s">
        <v>21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B13" s="1" t="s">
        <v>22</v>
      </c>
      <c r="C13" s="1" t="s">
        <v>23</v>
      </c>
      <c r="D13" s="1" t="s">
        <v>10</v>
      </c>
      <c r="E13" s="1" t="s">
        <v>24</v>
      </c>
      <c r="F13" s="1" t="s">
        <v>25</v>
      </c>
      <c r="G13" s="1" t="s">
        <v>10</v>
      </c>
      <c r="H13" s="1" t="s">
        <v>26</v>
      </c>
      <c r="I13" s="1" t="s">
        <v>27</v>
      </c>
      <c r="J13" s="1" t="s">
        <v>28</v>
      </c>
    </row>
    <row r="14" spans="1:10" x14ac:dyDescent="0.25">
      <c r="A14" s="1" t="s">
        <v>2</v>
      </c>
      <c r="B14">
        <v>0</v>
      </c>
      <c r="C14" s="4">
        <f t="shared" ref="C14:C19" si="0">B14/(1024*1024*1024)</f>
        <v>0</v>
      </c>
      <c r="D14" s="5">
        <f t="shared" ref="D14:D19" si="1">B14/$B$19</f>
        <v>0</v>
      </c>
      <c r="E14" s="3">
        <v>5628</v>
      </c>
      <c r="F14" s="4">
        <f t="shared" ref="F14:F19" si="2">E14/(1024*1024*1024)</f>
        <v>5.2414834499359131E-6</v>
      </c>
      <c r="G14" s="5">
        <f t="shared" ref="G14:G19" si="3">E14/$E$19</f>
        <v>4.5868640559118845E-5</v>
      </c>
      <c r="H14" s="5"/>
      <c r="I14" s="5"/>
      <c r="J14" s="4"/>
    </row>
    <row r="15" spans="1:10" x14ac:dyDescent="0.25">
      <c r="A15" s="1" t="s">
        <v>29</v>
      </c>
      <c r="B15">
        <f>E15</f>
        <v>197</v>
      </c>
      <c r="C15" s="4">
        <f t="shared" si="0"/>
        <v>1.8347054719924927E-7</v>
      </c>
      <c r="D15" s="5">
        <f t="shared" si="1"/>
        <v>4.812206287783117E-7</v>
      </c>
      <c r="E15" s="3">
        <v>197</v>
      </c>
      <c r="F15" s="4">
        <f t="shared" si="2"/>
        <v>1.8347054719924927E-7</v>
      </c>
      <c r="G15" s="5">
        <f t="shared" si="3"/>
        <v>1.605565421134757E-6</v>
      </c>
      <c r="H15" s="5">
        <f>E15/B15</f>
        <v>1</v>
      </c>
      <c r="I15" s="4">
        <f>1/H15</f>
        <v>1</v>
      </c>
    </row>
    <row r="16" spans="1:10" x14ac:dyDescent="0.25">
      <c r="A16" s="1" t="s">
        <v>30</v>
      </c>
      <c r="B16">
        <f>B19-B15-B17-B18</f>
        <v>99699744</v>
      </c>
      <c r="C16" s="4">
        <f t="shared" si="0"/>
        <v>9.2852622270584106E-2</v>
      </c>
      <c r="D16" s="5">
        <f t="shared" si="1"/>
        <v>0.24354098221683609</v>
      </c>
      <c r="E16" s="3">
        <v>61711510</v>
      </c>
      <c r="F16" s="4">
        <f t="shared" si="2"/>
        <v>5.7473322376608849E-2</v>
      </c>
      <c r="G16" s="5">
        <f t="shared" si="3"/>
        <v>0.50295363726909526</v>
      </c>
      <c r="H16" s="5">
        <f>E16/B16</f>
        <v>0.61897360538859558</v>
      </c>
      <c r="I16" s="4">
        <f>1/H16</f>
        <v>1.6155777747133395</v>
      </c>
      <c r="J16" t="s">
        <v>31</v>
      </c>
    </row>
    <row r="17" spans="1:10" x14ac:dyDescent="0.25">
      <c r="A17" s="1" t="s">
        <v>32</v>
      </c>
      <c r="B17" s="3">
        <v>159676293</v>
      </c>
      <c r="C17" s="4">
        <f t="shared" si="0"/>
        <v>0.14871013630181551</v>
      </c>
      <c r="D17" s="5">
        <f t="shared" si="1"/>
        <v>0.39004835593121795</v>
      </c>
      <c r="E17" s="3">
        <v>5485868</v>
      </c>
      <c r="F17" s="4">
        <f t="shared" si="2"/>
        <v>5.1091127097606659E-3</v>
      </c>
      <c r="G17" s="5">
        <f t="shared" si="3"/>
        <v>4.4710253633044095E-2</v>
      </c>
      <c r="H17" s="5">
        <f>E17/B17</f>
        <v>3.4356183356536216E-2</v>
      </c>
      <c r="I17" s="4">
        <f>1/H17</f>
        <v>29.106841980157014</v>
      </c>
      <c r="J17" t="s">
        <v>33</v>
      </c>
    </row>
    <row r="18" spans="1:10" x14ac:dyDescent="0.25">
      <c r="A18" s="1" t="s">
        <v>34</v>
      </c>
      <c r="B18" s="3">
        <v>149999400</v>
      </c>
      <c r="C18" s="4">
        <f t="shared" si="0"/>
        <v>0.13969782739877701</v>
      </c>
      <c r="D18" s="5">
        <f t="shared" si="1"/>
        <v>0.36641018063131719</v>
      </c>
      <c r="E18" s="3">
        <v>55495005</v>
      </c>
      <c r="F18" s="4">
        <f t="shared" si="2"/>
        <v>5.1683750934898853E-2</v>
      </c>
      <c r="G18" s="5">
        <f t="shared" si="3"/>
        <v>0.45228863489188043</v>
      </c>
      <c r="H18" s="5">
        <f>E18/B18</f>
        <v>0.36996817987271952</v>
      </c>
      <c r="I18" s="4">
        <f>1/H18</f>
        <v>2.7029351560559367</v>
      </c>
      <c r="J18" t="s">
        <v>31</v>
      </c>
    </row>
    <row r="19" spans="1:10" x14ac:dyDescent="0.25">
      <c r="A19" s="1" t="s">
        <v>35</v>
      </c>
      <c r="B19">
        <f>B8</f>
        <v>409375634</v>
      </c>
      <c r="C19" s="4">
        <f t="shared" si="0"/>
        <v>0.38126076944172382</v>
      </c>
      <c r="D19" s="5">
        <f t="shared" si="1"/>
        <v>1</v>
      </c>
      <c r="E19">
        <f>SUM(E14:E18)</f>
        <v>122698208</v>
      </c>
      <c r="F19" s="4">
        <f t="shared" si="2"/>
        <v>0.1142716109752655</v>
      </c>
      <c r="G19" s="5">
        <f t="shared" si="3"/>
        <v>1</v>
      </c>
      <c r="H19" s="5">
        <f>E19/B19</f>
        <v>0.29972034925752322</v>
      </c>
      <c r="I19" s="4">
        <f>1/H19</f>
        <v>3.3364434629721731</v>
      </c>
    </row>
    <row r="21" spans="1:10" ht="19.5" x14ac:dyDescent="0.3">
      <c r="A21" s="2" t="s">
        <v>36</v>
      </c>
      <c r="B21" s="2"/>
      <c r="C21" s="2"/>
      <c r="D21" s="2"/>
    </row>
    <row r="22" spans="1:10" x14ac:dyDescent="0.25">
      <c r="B22" s="1" t="s">
        <v>12</v>
      </c>
      <c r="C22" s="1" t="s">
        <v>13</v>
      </c>
      <c r="D22" s="1" t="s">
        <v>10</v>
      </c>
      <c r="E22" s="1"/>
    </row>
    <row r="23" spans="1:10" x14ac:dyDescent="0.25">
      <c r="A23" s="1" t="s">
        <v>35</v>
      </c>
      <c r="B23">
        <f>F9</f>
        <v>1056081405</v>
      </c>
      <c r="C23" s="4">
        <f>B23/(1000000*60*60)</f>
        <v>0.29335594583333335</v>
      </c>
      <c r="D23" s="5">
        <f>B23/$B$23</f>
        <v>1</v>
      </c>
    </row>
    <row r="24" spans="1:10" x14ac:dyDescent="0.25">
      <c r="A24" s="1" t="s">
        <v>37</v>
      </c>
      <c r="B24" s="3">
        <v>976340483</v>
      </c>
      <c r="C24" s="4">
        <f>B24/(1000000*60*60)</f>
        <v>0.2712056897222222</v>
      </c>
      <c r="D24" s="5">
        <f>B24/$B$23</f>
        <v>0.92449358390132819</v>
      </c>
    </row>
    <row r="25" spans="1:10" x14ac:dyDescent="0.25">
      <c r="A25" s="1" t="s">
        <v>38</v>
      </c>
      <c r="B25" s="3">
        <v>54922435</v>
      </c>
      <c r="C25" s="4">
        <f>B25/(1000000*60*60)</f>
        <v>1.5256231944444445E-2</v>
      </c>
      <c r="D25" s="5">
        <f>B25/$B$23</f>
        <v>5.2005872596535302E-2</v>
      </c>
    </row>
    <row r="26" spans="1:10" x14ac:dyDescent="0.25">
      <c r="A26" s="1" t="s">
        <v>39</v>
      </c>
      <c r="B26" s="3">
        <v>24818487</v>
      </c>
      <c r="C26" s="4">
        <f>B26/(1000000*60*60)</f>
        <v>6.8940241666666669E-3</v>
      </c>
      <c r="D26" s="5">
        <f>B26/$B$23</f>
        <v>2.350054350213656E-2</v>
      </c>
    </row>
    <row r="27" spans="1:10" x14ac:dyDescent="0.25">
      <c r="A27" s="1" t="s">
        <v>6</v>
      </c>
      <c r="B27">
        <f>B23-B24-B25-B26</f>
        <v>0</v>
      </c>
      <c r="C27" s="4">
        <f>B27/(1000000*60*60)</f>
        <v>0</v>
      </c>
      <c r="D27" s="5">
        <f>B27/$B$23</f>
        <v>0</v>
      </c>
    </row>
  </sheetData>
  <pageMargins left="0.7" right="0.7" top="0.75" bottom="0.75" header="0.51180555555555496" footer="0.51180555555555496"/>
  <pageSetup paperSize="9" firstPageNumber="0" orientation="landscape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B4" sqref="B4"/>
    </sheetView>
  </sheetViews>
  <sheetFormatPr defaultRowHeight="15" x14ac:dyDescent="0.25"/>
  <cols>
    <col min="1" max="1" width="21.42578125"/>
    <col min="2" max="2" width="17.42578125"/>
    <col min="3" max="3" width="13.28515625"/>
    <col min="4" max="4" width="11"/>
    <col min="5" max="5" width="12.5703125"/>
    <col min="6" max="7" width="12"/>
    <col min="8" max="8" width="26.28515625"/>
    <col min="9" max="9" width="18.42578125"/>
    <col min="10" max="10" width="111.42578125"/>
    <col min="11" max="1025" width="8.7109375"/>
  </cols>
  <sheetData>
    <row r="1" spans="1:10" x14ac:dyDescent="0.25">
      <c r="A1" s="1" t="s">
        <v>0</v>
      </c>
      <c r="B1" t="s">
        <v>43</v>
      </c>
    </row>
    <row r="2" spans="1:10" x14ac:dyDescent="0.25">
      <c r="A2" s="1" t="s">
        <v>2</v>
      </c>
      <c r="B2" t="s">
        <v>3</v>
      </c>
    </row>
    <row r="3" spans="1:10" x14ac:dyDescent="0.25">
      <c r="A3" s="1" t="s">
        <v>4</v>
      </c>
      <c r="B3" t="s">
        <v>5</v>
      </c>
    </row>
    <row r="4" spans="1:10" x14ac:dyDescent="0.25">
      <c r="A4" s="1" t="s">
        <v>6</v>
      </c>
      <c r="B4" t="s">
        <v>48</v>
      </c>
    </row>
    <row r="6" spans="1:10" ht="19.5" x14ac:dyDescent="0.3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6</v>
      </c>
      <c r="J7" s="1" t="s">
        <v>15</v>
      </c>
    </row>
    <row r="8" spans="1:10" x14ac:dyDescent="0.25">
      <c r="A8" s="1" t="s">
        <v>16</v>
      </c>
      <c r="B8" s="3">
        <v>360371641</v>
      </c>
      <c r="C8" s="4">
        <f>B8/(1024*1024*1024)</f>
        <v>0.33562224451452494</v>
      </c>
      <c r="D8" s="5">
        <f>B8/$B$8</f>
        <v>1</v>
      </c>
      <c r="E8" s="4">
        <f>1/D8</f>
        <v>1</v>
      </c>
    </row>
    <row r="9" spans="1:10" x14ac:dyDescent="0.25">
      <c r="A9" s="1" t="s">
        <v>17</v>
      </c>
      <c r="B9" s="3">
        <v>123395952</v>
      </c>
      <c r="C9" s="4">
        <f>B9/(1024*1024*1024)</f>
        <v>0.11492143571376801</v>
      </c>
      <c r="D9" s="5">
        <f>B9/$B$8</f>
        <v>0.34241304797898903</v>
      </c>
      <c r="E9" s="4">
        <f>1/D9</f>
        <v>2.9204494568833179</v>
      </c>
      <c r="F9" s="3">
        <v>66820930381</v>
      </c>
      <c r="G9" s="4">
        <f>F9/(1000000*60*60)</f>
        <v>18.561369550277778</v>
      </c>
      <c r="H9" s="3" t="s">
        <v>42</v>
      </c>
      <c r="I9" s="6"/>
      <c r="J9" s="3" t="s">
        <v>44</v>
      </c>
    </row>
    <row r="10" spans="1:10" x14ac:dyDescent="0.25">
      <c r="H10" s="3" t="s">
        <v>20</v>
      </c>
      <c r="I10" s="6"/>
    </row>
    <row r="12" spans="1:10" ht="19.5" x14ac:dyDescent="0.3">
      <c r="A12" s="2" t="s">
        <v>21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B13" s="1" t="s">
        <v>22</v>
      </c>
      <c r="C13" s="1" t="s">
        <v>23</v>
      </c>
      <c r="D13" s="1" t="s">
        <v>10</v>
      </c>
      <c r="E13" s="1" t="s">
        <v>24</v>
      </c>
      <c r="F13" s="1" t="s">
        <v>25</v>
      </c>
      <c r="G13" s="1" t="s">
        <v>10</v>
      </c>
      <c r="H13" s="1" t="s">
        <v>26</v>
      </c>
      <c r="I13" s="1" t="s">
        <v>27</v>
      </c>
      <c r="J13" s="1" t="s">
        <v>28</v>
      </c>
    </row>
    <row r="14" spans="1:10" x14ac:dyDescent="0.25">
      <c r="A14" s="1" t="s">
        <v>2</v>
      </c>
      <c r="B14">
        <v>0</v>
      </c>
      <c r="C14" s="4">
        <f t="shared" ref="C14:C19" si="0">B14/(1024*1024*1024)</f>
        <v>0</v>
      </c>
      <c r="D14" s="5">
        <f t="shared" ref="D14:D19" si="1">B14/$B$19</f>
        <v>0</v>
      </c>
      <c r="E14" s="3">
        <v>5628</v>
      </c>
      <c r="F14" s="4">
        <f t="shared" ref="F14:F19" si="2">E14/(1024*1024*1024)</f>
        <v>5.2414834499359131E-6</v>
      </c>
      <c r="G14" s="5">
        <f t="shared" ref="G14:G19" si="3">E14/$E$19</f>
        <v>4.5609275740260909E-5</v>
      </c>
      <c r="H14" s="5"/>
      <c r="I14" s="5"/>
      <c r="J14" s="4"/>
    </row>
    <row r="15" spans="1:10" x14ac:dyDescent="0.25">
      <c r="A15" s="1" t="s">
        <v>29</v>
      </c>
      <c r="B15">
        <f>E15</f>
        <v>696</v>
      </c>
      <c r="C15" s="4">
        <f t="shared" si="0"/>
        <v>6.4820051193237305E-7</v>
      </c>
      <c r="D15" s="5">
        <f t="shared" si="1"/>
        <v>1.9313395417815355E-6</v>
      </c>
      <c r="E15" s="3">
        <v>696</v>
      </c>
      <c r="F15" s="4">
        <f t="shared" si="2"/>
        <v>6.4820051193237305E-7</v>
      </c>
      <c r="G15" s="5">
        <f t="shared" si="3"/>
        <v>5.6403795158531618E-6</v>
      </c>
      <c r="H15" s="5">
        <f>E15/B15</f>
        <v>1</v>
      </c>
      <c r="I15" s="4">
        <f>1/H15</f>
        <v>1</v>
      </c>
    </row>
    <row r="16" spans="1:10" x14ac:dyDescent="0.25">
      <c r="A16" s="1" t="s">
        <v>30</v>
      </c>
      <c r="B16">
        <f>B19-B15-B17-B18</f>
        <v>150486207</v>
      </c>
      <c r="C16" s="4">
        <f t="shared" si="0"/>
        <v>0.14015120174735785</v>
      </c>
      <c r="D16" s="5">
        <f t="shared" si="1"/>
        <v>0.41758615240204211</v>
      </c>
      <c r="E16" s="3">
        <v>86417617</v>
      </c>
      <c r="F16" s="4">
        <f t="shared" si="2"/>
        <v>8.0482677556574345E-2</v>
      </c>
      <c r="G16" s="5">
        <f t="shared" si="3"/>
        <v>0.70032781140178735</v>
      </c>
      <c r="H16" s="5">
        <f>E16/B16</f>
        <v>0.57425606454417444</v>
      </c>
      <c r="I16" s="4">
        <f>1/H16</f>
        <v>1.7413834380552291</v>
      </c>
      <c r="J16" t="s">
        <v>31</v>
      </c>
    </row>
    <row r="17" spans="1:10" x14ac:dyDescent="0.25">
      <c r="A17" s="1" t="s">
        <v>32</v>
      </c>
      <c r="B17" s="3">
        <v>108887465</v>
      </c>
      <c r="C17" s="4">
        <f t="shared" si="0"/>
        <v>0.10140935424715281</v>
      </c>
      <c r="D17" s="5">
        <f t="shared" si="1"/>
        <v>0.30215325683743244</v>
      </c>
      <c r="E17" s="3">
        <v>2948748</v>
      </c>
      <c r="F17" s="4">
        <f t="shared" si="2"/>
        <v>2.746235579252243E-3</v>
      </c>
      <c r="G17" s="5">
        <f t="shared" si="3"/>
        <v>2.3896634793984167E-2</v>
      </c>
      <c r="H17" s="5">
        <f>E17/B17</f>
        <v>2.7080692897019872E-2</v>
      </c>
      <c r="I17" s="4">
        <f>1/H17</f>
        <v>36.926677016822055</v>
      </c>
      <c r="J17" t="s">
        <v>33</v>
      </c>
    </row>
    <row r="18" spans="1:10" x14ac:dyDescent="0.25">
      <c r="A18" s="1" t="s">
        <v>34</v>
      </c>
      <c r="B18" s="3">
        <v>100997273</v>
      </c>
      <c r="C18" s="4">
        <f t="shared" si="0"/>
        <v>9.4061040319502354E-2</v>
      </c>
      <c r="D18" s="5">
        <f t="shared" si="1"/>
        <v>0.28025865942098366</v>
      </c>
      <c r="E18" s="3">
        <v>34023263</v>
      </c>
      <c r="F18" s="4">
        <f t="shared" si="2"/>
        <v>3.1686632893979549E-2</v>
      </c>
      <c r="G18" s="5">
        <f t="shared" si="3"/>
        <v>0.27572430414897242</v>
      </c>
      <c r="H18" s="5">
        <f>E18/B18</f>
        <v>0.33687308567232305</v>
      </c>
      <c r="I18" s="4">
        <f>1/H18</f>
        <v>2.9684769800004194</v>
      </c>
      <c r="J18" t="s">
        <v>31</v>
      </c>
    </row>
    <row r="19" spans="1:10" x14ac:dyDescent="0.25">
      <c r="A19" s="1" t="s">
        <v>35</v>
      </c>
      <c r="B19">
        <f>B8</f>
        <v>360371641</v>
      </c>
      <c r="C19" s="4">
        <f t="shared" si="0"/>
        <v>0.33562224451452494</v>
      </c>
      <c r="D19" s="5">
        <f t="shared" si="1"/>
        <v>1</v>
      </c>
      <c r="E19">
        <f>SUM(E14:E18)</f>
        <v>123395952</v>
      </c>
      <c r="F19" s="4">
        <f t="shared" si="2"/>
        <v>0.11492143571376801</v>
      </c>
      <c r="G19" s="5">
        <f t="shared" si="3"/>
        <v>1</v>
      </c>
      <c r="H19" s="5">
        <f>E19/B19</f>
        <v>0.34241304797898903</v>
      </c>
      <c r="I19" s="4">
        <f>1/H19</f>
        <v>2.9204494568833179</v>
      </c>
    </row>
    <row r="21" spans="1:10" ht="19.5" x14ac:dyDescent="0.3">
      <c r="A21" s="2" t="s">
        <v>36</v>
      </c>
      <c r="B21" s="2"/>
      <c r="C21" s="2"/>
      <c r="D21" s="2"/>
    </row>
    <row r="22" spans="1:10" x14ac:dyDescent="0.25">
      <c r="B22" s="1" t="s">
        <v>12</v>
      </c>
      <c r="C22" s="1" t="s">
        <v>13</v>
      </c>
      <c r="D22" s="1" t="s">
        <v>10</v>
      </c>
      <c r="E22" s="1"/>
    </row>
    <row r="23" spans="1:10" x14ac:dyDescent="0.25">
      <c r="A23" s="1" t="s">
        <v>35</v>
      </c>
      <c r="B23">
        <f>F9</f>
        <v>66820930381</v>
      </c>
      <c r="C23" s="4">
        <f>B23/(1000000*60*60)</f>
        <v>18.561369550277778</v>
      </c>
      <c r="D23" s="5">
        <f>B23/$B$23</f>
        <v>1</v>
      </c>
    </row>
    <row r="24" spans="1:10" x14ac:dyDescent="0.25">
      <c r="A24" s="1" t="s">
        <v>37</v>
      </c>
      <c r="B24" s="3">
        <v>58572428778</v>
      </c>
      <c r="C24" s="4">
        <f>B24/(1000000*60*60)</f>
        <v>16.270119104999999</v>
      </c>
      <c r="D24" s="5">
        <f>B24/$B$23</f>
        <v>0.87655811501024239</v>
      </c>
    </row>
    <row r="25" spans="1:10" x14ac:dyDescent="0.25">
      <c r="A25" s="1" t="s">
        <v>38</v>
      </c>
      <c r="B25" s="3">
        <v>6243013640</v>
      </c>
      <c r="C25" s="4">
        <f>B25/(1000000*60*60)</f>
        <v>1.7341704555555555</v>
      </c>
      <c r="D25" s="5">
        <f>B25/$B$23</f>
        <v>9.3429013999109939E-2</v>
      </c>
    </row>
    <row r="26" spans="1:10" x14ac:dyDescent="0.25">
      <c r="A26" s="1" t="s">
        <v>39</v>
      </c>
      <c r="B26" s="3">
        <v>2005487963</v>
      </c>
      <c r="C26" s="4">
        <f>B26/(1000000*60*60)</f>
        <v>0.55707998972222217</v>
      </c>
      <c r="D26" s="5">
        <f>B26/$B$23</f>
        <v>3.0012870990647634E-2</v>
      </c>
    </row>
    <row r="27" spans="1:10" x14ac:dyDescent="0.25">
      <c r="A27" s="1" t="s">
        <v>6</v>
      </c>
      <c r="B27">
        <f>B23-B24-B25-B26</f>
        <v>0</v>
      </c>
      <c r="C27" s="4">
        <f>B27/(1000000*60*60)</f>
        <v>0</v>
      </c>
      <c r="D27" s="5">
        <f>B27/$B$23</f>
        <v>0</v>
      </c>
    </row>
  </sheetData>
  <pageMargins left="0.7" right="0.7" top="0.75" bottom="0.75" header="0.51180555555555496" footer="0.51180555555555496"/>
  <pageSetup paperSize="9" firstPageNumber="0" orientation="landscape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selection activeCell="B4" sqref="B4:G4"/>
    </sheetView>
  </sheetViews>
  <sheetFormatPr defaultRowHeight="15" x14ac:dyDescent="0.25"/>
  <cols>
    <col min="1" max="1" width="21.42578125"/>
    <col min="2" max="2" width="17.42578125"/>
    <col min="3" max="3" width="13.28515625"/>
    <col min="4" max="4" width="11"/>
    <col min="5" max="5" width="12.5703125"/>
    <col min="6" max="7" width="12"/>
    <col min="8" max="8" width="26.28515625"/>
    <col min="9" max="9" width="18.42578125"/>
    <col min="10" max="10" width="111.42578125"/>
    <col min="11" max="1025" width="8.7109375"/>
  </cols>
  <sheetData>
    <row r="1" spans="1:10" x14ac:dyDescent="0.25">
      <c r="A1" s="1" t="s">
        <v>0</v>
      </c>
      <c r="B1" t="s">
        <v>45</v>
      </c>
    </row>
    <row r="2" spans="1:10" x14ac:dyDescent="0.25">
      <c r="A2" s="1" t="s">
        <v>2</v>
      </c>
      <c r="B2" t="s">
        <v>3</v>
      </c>
    </row>
    <row r="3" spans="1:10" x14ac:dyDescent="0.25">
      <c r="A3" s="1" t="s">
        <v>4</v>
      </c>
      <c r="B3" t="s">
        <v>5</v>
      </c>
    </row>
    <row r="4" spans="1:10" x14ac:dyDescent="0.25">
      <c r="A4" s="1" t="s">
        <v>6</v>
      </c>
      <c r="B4" s="7" t="s">
        <v>48</v>
      </c>
      <c r="C4" s="7"/>
      <c r="D4" s="7"/>
      <c r="E4" s="7"/>
      <c r="F4" s="7"/>
      <c r="G4" s="7"/>
    </row>
    <row r="6" spans="1:10" ht="19.5" x14ac:dyDescent="0.3">
      <c r="A6" s="2" t="s">
        <v>7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6</v>
      </c>
      <c r="J7" s="1" t="s">
        <v>15</v>
      </c>
    </row>
    <row r="8" spans="1:10" x14ac:dyDescent="0.25">
      <c r="A8" s="1" t="s">
        <v>16</v>
      </c>
      <c r="B8" s="3">
        <v>31167813</v>
      </c>
      <c r="C8" s="4">
        <f>B8/(1024*1024*1024)</f>
        <v>2.9027287848293781E-2</v>
      </c>
      <c r="D8" s="5">
        <f>B8/$B$8</f>
        <v>1</v>
      </c>
      <c r="E8" s="4">
        <f>1/D8</f>
        <v>1</v>
      </c>
    </row>
    <row r="9" spans="1:10" x14ac:dyDescent="0.25">
      <c r="A9" s="1" t="s">
        <v>17</v>
      </c>
      <c r="B9" s="3">
        <v>13593736</v>
      </c>
      <c r="C9" s="4">
        <f>B9/(1024*1024*1024)</f>
        <v>1.2660153210163116E-2</v>
      </c>
      <c r="D9" s="5">
        <f>B9/$B$8</f>
        <v>0.43614661060755211</v>
      </c>
      <c r="E9" s="4">
        <f>1/D9</f>
        <v>2.2928069958104231</v>
      </c>
      <c r="F9" s="3">
        <v>30943206</v>
      </c>
      <c r="G9" s="4">
        <f>F9/(1000000*60*60)</f>
        <v>8.5953350000000008E-3</v>
      </c>
      <c r="H9" s="3" t="s">
        <v>42</v>
      </c>
      <c r="I9" s="6"/>
      <c r="J9" s="3" t="s">
        <v>46</v>
      </c>
    </row>
    <row r="10" spans="1:10" x14ac:dyDescent="0.25">
      <c r="H10" s="3" t="s">
        <v>20</v>
      </c>
      <c r="I10" s="6"/>
    </row>
    <row r="12" spans="1:10" ht="19.5" x14ac:dyDescent="0.3">
      <c r="A12" s="2" t="s">
        <v>21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B13" s="1" t="s">
        <v>22</v>
      </c>
      <c r="C13" s="1" t="s">
        <v>23</v>
      </c>
      <c r="D13" s="1" t="s">
        <v>10</v>
      </c>
      <c r="E13" s="1" t="s">
        <v>24</v>
      </c>
      <c r="F13" s="1" t="s">
        <v>25</v>
      </c>
      <c r="G13" s="1" t="s">
        <v>10</v>
      </c>
      <c r="H13" s="1" t="s">
        <v>26</v>
      </c>
      <c r="I13" s="1" t="s">
        <v>27</v>
      </c>
      <c r="J13" s="1" t="s">
        <v>28</v>
      </c>
    </row>
    <row r="14" spans="1:10" x14ac:dyDescent="0.25">
      <c r="A14" s="1" t="s">
        <v>2</v>
      </c>
      <c r="B14">
        <v>0</v>
      </c>
      <c r="C14" s="4">
        <f t="shared" ref="C14:C19" si="0">B14/(1024*1024*1024)</f>
        <v>0</v>
      </c>
      <c r="D14" s="5">
        <f t="shared" ref="D14:D19" si="1">B14/$B$19</f>
        <v>0</v>
      </c>
      <c r="E14" s="3">
        <v>588</v>
      </c>
      <c r="F14" s="4">
        <f t="shared" ref="F14:F19" si="2">E14/(1024*1024*1024)</f>
        <v>5.4761767387390137E-7</v>
      </c>
      <c r="G14" s="5">
        <f t="shared" ref="G14:G19" si="3">E14/$E$19</f>
        <v>4.3255216961694709E-5</v>
      </c>
      <c r="H14" s="5"/>
      <c r="I14" s="5"/>
      <c r="J14" s="4"/>
    </row>
    <row r="15" spans="1:10" x14ac:dyDescent="0.25">
      <c r="A15" s="1" t="s">
        <v>29</v>
      </c>
      <c r="B15">
        <f>E15</f>
        <v>3576</v>
      </c>
      <c r="C15" s="4">
        <f t="shared" si="0"/>
        <v>3.3304095268249512E-6</v>
      </c>
      <c r="D15" s="5">
        <f t="shared" si="1"/>
        <v>1.1473374792129303E-4</v>
      </c>
      <c r="E15" s="3">
        <v>3576</v>
      </c>
      <c r="F15" s="4">
        <f t="shared" si="2"/>
        <v>3.3304095268249512E-6</v>
      </c>
      <c r="G15" s="5">
        <f t="shared" si="3"/>
        <v>2.630623398894903E-4</v>
      </c>
      <c r="H15" s="5">
        <f>E15/B15</f>
        <v>1</v>
      </c>
      <c r="I15" s="4">
        <f>1/H15</f>
        <v>1</v>
      </c>
    </row>
    <row r="16" spans="1:10" x14ac:dyDescent="0.25">
      <c r="A16" s="1" t="s">
        <v>30</v>
      </c>
      <c r="B16">
        <f>B19-B15-B17-B18</f>
        <v>15057730</v>
      </c>
      <c r="C16" s="4">
        <f t="shared" si="0"/>
        <v>1.4023603871464729E-2</v>
      </c>
      <c r="D16" s="5">
        <f t="shared" si="1"/>
        <v>0.48311795248514872</v>
      </c>
      <c r="E16" s="3">
        <v>9124121</v>
      </c>
      <c r="F16" s="4">
        <f t="shared" si="2"/>
        <v>8.4974998608231544E-3</v>
      </c>
      <c r="G16" s="5">
        <f t="shared" si="3"/>
        <v>0.6712003970063859</v>
      </c>
      <c r="H16" s="5">
        <f>E16/B16</f>
        <v>0.60594266200815128</v>
      </c>
      <c r="I16" s="4">
        <f>1/H16</f>
        <v>1.6503211651840215</v>
      </c>
      <c r="J16" t="s">
        <v>31</v>
      </c>
    </row>
    <row r="17" spans="1:10" x14ac:dyDescent="0.25">
      <c r="A17" s="1" t="s">
        <v>32</v>
      </c>
      <c r="B17" s="3">
        <v>8513043</v>
      </c>
      <c r="C17" s="4">
        <f t="shared" si="0"/>
        <v>7.9283891245722771E-3</v>
      </c>
      <c r="D17" s="5">
        <f t="shared" si="1"/>
        <v>0.27313571856966673</v>
      </c>
      <c r="E17" s="3">
        <v>1712317</v>
      </c>
      <c r="F17" s="4">
        <f t="shared" si="2"/>
        <v>1.5947194769978523E-3</v>
      </c>
      <c r="G17" s="5">
        <f t="shared" si="3"/>
        <v>0.12596367915339829</v>
      </c>
      <c r="H17" s="5">
        <f>E17/B17</f>
        <v>0.20114041477295486</v>
      </c>
      <c r="I17" s="4">
        <f>1/H17</f>
        <v>4.9716512771875774</v>
      </c>
      <c r="J17" t="s">
        <v>33</v>
      </c>
    </row>
    <row r="18" spans="1:10" x14ac:dyDescent="0.25">
      <c r="A18" s="1" t="s">
        <v>34</v>
      </c>
      <c r="B18" s="3">
        <v>7593464</v>
      </c>
      <c r="C18" s="4">
        <f t="shared" si="0"/>
        <v>7.07196444272995E-3</v>
      </c>
      <c r="D18" s="5">
        <f t="shared" si="1"/>
        <v>0.24363159519726327</v>
      </c>
      <c r="E18" s="3">
        <v>2753134</v>
      </c>
      <c r="F18" s="4">
        <f t="shared" si="2"/>
        <v>2.5640558451414108E-3</v>
      </c>
      <c r="G18" s="5">
        <f t="shared" si="3"/>
        <v>0.20252960628336464</v>
      </c>
      <c r="H18" s="5">
        <f>E18/B18</f>
        <v>0.36256628068560015</v>
      </c>
      <c r="I18" s="4">
        <f>1/H18</f>
        <v>2.7581163866342866</v>
      </c>
      <c r="J18" t="s">
        <v>31</v>
      </c>
    </row>
    <row r="19" spans="1:10" x14ac:dyDescent="0.25">
      <c r="A19" s="1" t="s">
        <v>35</v>
      </c>
      <c r="B19">
        <f>B8</f>
        <v>31167813</v>
      </c>
      <c r="C19" s="4">
        <f t="shared" si="0"/>
        <v>2.9027287848293781E-2</v>
      </c>
      <c r="D19" s="5">
        <f t="shared" si="1"/>
        <v>1</v>
      </c>
      <c r="E19">
        <f>SUM(E14:E18)</f>
        <v>13593736</v>
      </c>
      <c r="F19" s="4">
        <f t="shared" si="2"/>
        <v>1.2660153210163116E-2</v>
      </c>
      <c r="G19" s="5">
        <f t="shared" si="3"/>
        <v>1</v>
      </c>
      <c r="H19" s="5">
        <f>E19/B19</f>
        <v>0.43614661060755211</v>
      </c>
      <c r="I19" s="4">
        <f>1/H19</f>
        <v>2.2928069958104231</v>
      </c>
    </row>
    <row r="21" spans="1:10" ht="19.5" x14ac:dyDescent="0.3">
      <c r="A21" s="2" t="s">
        <v>47</v>
      </c>
      <c r="B21" s="2"/>
      <c r="C21" s="2"/>
      <c r="D21" s="2"/>
    </row>
    <row r="22" spans="1:10" x14ac:dyDescent="0.25">
      <c r="B22" s="1" t="s">
        <v>12</v>
      </c>
      <c r="C22" s="1" t="s">
        <v>13</v>
      </c>
      <c r="D22" s="1" t="s">
        <v>10</v>
      </c>
      <c r="E22" s="1"/>
    </row>
    <row r="23" spans="1:10" x14ac:dyDescent="0.25">
      <c r="A23" s="1" t="s">
        <v>35</v>
      </c>
      <c r="B23">
        <f>F9</f>
        <v>30943206</v>
      </c>
      <c r="C23" s="4">
        <f>B23/(1000000*60*60)</f>
        <v>8.5953350000000008E-3</v>
      </c>
      <c r="D23" s="5">
        <f>B23/$B$23</f>
        <v>1</v>
      </c>
    </row>
    <row r="24" spans="1:10" x14ac:dyDescent="0.25">
      <c r="A24" s="1" t="s">
        <v>37</v>
      </c>
      <c r="B24" s="3">
        <v>26625257</v>
      </c>
      <c r="C24" s="4">
        <f>B24/(1000000*60*60)</f>
        <v>7.3959047222222222E-3</v>
      </c>
      <c r="D24" s="5">
        <f>B24/$B$23</f>
        <v>0.86045566836222465</v>
      </c>
    </row>
    <row r="25" spans="1:10" x14ac:dyDescent="0.25">
      <c r="A25" s="1" t="s">
        <v>38</v>
      </c>
      <c r="B25" s="3">
        <v>2793129</v>
      </c>
      <c r="C25" s="4">
        <f>B25/(1000000*60*60)</f>
        <v>7.7586916666666668E-4</v>
      </c>
      <c r="D25" s="5">
        <f>B25/$B$23</f>
        <v>9.0266309185932453E-2</v>
      </c>
    </row>
    <row r="26" spans="1:10" x14ac:dyDescent="0.25">
      <c r="A26" s="1" t="s">
        <v>39</v>
      </c>
      <c r="B26" s="3">
        <v>1524820</v>
      </c>
      <c r="C26" s="4">
        <f>B26/(1000000*60*60)</f>
        <v>4.2356111111111112E-4</v>
      </c>
      <c r="D26" s="5">
        <f>B26/$B$23</f>
        <v>4.9278022451842901E-2</v>
      </c>
    </row>
    <row r="27" spans="1:10" x14ac:dyDescent="0.25">
      <c r="A27" s="1" t="s">
        <v>6</v>
      </c>
      <c r="B27">
        <f>B23-B24-B25-B26</f>
        <v>0</v>
      </c>
      <c r="C27" s="4">
        <f>B27/(1000000*60*60)</f>
        <v>0</v>
      </c>
      <c r="D27" s="5">
        <f>B27/$B$23</f>
        <v>0</v>
      </c>
    </row>
  </sheetData>
  <mergeCells count="1">
    <mergeCell ref="B4:G4"/>
  </mergeCells>
  <pageMargins left="0.7" right="0.7" top="0.75" bottom="0.75" header="0.51180555555555496" footer="0.51180555555555496"/>
  <pageSetup paperSize="9" firstPageNumber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9827_2#49</vt:lpstr>
      <vt:lpstr>MiSeq_Ecoli_DH10B_110721_PF</vt:lpstr>
      <vt:lpstr>ERP001960_NA12878_S1</vt:lpstr>
      <vt:lpstr>K562_cytosol_LID8465_TopHat_v2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Voges</dc:creator>
  <cp:lastModifiedBy>Jan Voges</cp:lastModifiedBy>
  <cp:revision>0</cp:revision>
  <dcterms:created xsi:type="dcterms:W3CDTF">2015-07-09T12:45:36Z</dcterms:created>
  <dcterms:modified xsi:type="dcterms:W3CDTF">2015-09-23T07:18:29Z</dcterms:modified>
</cp:coreProperties>
</file>