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6" activeTab="4"/>
  </bookViews>
  <sheets>
    <sheet name="Tabelle1" sheetId="1" r:id="rId1"/>
    <sheet name="e88HCC" sheetId="2" r:id="rId2"/>
    <sheet name="598HCC" sheetId="3" r:id="rId3"/>
    <sheet name="HCCmix" sheetId="4" r:id="rId4"/>
    <sheet name="DH10B" sheetId="5" r:id="rId5"/>
    <sheet name="9799#3" sheetId="6" r:id="rId6"/>
    <sheet name="K562" sheetId="7" r:id="rId7"/>
    <sheet name="9827#49" sheetId="8" r:id="rId8"/>
    <sheet name="2490NA12878" sheetId="9" r:id="rId9"/>
    <sheet name="2490NA12882" sheetId="10" r:id="rId10"/>
    <sheet name="2490NA12877" sheetId="11" r:id="rId11"/>
    <sheet name="1960NA12878" sheetId="12" r:id="rId12"/>
    <sheet name="1960NA12890" sheetId="13" r:id="rId13"/>
    <sheet name="1960NA12879" sheetId="14" r:id="rId14"/>
    <sheet name="NAchrom11" sheetId="15" r:id="rId15"/>
    <sheet name="sample-12" sheetId="16" r:id="rId16"/>
    <sheet name="sample-11" sheetId="17" r:id="rId17"/>
    <sheet name="sample-10" sheetId="18" r:id="rId18"/>
  </sheets>
  <calcPr calcId="152511"/>
</workbook>
</file>

<file path=xl/calcChain.xml><?xml version="1.0" encoding="utf-8"?>
<calcChain xmlns="http://schemas.openxmlformats.org/spreadsheetml/2006/main">
  <c r="P8" i="5" l="1"/>
  <c r="P4" i="5"/>
  <c r="O4" i="5"/>
  <c r="O10" i="5"/>
  <c r="O8" i="5"/>
  <c r="K10" i="5"/>
  <c r="K8" i="5"/>
  <c r="K6" i="5"/>
  <c r="K4" i="5"/>
  <c r="C131" i="5"/>
  <c r="D131" i="5" s="1"/>
  <c r="D73" i="5"/>
  <c r="E73" i="5" s="1"/>
  <c r="D71" i="5"/>
  <c r="E71" i="5" s="1"/>
  <c r="D65" i="5"/>
  <c r="E65" i="5" s="1"/>
  <c r="D63" i="5"/>
  <c r="E63" i="5" s="1"/>
  <c r="D57" i="5"/>
  <c r="H2" i="5"/>
  <c r="H10" i="5"/>
  <c r="H11" i="5" s="1"/>
  <c r="H8" i="5"/>
  <c r="H4" i="5"/>
  <c r="H5" i="5" s="1"/>
  <c r="Q11" i="5"/>
  <c r="P11" i="5"/>
  <c r="O12" i="5"/>
  <c r="Q17" i="5"/>
  <c r="Q16" i="5"/>
  <c r="Q15" i="5"/>
  <c r="Q14" i="5"/>
  <c r="D55" i="5"/>
  <c r="M6" i="5"/>
  <c r="N6" i="5"/>
  <c r="O6" i="5"/>
  <c r="N14" i="5"/>
  <c r="N12" i="5"/>
  <c r="M12" i="5"/>
  <c r="L12" i="5"/>
  <c r="L6" i="5"/>
  <c r="J16" i="5"/>
  <c r="J14" i="5"/>
  <c r="J2" i="5"/>
  <c r="J3" i="5" s="1"/>
  <c r="J1" i="5"/>
  <c r="I3" i="5"/>
  <c r="I2" i="5"/>
  <c r="I1" i="5"/>
  <c r="C43" i="5"/>
  <c r="D47" i="5"/>
  <c r="E47" i="5" s="1"/>
  <c r="D46" i="5"/>
  <c r="E46" i="5" s="1"/>
  <c r="D41" i="5"/>
  <c r="C44" i="5" s="1"/>
  <c r="J15" i="5" s="1"/>
  <c r="D40" i="5"/>
  <c r="D35" i="5"/>
  <c r="E35" i="5" s="1"/>
  <c r="D34" i="5"/>
  <c r="E34" i="5" s="1"/>
  <c r="D29" i="5"/>
  <c r="C32" i="5" s="1"/>
  <c r="I15" i="5" s="1"/>
  <c r="D28" i="5"/>
  <c r="C31" i="5" s="1"/>
  <c r="I14" i="5" s="1"/>
  <c r="P2" i="5"/>
  <c r="O2" i="5"/>
  <c r="N2" i="5"/>
  <c r="M2" i="5"/>
  <c r="L2" i="5"/>
  <c r="K2" i="5"/>
  <c r="H3" i="5"/>
  <c r="K15" i="5"/>
  <c r="K14" i="5"/>
  <c r="P12" i="5"/>
  <c r="K12" i="5"/>
  <c r="H12" i="5"/>
  <c r="M13" i="5" s="1"/>
  <c r="N8" i="5"/>
  <c r="M8" i="5"/>
  <c r="L8" i="5"/>
  <c r="H9" i="5"/>
  <c r="H6" i="5"/>
  <c r="P6" i="5"/>
  <c r="P7" i="5" s="1"/>
  <c r="D178" i="5"/>
  <c r="D176" i="5"/>
  <c r="D175" i="5"/>
  <c r="D173" i="5"/>
  <c r="D172" i="5"/>
  <c r="D171" i="5"/>
  <c r="Q1" i="5"/>
  <c r="D213" i="5"/>
  <c r="E213" i="5" s="1"/>
  <c r="D212" i="5"/>
  <c r="E212" i="5" s="1"/>
  <c r="D207" i="5"/>
  <c r="C210" i="5" s="1"/>
  <c r="D206" i="5"/>
  <c r="E206" i="5" s="1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P1" i="5"/>
  <c r="O1" i="5"/>
  <c r="N1" i="5"/>
  <c r="M1" i="5"/>
  <c r="L1" i="5"/>
  <c r="K1" i="5"/>
  <c r="H1" i="5"/>
  <c r="D170" i="5"/>
  <c r="D174" i="5"/>
  <c r="D177" i="5"/>
  <c r="D179" i="5"/>
  <c r="D180" i="5"/>
  <c r="D168" i="5"/>
  <c r="D144" i="5"/>
  <c r="E144" i="5" s="1"/>
  <c r="D143" i="5"/>
  <c r="E143" i="5" s="1"/>
  <c r="D138" i="5"/>
  <c r="E138" i="5" s="1"/>
  <c r="D137" i="5"/>
  <c r="C140" i="5" s="1"/>
  <c r="D135" i="5"/>
  <c r="D134" i="5"/>
  <c r="D133" i="5"/>
  <c r="D132" i="5"/>
  <c r="D130" i="5"/>
  <c r="D189" i="5"/>
  <c r="E189" i="5" s="1"/>
  <c r="D188" i="5"/>
  <c r="E188" i="5" s="1"/>
  <c r="D183" i="5"/>
  <c r="C186" i="5" s="1"/>
  <c r="P15" i="5" s="1"/>
  <c r="D182" i="5"/>
  <c r="C185" i="5" s="1"/>
  <c r="P14" i="5" s="1"/>
  <c r="C169" i="5"/>
  <c r="D169" i="5" s="1"/>
  <c r="O11" i="5" l="1"/>
  <c r="L11" i="5"/>
  <c r="M11" i="5"/>
  <c r="K11" i="5"/>
  <c r="N11" i="5"/>
  <c r="P13" i="5"/>
  <c r="N16" i="5"/>
  <c r="N17" i="5"/>
  <c r="N7" i="5"/>
  <c r="I17" i="5"/>
  <c r="I16" i="5"/>
  <c r="J17" i="5"/>
  <c r="E40" i="5"/>
  <c r="E41" i="5"/>
  <c r="O13" i="5"/>
  <c r="K3" i="5"/>
  <c r="N13" i="5"/>
  <c r="L3" i="5"/>
  <c r="M3" i="5"/>
  <c r="N3" i="5"/>
  <c r="O3" i="5"/>
  <c r="Q13" i="5"/>
  <c r="K13" i="5"/>
  <c r="Q3" i="5"/>
  <c r="Q7" i="5"/>
  <c r="O7" i="5"/>
  <c r="P5" i="5"/>
  <c r="P3" i="5"/>
  <c r="L9" i="5"/>
  <c r="O9" i="5"/>
  <c r="P9" i="5"/>
  <c r="P16" i="5"/>
  <c r="M9" i="5"/>
  <c r="K5" i="5"/>
  <c r="N5" i="5"/>
  <c r="M5" i="5"/>
  <c r="E28" i="5"/>
  <c r="E29" i="5"/>
  <c r="K9" i="5"/>
  <c r="H7" i="5"/>
  <c r="K7" i="5"/>
  <c r="H13" i="5"/>
  <c r="P17" i="5"/>
  <c r="N9" i="5"/>
  <c r="L7" i="5"/>
  <c r="M7" i="5"/>
  <c r="L13" i="5"/>
  <c r="L5" i="5"/>
  <c r="O5" i="5"/>
  <c r="Q5" i="5"/>
  <c r="Q9" i="5"/>
  <c r="C209" i="5"/>
  <c r="E207" i="5"/>
  <c r="C141" i="5"/>
  <c r="N15" i="5" s="1"/>
  <c r="E137" i="5"/>
  <c r="E183" i="5"/>
  <c r="E182" i="5"/>
  <c r="D75" i="5"/>
  <c r="E75" i="5" s="1"/>
  <c r="D74" i="5"/>
  <c r="E74" i="5" s="1"/>
  <c r="D72" i="5"/>
  <c r="E72" i="5" s="1"/>
  <c r="D70" i="5"/>
  <c r="E70" i="5" s="1"/>
  <c r="D69" i="5"/>
  <c r="E69" i="5" s="1"/>
  <c r="D93" i="5"/>
  <c r="K17" i="5" s="1"/>
  <c r="D127" i="5"/>
  <c r="D121" i="5"/>
  <c r="C124" i="5" s="1"/>
  <c r="M15" i="5" s="1"/>
  <c r="D159" i="5"/>
  <c r="E159" i="5" s="1"/>
  <c r="D165" i="5"/>
  <c r="O17" i="5" s="1"/>
  <c r="D110" i="5"/>
  <c r="L17" i="5" s="1"/>
  <c r="D104" i="5"/>
  <c r="E104" i="5" s="1"/>
  <c r="D6" i="5"/>
  <c r="C5" i="5"/>
  <c r="D5" i="5" s="1"/>
  <c r="C114" i="5"/>
  <c r="D114" i="5" s="1"/>
  <c r="C97" i="5"/>
  <c r="C148" i="5"/>
  <c r="D148" i="5" s="1"/>
  <c r="E127" i="5" l="1"/>
  <c r="M17" i="5"/>
  <c r="E110" i="5"/>
  <c r="E165" i="5"/>
  <c r="E93" i="5"/>
  <c r="D97" i="5"/>
  <c r="E121" i="5"/>
  <c r="C162" i="5"/>
  <c r="O15" i="5" s="1"/>
  <c r="C107" i="5"/>
  <c r="L15" i="5" s="1"/>
  <c r="D164" i="5"/>
  <c r="O16" i="5" s="1"/>
  <c r="D158" i="5"/>
  <c r="C161" i="5" s="1"/>
  <c r="O14" i="5" s="1"/>
  <c r="D150" i="5"/>
  <c r="D151" i="5"/>
  <c r="D152" i="5"/>
  <c r="D153" i="5"/>
  <c r="D154" i="5"/>
  <c r="D155" i="5"/>
  <c r="D156" i="5"/>
  <c r="D149" i="5"/>
  <c r="D147" i="5"/>
  <c r="D118" i="5"/>
  <c r="D113" i="5"/>
  <c r="D115" i="5"/>
  <c r="D116" i="5"/>
  <c r="D117" i="5"/>
  <c r="D126" i="5"/>
  <c r="M16" i="5" s="1"/>
  <c r="D120" i="5"/>
  <c r="C123" i="5" s="1"/>
  <c r="M14" i="5" s="1"/>
  <c r="D103" i="5"/>
  <c r="D109" i="5"/>
  <c r="L16" i="5" s="1"/>
  <c r="D92" i="5"/>
  <c r="K16" i="5" s="1"/>
  <c r="D99" i="5"/>
  <c r="D100" i="5"/>
  <c r="D101" i="5"/>
  <c r="D96" i="5"/>
  <c r="D98" i="5"/>
  <c r="D54" i="5"/>
  <c r="D67" i="5"/>
  <c r="E67" i="5" s="1"/>
  <c r="D62" i="5"/>
  <c r="E62" i="5" s="1"/>
  <c r="D64" i="5"/>
  <c r="E64" i="5" s="1"/>
  <c r="D66" i="5"/>
  <c r="E66" i="5" s="1"/>
  <c r="D61" i="5"/>
  <c r="E61" i="5" s="1"/>
  <c r="D51" i="5"/>
  <c r="D52" i="5"/>
  <c r="D53" i="5"/>
  <c r="D50" i="5"/>
  <c r="D56" i="5"/>
  <c r="D5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10" i="5"/>
  <c r="B34" i="2"/>
  <c r="B33" i="2"/>
  <c r="B15" i="2"/>
  <c r="B13" i="2"/>
  <c r="B14" i="2"/>
  <c r="B12" i="2"/>
  <c r="B6" i="2"/>
  <c r="E92" i="5" l="1"/>
  <c r="E109" i="5"/>
  <c r="E126" i="5"/>
  <c r="E164" i="5"/>
  <c r="E103" i="5"/>
  <c r="C106" i="5"/>
  <c r="L14" i="5" s="1"/>
  <c r="E158" i="5"/>
  <c r="E120" i="5"/>
</calcChain>
</file>

<file path=xl/sharedStrings.xml><?xml version="1.0" encoding="utf-8"?>
<sst xmlns="http://schemas.openxmlformats.org/spreadsheetml/2006/main" count="456" uniqueCount="160">
  <si>
    <t>/data/gidb/cancercells/ad3d4757-f358-40a3-9d92-742463a95e88/tmp/G15511.HCC1143.1.sam</t>
  </si>
  <si>
    <t>/data/gidb/cancercells/f0eaa94b-f622-49b9-8eac-e4eac6762598/tmp/G15511.HCC1143_BL.1.sam</t>
  </si>
  <si>
    <t>/data/gidb/cancercells/360b4736-6c5e-48df-af58-c1cf51609350/tmp/HCC1954.mix1.n80t20.sam</t>
  </si>
  <si>
    <t>/data/gidb/bacteria/DH10B/tmp/MiSeq_Ecoli_DH10B_110721_PF.sam</t>
  </si>
  <si>
    <t>/data/gidb/bacteria/ERA269036/tmp/9799_7#3.sam</t>
  </si>
  <si>
    <t>/data/gidb/human/RNAseq/tmp/K562_cytosol_LID8465_TopHat_v2.sam</t>
  </si>
  <si>
    <t>/data/gidb/human/illumina/ERR317482WGS/tmp/9827_2#49.sam</t>
  </si>
  <si>
    <t>/data/gidb/human/illumina/ERP002490/tmp/NA12878_S1.sam</t>
  </si>
  <si>
    <t>/data/gidb/human/illumina/ERP002490/tmp/NA12882_S1.sam</t>
  </si>
  <si>
    <t>/data/gidb/human/illumina/ERP002490/tmp/NA12877_S1.sam</t>
  </si>
  <si>
    <t>/data/gidb/human/illumina/ERP001960/tmp/NA12878_S1.sam</t>
  </si>
  <si>
    <t>/data/gidb/human/illumina/ERP001960/tmp/NA12890_S1.sam</t>
  </si>
  <si>
    <t>/data/gidb/human/illumina/ERP001960/tmp/NA12879_S1.sam</t>
  </si>
  <si>
    <t>/data/gidb/human/illumina/NA21144.chrom11/tmp/NA21144.chrom11.ILLUMINA.bwa.GIH.low_coverage.20130415.sam</t>
  </si>
  <si>
    <t>/data/gidb/human/IonTorrent/tmp/sample-2-12_sorted.sam</t>
  </si>
  <si>
    <t>/data/gidb/human/IonTorrent/tmp/sample-2-11_sorted.sam</t>
  </si>
  <si>
    <t>/data/gidb/human/IonTorrent/tmp/sample-2-10_sorted.sam</t>
  </si>
  <si>
    <t>Path</t>
  </si>
  <si>
    <t>ID</t>
  </si>
  <si>
    <t>tsc</t>
  </si>
  <si>
    <t>598HCC</t>
  </si>
  <si>
    <t>HCCmix</t>
  </si>
  <si>
    <t>DH10B</t>
  </si>
  <si>
    <t>9799#3</t>
  </si>
  <si>
    <t>K562</t>
  </si>
  <si>
    <t>9827#49</t>
  </si>
  <si>
    <t>NAchrom11</t>
  </si>
  <si>
    <t>sample-12</t>
  </si>
  <si>
    <t>sample-11</t>
  </si>
  <si>
    <t>sample-10</t>
  </si>
  <si>
    <t>Quip</t>
  </si>
  <si>
    <t>DeeZ</t>
  </si>
  <si>
    <t>Time (us)</t>
  </si>
  <si>
    <t>Time (s)</t>
  </si>
  <si>
    <t>File Size (B)</t>
  </si>
  <si>
    <t>POS Size (B)</t>
  </si>
  <si>
    <t>CIGAR Size (B)</t>
  </si>
  <si>
    <t>SEQ Size (B)</t>
  </si>
  <si>
    <t>Nuc Size (B)</t>
  </si>
  <si>
    <t>Time (h)</t>
  </si>
  <si>
    <t>SEQ Size (%)</t>
  </si>
  <si>
    <t>SAM</t>
  </si>
  <si>
    <t xml:space="preserve"> Intel® Core™ i7-3770K CPU, 8 cores @ 3.50 GHz, 32 GB RAM</t>
  </si>
  <si>
    <t>Speed (MB/s)</t>
  </si>
  <si>
    <t>File Size (GB)</t>
  </si>
  <si>
    <t>POS Size (%)</t>
  </si>
  <si>
    <t>CIGAR Size (%)</t>
  </si>
  <si>
    <t>No. Of Records</t>
  </si>
  <si>
    <t>Seq Size (B)</t>
  </si>
  <si>
    <t>Aux Size (B)</t>
  </si>
  <si>
    <t>Qual Size (B)</t>
  </si>
  <si>
    <t>Aux Size (%)</t>
  </si>
  <si>
    <t>Nuc Size (%)</t>
  </si>
  <si>
    <t>Qual Size (%)</t>
  </si>
  <si>
    <t>Aux CR</t>
  </si>
  <si>
    <t>Nuc CR</t>
  </si>
  <si>
    <t>Qual CR</t>
  </si>
  <si>
    <t>QUAL Size (B)</t>
  </si>
  <si>
    <t>QUAL Size (%)</t>
  </si>
  <si>
    <t>Aux Speed (MB/s)</t>
  </si>
  <si>
    <t>Nuc Speed (MB/s)</t>
  </si>
  <si>
    <t>Qual Speed (MB/s)</t>
  </si>
  <si>
    <t>CRAM</t>
  </si>
  <si>
    <t>2490NA12878</t>
  </si>
  <si>
    <t>2490NA12882</t>
  </si>
  <si>
    <t>2490NA12877</t>
  </si>
  <si>
    <t>1960NA12878</t>
  </si>
  <si>
    <t>1960NA12890</t>
  </si>
  <si>
    <t>1960NA12879</t>
  </si>
  <si>
    <t>Time</t>
  </si>
  <si>
    <t>Sizes</t>
  </si>
  <si>
    <t>General Information</t>
  </si>
  <si>
    <t>Sizes / Compression Ratios</t>
  </si>
  <si>
    <t>Aux</t>
  </si>
  <si>
    <t>Nuc</t>
  </si>
  <si>
    <t>Qual</t>
  </si>
  <si>
    <t>%</t>
  </si>
  <si>
    <t>B</t>
  </si>
  <si>
    <t>us</t>
  </si>
  <si>
    <t>s</t>
  </si>
  <si>
    <t>h</t>
  </si>
  <si>
    <t>CRTL (\t, \n)</t>
  </si>
  <si>
    <t>HEAD (SAM Header)</t>
  </si>
  <si>
    <t xml:space="preserve">SAM file size </t>
  </si>
  <si>
    <t>Number of records</t>
  </si>
  <si>
    <t>QNAME</t>
  </si>
  <si>
    <t>FLAG</t>
  </si>
  <si>
    <t>RNAME</t>
  </si>
  <si>
    <t>POS</t>
  </si>
  <si>
    <t>MAPQ</t>
  </si>
  <si>
    <t>CIGAR</t>
  </si>
  <si>
    <t>RNEXT</t>
  </si>
  <si>
    <t>PNEXT</t>
  </si>
  <si>
    <t>TLEN</t>
  </si>
  <si>
    <t>SEQ</t>
  </si>
  <si>
    <t>QUAL</t>
  </si>
  <si>
    <t>OPT</t>
  </si>
  <si>
    <t>File header</t>
  </si>
  <si>
    <t>SAM header</t>
  </si>
  <si>
    <t>Block header(s)</t>
  </si>
  <si>
    <t>Total time elapsed</t>
  </si>
  <si>
    <t>Remaining</t>
  </si>
  <si>
    <t>Speed</t>
  </si>
  <si>
    <t>Total</t>
  </si>
  <si>
    <t>MB/s</t>
  </si>
  <si>
    <t>Seq</t>
  </si>
  <si>
    <t>kB</t>
  </si>
  <si>
    <t>GB</t>
  </si>
  <si>
    <t>MB</t>
  </si>
  <si>
    <t>mapQual</t>
  </si>
  <si>
    <t>mapFlag</t>
  </si>
  <si>
    <t>sequence</t>
  </si>
  <si>
    <t>editOp</t>
  </si>
  <si>
    <t>readName</t>
  </si>
  <si>
    <t>quality</t>
  </si>
  <si>
    <t>pairedEnd</t>
  </si>
  <si>
    <t>optField</t>
  </si>
  <si>
    <t>Elapsed (wall clock) time</t>
  </si>
  <si>
    <t>Corresponding SAM Fields</t>
  </si>
  <si>
    <t>N/A</t>
  </si>
  <si>
    <t>Reference</t>
  </si>
  <si>
    <t>/data/gidb/bacteria/DH10B/tmp/DH10B_WithDup_FinalEdit_validated.fasta</t>
  </si>
  <si>
    <t>File</t>
  </si>
  <si>
    <t>Decompression:</t>
  </si>
  <si>
    <t>Compression Speed</t>
  </si>
  <si>
    <t>Compression</t>
  </si>
  <si>
    <t>Decompression</t>
  </si>
  <si>
    <t>Memory (maximum resident set size)</t>
  </si>
  <si>
    <t>Decompression Speed</t>
  </si>
  <si>
    <t>Compression Memory</t>
  </si>
  <si>
    <t>Decompression Memory</t>
  </si>
  <si>
    <t>len</t>
  </si>
  <si>
    <t>flags</t>
  </si>
  <si>
    <t>pos</t>
  </si>
  <si>
    <t>rname</t>
  </si>
  <si>
    <t>cigar</t>
  </si>
  <si>
    <t>mapQ</t>
  </si>
  <si>
    <t>name2</t>
  </si>
  <si>
    <t>qual</t>
  </si>
  <si>
    <t>seq8</t>
  </si>
  <si>
    <t>consensus</t>
  </si>
  <si>
    <t>diffcol</t>
  </si>
  <si>
    <t>{vogesMod}</t>
  </si>
  <si>
    <t>--</t>
  </si>
  <si>
    <t>Gzip file size</t>
  </si>
  <si>
    <t>Range file size</t>
  </si>
  <si>
    <t>Tsc v1.0</t>
  </si>
  <si>
    <t>Quip v1.1.8</t>
  </si>
  <si>
    <t>Quip v1.1.8 -a</t>
  </si>
  <si>
    <t>Quip v1.1.8 -r</t>
  </si>
  <si>
    <t>Sam_comp v0.7</t>
  </si>
  <si>
    <t>CRAM v2.0</t>
  </si>
  <si>
    <t>DeeZ v1.0</t>
  </si>
  <si>
    <t>Ident</t>
  </si>
  <si>
    <t>Gzip 1.6</t>
  </si>
  <si>
    <t>File size</t>
  </si>
  <si>
    <t>File format</t>
  </si>
  <si>
    <t>Range</t>
  </si>
  <si>
    <t>Paired</t>
  </si>
  <si>
    <t>Aux/Nuc/Paired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</si>
</sst>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n">
        <color rgb="FFB2B2B2"/>
      </top>
      <bottom style="thick">
        <color theme="4" tint="0.4999847407452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3" borderId="16" applyNumberFormat="0" applyAlignment="0" applyProtection="0"/>
  </cellStyleXfs>
  <cellXfs count="57">
    <xf numFmtId="0" fontId="0" fillId="0" borderId="0" xfId="0"/>
    <xf numFmtId="0" fontId="3" fillId="0" borderId="0" xfId="0" applyFont="1"/>
    <xf numFmtId="2" fontId="0" fillId="0" borderId="0" xfId="1" applyNumberFormat="1" applyFont="1"/>
    <xf numFmtId="0" fontId="2" fillId="0" borderId="0" xfId="2"/>
    <xf numFmtId="0" fontId="3" fillId="2" borderId="0" xfId="3" applyFont="1"/>
    <xf numFmtId="0" fontId="4" fillId="0" borderId="1" xfId="4"/>
    <xf numFmtId="0" fontId="5" fillId="0" borderId="2" xfId="5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0" fontId="5" fillId="0" borderId="2" xfId="5" applyNumberFormat="1"/>
    <xf numFmtId="0" fontId="5" fillId="0" borderId="2" xfId="5" applyAlignment="1">
      <alignment horizontal="right"/>
    </xf>
    <xf numFmtId="10" fontId="5" fillId="0" borderId="2" xfId="5" applyNumberFormat="1" applyAlignment="1">
      <alignment horizontal="right"/>
    </xf>
    <xf numFmtId="164" fontId="0" fillId="0" borderId="0" xfId="1" applyNumberFormat="1" applyFont="1"/>
    <xf numFmtId="165" fontId="0" fillId="0" borderId="0" xfId="1" applyNumberFormat="1" applyFont="1"/>
    <xf numFmtId="165" fontId="5" fillId="0" borderId="2" xfId="5" applyNumberFormat="1" applyAlignment="1">
      <alignment horizontal="right"/>
    </xf>
    <xf numFmtId="164" fontId="5" fillId="0" borderId="2" xfId="5" applyNumberFormat="1" applyAlignment="1">
      <alignment horizontal="right"/>
    </xf>
    <xf numFmtId="0" fontId="0" fillId="0" borderId="0" xfId="0" applyNumberFormat="1"/>
    <xf numFmtId="0" fontId="6" fillId="0" borderId="3" xfId="6" applyAlignment="1">
      <alignment horizontal="right"/>
    </xf>
    <xf numFmtId="10" fontId="6" fillId="0" borderId="3" xfId="6" applyNumberFormat="1" applyAlignment="1">
      <alignment horizontal="right"/>
    </xf>
    <xf numFmtId="0" fontId="3" fillId="0" borderId="8" xfId="0" applyFont="1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/>
    <xf numFmtId="0" fontId="0" fillId="0" borderId="0" xfId="0" applyBorder="1"/>
    <xf numFmtId="0" fontId="0" fillId="0" borderId="14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/>
    <xf numFmtId="0" fontId="4" fillId="0" borderId="1" xfId="4"/>
    <xf numFmtId="0" fontId="5" fillId="0" borderId="2" xfId="5"/>
    <xf numFmtId="0" fontId="0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0" xfId="0"/>
    <xf numFmtId="0" fontId="5" fillId="0" borderId="2" xfId="5"/>
    <xf numFmtId="0" fontId="5" fillId="0" borderId="5" xfId="5" applyBorder="1"/>
    <xf numFmtId="0" fontId="2" fillId="0" borderId="0" xfId="2"/>
    <xf numFmtId="0" fontId="4" fillId="0" borderId="1" xfId="4"/>
    <xf numFmtId="0" fontId="5" fillId="0" borderId="6" xfId="5" applyBorder="1"/>
    <xf numFmtId="0" fontId="0" fillId="0" borderId="4" xfId="0" applyBorder="1"/>
    <xf numFmtId="0" fontId="6" fillId="0" borderId="3" xfId="6"/>
    <xf numFmtId="0" fontId="3" fillId="0" borderId="0" xfId="0" applyFont="1" applyBorder="1"/>
    <xf numFmtId="2" fontId="0" fillId="0" borderId="0" xfId="0" applyNumberFormat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Border="1" applyAlignment="1">
      <alignment vertical="center"/>
    </xf>
    <xf numFmtId="10" fontId="0" fillId="0" borderId="11" xfId="1" applyNumberFormat="1" applyFont="1" applyBorder="1"/>
    <xf numFmtId="0" fontId="0" fillId="0" borderId="0" xfId="0" quotePrefix="1" applyFont="1" applyAlignment="1">
      <alignment vertical="center"/>
    </xf>
    <xf numFmtId="0" fontId="0" fillId="0" borderId="7" xfId="0" applyBorder="1"/>
    <xf numFmtId="10" fontId="0" fillId="0" borderId="12" xfId="1" applyNumberFormat="1" applyFont="1" applyBorder="1"/>
    <xf numFmtId="0" fontId="7" fillId="3" borderId="16" xfId="7"/>
    <xf numFmtId="0" fontId="3" fillId="0" borderId="0" xfId="0" applyFont="1" applyFill="1" applyBorder="1"/>
    <xf numFmtId="0" fontId="0" fillId="0" borderId="17" xfId="0" applyBorder="1"/>
    <xf numFmtId="0" fontId="0" fillId="0" borderId="11" xfId="0" quotePrefix="1" applyBorder="1"/>
  </cellXfs>
  <cellStyles count="8">
    <cellStyle name="20% - Accent6" xfId="3" builtinId="50"/>
    <cellStyle name="Explanatory Text" xfId="2" builtinId="53"/>
    <cellStyle name="Heading 1" xfId="4" builtinId="16"/>
    <cellStyle name="Heading 2" xfId="5" builtinId="17"/>
    <cellStyle name="Heading 3" xfId="6" builtinId="18"/>
    <cellStyle name="Input" xfId="7" builtinId="20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DH10B!$K$1:$Q$1</c:f>
              <c:strCache>
                <c:ptCount val="7"/>
                <c:pt idx="0">
                  <c:v>Tsc v1.0</c:v>
                </c:pt>
                <c:pt idx="1">
                  <c:v>Quip v1.1.8</c:v>
                </c:pt>
                <c:pt idx="2">
                  <c:v>Quip v1.1.8 -a</c:v>
                </c:pt>
                <c:pt idx="3">
                  <c:v>Quip v1.1.8 -r</c:v>
                </c:pt>
                <c:pt idx="4">
                  <c:v>DeeZ v1.0</c:v>
                </c:pt>
                <c:pt idx="5">
                  <c:v>Sam_comp v0.7</c:v>
                </c:pt>
                <c:pt idx="6">
                  <c:v>CRAM v2.0</c:v>
                </c:pt>
              </c:strCache>
            </c:strRef>
          </c:cat>
          <c:val>
            <c:numRef>
              <c:f>DH10B!$K$5:$Q$5</c:f>
              <c:numCache>
                <c:formatCode>0.00%</c:formatCode>
                <c:ptCount val="7"/>
                <c:pt idx="0">
                  <c:v>1.0609067051954464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9.6502195724511589E-2</c:v>
                </c:pt>
                <c:pt idx="5">
                  <c:v>4.7510610649912658E-3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31885200"/>
        <c:axId val="-1531890096"/>
      </c:barChart>
      <c:catAx>
        <c:axId val="-153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890096"/>
        <c:crosses val="autoZero"/>
        <c:auto val="1"/>
        <c:lblAlgn val="ctr"/>
        <c:lblOffset val="100"/>
        <c:noMultiLvlLbl val="0"/>
      </c:catAx>
      <c:valAx>
        <c:axId val="-15318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DH10B!$I$1:$Q$1</c:f>
              <c:strCache>
                <c:ptCount val="9"/>
                <c:pt idx="0">
                  <c:v>Gzip 1.6</c:v>
                </c:pt>
                <c:pt idx="1">
                  <c:v>Range</c:v>
                </c:pt>
                <c:pt idx="2">
                  <c:v>Tsc v1.0</c:v>
                </c:pt>
                <c:pt idx="3">
                  <c:v>Quip v1.1.8</c:v>
                </c:pt>
                <c:pt idx="4">
                  <c:v>Quip v1.1.8 -a</c:v>
                </c:pt>
                <c:pt idx="5">
                  <c:v>Quip v1.1.8 -r</c:v>
                </c:pt>
                <c:pt idx="6">
                  <c:v>DeeZ v1.0</c:v>
                </c:pt>
                <c:pt idx="7">
                  <c:v>Sam_comp v0.7</c:v>
                </c:pt>
                <c:pt idx="8">
                  <c:v>CRAM v2.0</c:v>
                </c:pt>
              </c:strCache>
            </c:strRef>
          </c:cat>
          <c:val>
            <c:numRef>
              <c:f>DH10B!$I$3:$Q$3</c:f>
              <c:numCache>
                <c:formatCode>0.00%</c:formatCode>
                <c:ptCount val="9"/>
                <c:pt idx="0">
                  <c:v>0.24036523414587008</c:v>
                </c:pt>
                <c:pt idx="1">
                  <c:v>0.57461179837677867</c:v>
                </c:pt>
                <c:pt idx="2">
                  <c:v>0.28580228905934635</c:v>
                </c:pt>
                <c:pt idx="3">
                  <c:v>0.19774516824949301</c:v>
                </c:pt>
                <c:pt idx="4">
                  <c:v>0.19774516968343242</c:v>
                </c:pt>
                <c:pt idx="5">
                  <c:v>0.21383638742715863</c:v>
                </c:pt>
                <c:pt idx="6">
                  <c:v>0.15613658385108203</c:v>
                </c:pt>
                <c:pt idx="7">
                  <c:v>0.12556669209099783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47931584"/>
        <c:axId val="-1047918528"/>
      </c:barChart>
      <c:catAx>
        <c:axId val="-10479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18528"/>
        <c:crosses val="autoZero"/>
        <c:auto val="1"/>
        <c:lblAlgn val="ctr"/>
        <c:lblOffset val="100"/>
        <c:noMultiLvlLbl val="0"/>
      </c:catAx>
      <c:valAx>
        <c:axId val="-10479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DH10B!$K$1:$Q$1</c:f>
              <c:strCache>
                <c:ptCount val="7"/>
                <c:pt idx="0">
                  <c:v>Tsc v1.0</c:v>
                </c:pt>
                <c:pt idx="1">
                  <c:v>Quip v1.1.8</c:v>
                </c:pt>
                <c:pt idx="2">
                  <c:v>Quip v1.1.8 -a</c:v>
                </c:pt>
                <c:pt idx="3">
                  <c:v>Quip v1.1.8 -r</c:v>
                </c:pt>
                <c:pt idx="4">
                  <c:v>DeeZ v1.0</c:v>
                </c:pt>
                <c:pt idx="5">
                  <c:v>Sam_comp v0.7</c:v>
                </c:pt>
                <c:pt idx="6">
                  <c:v>CRAM v2.0</c:v>
                </c:pt>
              </c:strCache>
            </c:strRef>
          </c:cat>
          <c:val>
            <c:numRef>
              <c:f>DH10B!$K$7:$Q$7</c:f>
              <c:numCache>
                <c:formatCode>0.00%</c:formatCode>
                <c:ptCount val="7"/>
                <c:pt idx="0">
                  <c:v>0</c:v>
                </c:pt>
                <c:pt idx="1">
                  <c:v>0.23663296975530837</c:v>
                </c:pt>
                <c:pt idx="2">
                  <c:v>0.23663296975530837</c:v>
                </c:pt>
                <c:pt idx="3">
                  <c:v>0.23663296975530837</c:v>
                </c:pt>
                <c:pt idx="4">
                  <c:v>0.19713036657069991</c:v>
                </c:pt>
                <c:pt idx="5">
                  <c:v>0.23627720212673303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81257760"/>
        <c:axId val="-981266464"/>
      </c:barChart>
      <c:catAx>
        <c:axId val="-981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266464"/>
        <c:crosses val="autoZero"/>
        <c:auto val="1"/>
        <c:lblAlgn val="ctr"/>
        <c:lblOffset val="100"/>
        <c:noMultiLvlLbl val="0"/>
      </c:catAx>
      <c:valAx>
        <c:axId val="-981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DH10B!$K$1:$Q$1</c:f>
              <c:strCache>
                <c:ptCount val="7"/>
                <c:pt idx="0">
                  <c:v>Tsc v1.0</c:v>
                </c:pt>
                <c:pt idx="1">
                  <c:v>Quip v1.1.8</c:v>
                </c:pt>
                <c:pt idx="2">
                  <c:v>Quip v1.1.8 -a</c:v>
                </c:pt>
                <c:pt idx="3">
                  <c:v>Quip v1.1.8 -r</c:v>
                </c:pt>
                <c:pt idx="4">
                  <c:v>DeeZ v1.0</c:v>
                </c:pt>
                <c:pt idx="5">
                  <c:v>Sam_comp v0.7</c:v>
                </c:pt>
                <c:pt idx="6">
                  <c:v>CRAM v2.0</c:v>
                </c:pt>
              </c:strCache>
            </c:strRef>
          </c:cat>
          <c:val>
            <c:numRef>
              <c:f>DH10B!$K$9:$Q$9</c:f>
              <c:numCache>
                <c:formatCode>0.00%</c:formatCode>
                <c:ptCount val="7"/>
                <c:pt idx="0">
                  <c:v>2.0014659478887826E-2</c:v>
                </c:pt>
                <c:pt idx="1">
                  <c:v>0.16047173877284929</c:v>
                </c:pt>
                <c:pt idx="2">
                  <c:v>0.16047173877284929</c:v>
                </c:pt>
                <c:pt idx="3">
                  <c:v>0.19967344566457057</c:v>
                </c:pt>
                <c:pt idx="4">
                  <c:v>1.1524236801560898E-2</c:v>
                </c:pt>
                <c:pt idx="5">
                  <c:v>9.8998545007819294E-3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47921792"/>
        <c:axId val="-1047923424"/>
      </c:barChart>
      <c:catAx>
        <c:axId val="-1047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23424"/>
        <c:crosses val="autoZero"/>
        <c:auto val="1"/>
        <c:lblAlgn val="ctr"/>
        <c:lblOffset val="100"/>
        <c:noMultiLvlLbl val="0"/>
      </c:catAx>
      <c:valAx>
        <c:axId val="-104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DH10B!$K$1:$Q$1</c:f>
              <c:strCache>
                <c:ptCount val="7"/>
                <c:pt idx="0">
                  <c:v>Tsc v1.0</c:v>
                </c:pt>
                <c:pt idx="1">
                  <c:v>Quip v1.1.8</c:v>
                </c:pt>
                <c:pt idx="2">
                  <c:v>Quip v1.1.8 -a</c:v>
                </c:pt>
                <c:pt idx="3">
                  <c:v>Quip v1.1.8 -r</c:v>
                </c:pt>
                <c:pt idx="4">
                  <c:v>DeeZ v1.0</c:v>
                </c:pt>
                <c:pt idx="5">
                  <c:v>Sam_comp v0.7</c:v>
                </c:pt>
                <c:pt idx="6">
                  <c:v>CRAM v2.0</c:v>
                </c:pt>
              </c:strCache>
            </c:strRef>
          </c:cat>
          <c:val>
            <c:numRef>
              <c:f>DH10B!$K$13:$Q$13</c:f>
              <c:numCache>
                <c:formatCode>0.00%</c:formatCode>
                <c:ptCount val="7"/>
                <c:pt idx="0">
                  <c:v>0.36865715535419463</c:v>
                </c:pt>
                <c:pt idx="1">
                  <c:v>0.32071687437639201</c:v>
                </c:pt>
                <c:pt idx="2">
                  <c:v>0.32071687437639201</c:v>
                </c:pt>
                <c:pt idx="3">
                  <c:v>0.32071687437639201</c:v>
                </c:pt>
                <c:pt idx="4">
                  <c:v>0.34151511837327952</c:v>
                </c:pt>
                <c:pt idx="5">
                  <c:v>0.31320323554735457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42039248"/>
        <c:axId val="-1742037072"/>
      </c:barChart>
      <c:catAx>
        <c:axId val="-17420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037072"/>
        <c:crosses val="autoZero"/>
        <c:auto val="1"/>
        <c:lblAlgn val="ctr"/>
        <c:lblOffset val="100"/>
        <c:noMultiLvlLbl val="0"/>
      </c:catAx>
      <c:valAx>
        <c:axId val="-17420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0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DH10B!$K$1:$Q$1</c:f>
              <c:strCache>
                <c:ptCount val="7"/>
                <c:pt idx="0">
                  <c:v>Tsc v1.0</c:v>
                </c:pt>
                <c:pt idx="1">
                  <c:v>Quip v1.1.8</c:v>
                </c:pt>
                <c:pt idx="2">
                  <c:v>Quip v1.1.8 -a</c:v>
                </c:pt>
                <c:pt idx="3">
                  <c:v>Quip v1.1.8 -r</c:v>
                </c:pt>
                <c:pt idx="4">
                  <c:v>DeeZ v1.0</c:v>
                </c:pt>
                <c:pt idx="5">
                  <c:v>Sam_comp v0.7</c:v>
                </c:pt>
                <c:pt idx="6">
                  <c:v>CRAM v2.0</c:v>
                </c:pt>
              </c:strCache>
            </c:strRef>
          </c:cat>
          <c:val>
            <c:numRef>
              <c:f>DH10B!$K$11:$Q$11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2.0536298168053427E-2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81254496"/>
        <c:axId val="-981253952"/>
      </c:barChart>
      <c:catAx>
        <c:axId val="-9812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253952"/>
        <c:crosses val="autoZero"/>
        <c:auto val="1"/>
        <c:lblAlgn val="ctr"/>
        <c:lblOffset val="100"/>
        <c:noMultiLvlLbl val="0"/>
      </c:catAx>
      <c:valAx>
        <c:axId val="-9812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2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32</xdr:row>
      <xdr:rowOff>223156</xdr:rowOff>
    </xdr:from>
    <xdr:to>
      <xdr:col>14</xdr:col>
      <xdr:colOff>657225</xdr:colOff>
      <xdr:row>52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17</xdr:row>
      <xdr:rowOff>176891</xdr:rowOff>
    </xdr:from>
    <xdr:to>
      <xdr:col>14</xdr:col>
      <xdr:colOff>619124</xdr:colOff>
      <xdr:row>32</xdr:row>
      <xdr:rowOff>126545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53</xdr:row>
      <xdr:rowOff>40820</xdr:rowOff>
    </xdr:from>
    <xdr:to>
      <xdr:col>14</xdr:col>
      <xdr:colOff>647700</xdr:colOff>
      <xdr:row>69</xdr:row>
      <xdr:rowOff>80280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70</xdr:row>
      <xdr:rowOff>5441</xdr:rowOff>
    </xdr:from>
    <xdr:to>
      <xdr:col>15</xdr:col>
      <xdr:colOff>9525</xdr:colOff>
      <xdr:row>88</xdr:row>
      <xdr:rowOff>55787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104</xdr:row>
      <xdr:rowOff>209550</xdr:rowOff>
    </xdr:from>
    <xdr:to>
      <xdr:col>15</xdr:col>
      <xdr:colOff>19050</xdr:colOff>
      <xdr:row>120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89</xdr:row>
      <xdr:rowOff>0</xdr:rowOff>
    </xdr:from>
    <xdr:to>
      <xdr:col>15</xdr:col>
      <xdr:colOff>19050</xdr:colOff>
      <xdr:row>104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A19" sqref="A19"/>
    </sheetView>
  </sheetViews>
  <sheetFormatPr defaultRowHeight="15" x14ac:dyDescent="0.25"/>
  <cols>
    <col min="1" max="1" width="84.85546875" customWidth="1"/>
    <col min="2" max="2" width="13.42578125" bestFit="1" customWidth="1"/>
  </cols>
  <sheetData>
    <row r="1" spans="1:2" s="1" customFormat="1" x14ac:dyDescent="0.25">
      <c r="A1" s="4" t="s">
        <v>41</v>
      </c>
      <c r="B1" s="4" t="s">
        <v>41</v>
      </c>
    </row>
    <row r="2" spans="1:2" s="1" customFormat="1" x14ac:dyDescent="0.25">
      <c r="A2" s="1" t="s">
        <v>17</v>
      </c>
      <c r="B2" s="1" t="s">
        <v>18</v>
      </c>
    </row>
    <row r="3" spans="1:2" x14ac:dyDescent="0.25">
      <c r="A3" t="s">
        <v>1</v>
      </c>
      <c r="B3" s="3" t="s">
        <v>20</v>
      </c>
    </row>
    <row r="4" spans="1:2" x14ac:dyDescent="0.25">
      <c r="A4" t="s">
        <v>2</v>
      </c>
      <c r="B4" s="3" t="s">
        <v>21</v>
      </c>
    </row>
    <row r="5" spans="1:2" x14ac:dyDescent="0.25">
      <c r="A5" t="s">
        <v>3</v>
      </c>
      <c r="B5" s="3" t="s">
        <v>22</v>
      </c>
    </row>
    <row r="6" spans="1:2" x14ac:dyDescent="0.25">
      <c r="A6" t="s">
        <v>4</v>
      </c>
      <c r="B6" s="3" t="s">
        <v>23</v>
      </c>
    </row>
    <row r="7" spans="1:2" x14ac:dyDescent="0.25">
      <c r="A7" t="s">
        <v>5</v>
      </c>
      <c r="B7" s="3" t="s">
        <v>24</v>
      </c>
    </row>
    <row r="8" spans="1:2" x14ac:dyDescent="0.25">
      <c r="A8" t="s">
        <v>6</v>
      </c>
      <c r="B8" s="3" t="s">
        <v>25</v>
      </c>
    </row>
    <row r="9" spans="1:2" x14ac:dyDescent="0.25">
      <c r="A9" t="s">
        <v>7</v>
      </c>
      <c r="B9" s="3" t="s">
        <v>63</v>
      </c>
    </row>
    <row r="10" spans="1:2" x14ac:dyDescent="0.25">
      <c r="A10" t="s">
        <v>8</v>
      </c>
      <c r="B10" s="3" t="s">
        <v>64</v>
      </c>
    </row>
    <row r="11" spans="1:2" x14ac:dyDescent="0.25">
      <c r="A11" t="s">
        <v>9</v>
      </c>
      <c r="B11" s="3" t="s">
        <v>65</v>
      </c>
    </row>
    <row r="12" spans="1:2" x14ac:dyDescent="0.25">
      <c r="A12" t="s">
        <v>10</v>
      </c>
      <c r="B12" s="3" t="s">
        <v>66</v>
      </c>
    </row>
    <row r="13" spans="1:2" x14ac:dyDescent="0.25">
      <c r="A13" t="s">
        <v>11</v>
      </c>
      <c r="B13" s="3" t="s">
        <v>67</v>
      </c>
    </row>
    <row r="14" spans="1:2" x14ac:dyDescent="0.25">
      <c r="A14" t="s">
        <v>12</v>
      </c>
      <c r="B14" s="3" t="s">
        <v>68</v>
      </c>
    </row>
    <row r="15" spans="1:2" x14ac:dyDescent="0.25">
      <c r="A15" t="s">
        <v>13</v>
      </c>
      <c r="B15" s="3" t="s">
        <v>26</v>
      </c>
    </row>
    <row r="16" spans="1:2" x14ac:dyDescent="0.25">
      <c r="A16" t="s">
        <v>14</v>
      </c>
      <c r="B16" s="3" t="s">
        <v>27</v>
      </c>
    </row>
    <row r="17" spans="1:2" x14ac:dyDescent="0.25">
      <c r="A17" t="s">
        <v>15</v>
      </c>
      <c r="B17" s="3" t="s">
        <v>28</v>
      </c>
    </row>
    <row r="18" spans="1:2" x14ac:dyDescent="0.25">
      <c r="A18" t="s">
        <v>16</v>
      </c>
      <c r="B18" s="3" t="s">
        <v>29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4" sqref="Q44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defaultRowHeight="15" x14ac:dyDescent="0.25"/>
  <cols>
    <col min="1" max="1" width="17" bestFit="1" customWidth="1"/>
    <col min="2" max="2" width="85" bestFit="1" customWidth="1"/>
  </cols>
  <sheetData>
    <row r="1" spans="1:2" x14ac:dyDescent="0.25">
      <c r="A1" s="3" t="s">
        <v>42</v>
      </c>
    </row>
    <row r="3" spans="1:2" ht="18" thickBot="1" x14ac:dyDescent="0.35">
      <c r="A3" s="6" t="s">
        <v>41</v>
      </c>
      <c r="B3" s="6"/>
    </row>
    <row r="4" spans="1:2" ht="15.75" thickTop="1" x14ac:dyDescent="0.25">
      <c r="A4" t="s">
        <v>17</v>
      </c>
      <c r="B4" t="s">
        <v>0</v>
      </c>
    </row>
    <row r="5" spans="1:2" x14ac:dyDescent="0.25">
      <c r="A5" t="s">
        <v>34</v>
      </c>
      <c r="B5">
        <v>795924405244</v>
      </c>
    </row>
    <row r="6" spans="1:2" x14ac:dyDescent="0.25">
      <c r="A6" t="s">
        <v>44</v>
      </c>
      <c r="B6">
        <f>B5/(1000*1000*1000)</f>
        <v>795.92440524400001</v>
      </c>
    </row>
    <row r="7" spans="1:2" x14ac:dyDescent="0.25">
      <c r="A7" t="s">
        <v>47</v>
      </c>
    </row>
    <row r="8" spans="1:2" x14ac:dyDescent="0.25">
      <c r="A8" t="s">
        <v>35</v>
      </c>
    </row>
    <row r="9" spans="1:2" x14ac:dyDescent="0.25">
      <c r="A9" t="s">
        <v>36</v>
      </c>
    </row>
    <row r="10" spans="1:2" x14ac:dyDescent="0.25">
      <c r="A10" t="s">
        <v>37</v>
      </c>
    </row>
    <row r="11" spans="1:2" x14ac:dyDescent="0.25">
      <c r="A11" t="s">
        <v>57</v>
      </c>
    </row>
    <row r="12" spans="1:2" x14ac:dyDescent="0.25">
      <c r="A12" t="s">
        <v>45</v>
      </c>
      <c r="B12">
        <f>B8/$B$5</f>
        <v>0</v>
      </c>
    </row>
    <row r="13" spans="1:2" x14ac:dyDescent="0.25">
      <c r="A13" t="s">
        <v>46</v>
      </c>
      <c r="B13">
        <f t="shared" ref="B13:B15" si="0">B9/$B$5</f>
        <v>0</v>
      </c>
    </row>
    <row r="14" spans="1:2" x14ac:dyDescent="0.25">
      <c r="A14" t="s">
        <v>40</v>
      </c>
      <c r="B14">
        <f t="shared" si="0"/>
        <v>0</v>
      </c>
    </row>
    <row r="15" spans="1:2" x14ac:dyDescent="0.25">
      <c r="A15" t="s">
        <v>58</v>
      </c>
      <c r="B15">
        <f t="shared" si="0"/>
        <v>0</v>
      </c>
    </row>
    <row r="17" spans="1:2" ht="18" thickBot="1" x14ac:dyDescent="0.35">
      <c r="A17" s="6" t="s">
        <v>19</v>
      </c>
      <c r="B17" s="6"/>
    </row>
    <row r="18" spans="1:2" ht="15.75" thickTop="1" x14ac:dyDescent="0.25">
      <c r="A18" t="s">
        <v>34</v>
      </c>
    </row>
    <row r="19" spans="1:2" x14ac:dyDescent="0.25">
      <c r="A19" t="s">
        <v>44</v>
      </c>
    </row>
    <row r="20" spans="1:2" x14ac:dyDescent="0.25">
      <c r="A20" t="s">
        <v>49</v>
      </c>
    </row>
    <row r="21" spans="1:2" x14ac:dyDescent="0.25">
      <c r="A21" t="s">
        <v>38</v>
      </c>
    </row>
    <row r="22" spans="1:2" x14ac:dyDescent="0.25">
      <c r="A22" t="s">
        <v>50</v>
      </c>
    </row>
    <row r="23" spans="1:2" x14ac:dyDescent="0.25">
      <c r="A23" t="s">
        <v>51</v>
      </c>
    </row>
    <row r="24" spans="1:2" x14ac:dyDescent="0.25">
      <c r="A24" t="s">
        <v>52</v>
      </c>
    </row>
    <row r="25" spans="1:2" x14ac:dyDescent="0.25">
      <c r="A25" t="s">
        <v>53</v>
      </c>
    </row>
    <row r="26" spans="1:2" x14ac:dyDescent="0.25">
      <c r="A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59</v>
      </c>
    </row>
    <row r="30" spans="1:2" x14ac:dyDescent="0.25">
      <c r="A30" t="s">
        <v>60</v>
      </c>
    </row>
    <row r="31" spans="1:2" x14ac:dyDescent="0.25">
      <c r="A31" t="s">
        <v>61</v>
      </c>
    </row>
    <row r="32" spans="1:2" x14ac:dyDescent="0.25">
      <c r="A32" t="s">
        <v>32</v>
      </c>
    </row>
    <row r="33" spans="1:2" x14ac:dyDescent="0.25">
      <c r="A33" t="s">
        <v>33</v>
      </c>
      <c r="B33">
        <f>B32/(1000*1000)</f>
        <v>0</v>
      </c>
    </row>
    <row r="34" spans="1:2" x14ac:dyDescent="0.25">
      <c r="A34" t="s">
        <v>39</v>
      </c>
      <c r="B34">
        <f>B33/(60*60)</f>
        <v>0</v>
      </c>
    </row>
    <row r="35" spans="1:2" x14ac:dyDescent="0.25">
      <c r="A35" t="s">
        <v>43</v>
      </c>
    </row>
    <row r="37" spans="1:2" ht="18" thickBot="1" x14ac:dyDescent="0.35">
      <c r="A37" s="6" t="s">
        <v>30</v>
      </c>
      <c r="B37" s="6"/>
    </row>
    <row r="38" spans="1:2" ht="15.75" thickTop="1" x14ac:dyDescent="0.25">
      <c r="A38" t="s">
        <v>34</v>
      </c>
    </row>
    <row r="39" spans="1:2" x14ac:dyDescent="0.25">
      <c r="A39" t="s">
        <v>44</v>
      </c>
    </row>
    <row r="40" spans="1:2" x14ac:dyDescent="0.25">
      <c r="A40" t="s">
        <v>48</v>
      </c>
    </row>
    <row r="41" spans="1:2" x14ac:dyDescent="0.25">
      <c r="A41" t="s">
        <v>50</v>
      </c>
    </row>
    <row r="42" spans="1:2" x14ac:dyDescent="0.25">
      <c r="A42" t="s">
        <v>39</v>
      </c>
    </row>
    <row r="43" spans="1:2" x14ac:dyDescent="0.25">
      <c r="A43" t="s">
        <v>43</v>
      </c>
    </row>
    <row r="45" spans="1:2" ht="18" thickBot="1" x14ac:dyDescent="0.35">
      <c r="A45" s="6" t="s">
        <v>31</v>
      </c>
      <c r="B45" s="6"/>
    </row>
    <row r="46" spans="1:2" ht="15.75" thickTop="1" x14ac:dyDescent="0.25">
      <c r="A46" t="s">
        <v>34</v>
      </c>
    </row>
    <row r="47" spans="1:2" x14ac:dyDescent="0.25">
      <c r="A47" t="s">
        <v>44</v>
      </c>
    </row>
    <row r="49" spans="1:2" ht="18" thickBot="1" x14ac:dyDescent="0.35">
      <c r="A49" s="6" t="s">
        <v>62</v>
      </c>
      <c r="B49" s="6"/>
    </row>
    <row r="50" spans="1:2" ht="15.75" thickTop="1" x14ac:dyDescent="0.25">
      <c r="A50" t="s">
        <v>34</v>
      </c>
    </row>
    <row r="51" spans="1:2" x14ac:dyDescent="0.25">
      <c r="A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"/>
  <sheetViews>
    <sheetView tabSelected="1" topLeftCell="A145" zoomScaleNormal="100" workbookViewId="0">
      <selection activeCell="B133" sqref="B133"/>
    </sheetView>
  </sheetViews>
  <sheetFormatPr defaultRowHeight="15" x14ac:dyDescent="0.25"/>
  <cols>
    <col min="1" max="1" width="17.85546875" customWidth="1"/>
    <col min="2" max="2" width="55" customWidth="1"/>
    <col min="3" max="3" width="11" bestFit="1" customWidth="1"/>
    <col min="4" max="4" width="16.5703125" customWidth="1"/>
    <col min="5" max="5" width="15.140625" customWidth="1"/>
    <col min="6" max="6" width="10.5703125" bestFit="1" customWidth="1"/>
    <col min="7" max="7" width="23.140625" bestFit="1" customWidth="1"/>
    <col min="8" max="8" width="11" bestFit="1" customWidth="1"/>
    <col min="9" max="10" width="11" style="31" customWidth="1"/>
    <col min="11" max="12" width="11" bestFit="1" customWidth="1"/>
    <col min="13" max="13" width="13.140625" bestFit="1" customWidth="1"/>
    <col min="14" max="14" width="12.7109375" style="31" bestFit="1" customWidth="1"/>
    <col min="15" max="15" width="10" bestFit="1" customWidth="1"/>
    <col min="16" max="16" width="14.5703125" bestFit="1" customWidth="1"/>
    <col min="17" max="17" width="12.7109375" bestFit="1" customWidth="1"/>
  </cols>
  <sheetData>
    <row r="1" spans="1:17" x14ac:dyDescent="0.25">
      <c r="A1" s="39" t="s">
        <v>42</v>
      </c>
      <c r="B1" s="39"/>
      <c r="G1" s="51"/>
      <c r="H1" s="20" t="str">
        <f>A3</f>
        <v>SAM</v>
      </c>
      <c r="I1" s="20" t="str">
        <f>A24</f>
        <v>Gzip 1.6</v>
      </c>
      <c r="J1" s="20" t="str">
        <f>A36</f>
        <v>Range</v>
      </c>
      <c r="K1" s="20" t="str">
        <f>A48</f>
        <v>Tsc v1.0</v>
      </c>
      <c r="L1" s="20" t="str">
        <f>A94</f>
        <v>Quip v1.1.8</v>
      </c>
      <c r="M1" s="20" t="str">
        <f>A111</f>
        <v>Quip v1.1.8 -a</v>
      </c>
      <c r="N1" s="20" t="str">
        <f>A128</f>
        <v>Quip v1.1.8 -r</v>
      </c>
      <c r="O1" s="20" t="str">
        <f>A145</f>
        <v>DeeZ v1.0</v>
      </c>
      <c r="P1" s="46" t="str">
        <f>A166</f>
        <v>Sam_comp v0.7</v>
      </c>
      <c r="Q1" s="47" t="str">
        <f>A190</f>
        <v>CRAM v2.0</v>
      </c>
    </row>
    <row r="2" spans="1:17" x14ac:dyDescent="0.25">
      <c r="A2" s="36"/>
      <c r="B2" s="36"/>
      <c r="G2" s="48" t="s">
        <v>103</v>
      </c>
      <c r="H2" s="22">
        <f>C9</f>
        <v>5579036306</v>
      </c>
      <c r="I2" s="22">
        <f>C26</f>
        <v>1341006368</v>
      </c>
      <c r="J2" s="22">
        <f>C38</f>
        <v>3205780085</v>
      </c>
      <c r="K2" s="22">
        <f>C50</f>
        <v>1594501347</v>
      </c>
      <c r="L2" s="22">
        <f>C96</f>
        <v>1103227473</v>
      </c>
      <c r="M2" s="22">
        <f>C113</f>
        <v>1103227481</v>
      </c>
      <c r="N2" s="22">
        <f>C130</f>
        <v>1193000969</v>
      </c>
      <c r="O2" s="22">
        <f>C147</f>
        <v>871091670</v>
      </c>
      <c r="P2" s="22">
        <f>C168</f>
        <v>700541134</v>
      </c>
      <c r="Q2" s="23"/>
    </row>
    <row r="3" spans="1:17" ht="20.25" thickBot="1" x14ac:dyDescent="0.35">
      <c r="A3" s="40" t="s">
        <v>41</v>
      </c>
      <c r="B3" s="40"/>
      <c r="C3" s="5"/>
      <c r="D3" s="5"/>
      <c r="G3" s="48"/>
      <c r="H3" s="49">
        <f>H2/$H$2</f>
        <v>1</v>
      </c>
      <c r="I3" s="49">
        <f t="shared" ref="I3:J3" si="0">I2/$H$2</f>
        <v>0.24036523414587008</v>
      </c>
      <c r="J3" s="49">
        <f t="shared" si="0"/>
        <v>0.57461179837677867</v>
      </c>
      <c r="K3" s="49">
        <f t="shared" ref="K3:Q3" si="1">K2/$H$2</f>
        <v>0.28580228905934635</v>
      </c>
      <c r="L3" s="49">
        <f t="shared" si="1"/>
        <v>0.19774516824949301</v>
      </c>
      <c r="M3" s="49">
        <f t="shared" si="1"/>
        <v>0.19774516968343242</v>
      </c>
      <c r="N3" s="49">
        <f t="shared" si="1"/>
        <v>0.21383638742715863</v>
      </c>
      <c r="O3" s="49">
        <f t="shared" si="1"/>
        <v>0.15613658385108203</v>
      </c>
      <c r="P3" s="49">
        <f t="shared" si="1"/>
        <v>0.12556669209099783</v>
      </c>
      <c r="Q3" s="52">
        <f t="shared" si="1"/>
        <v>0</v>
      </c>
    </row>
    <row r="4" spans="1:17" ht="18.75" thickTop="1" thickBot="1" x14ac:dyDescent="0.35">
      <c r="A4" s="38" t="s">
        <v>71</v>
      </c>
      <c r="B4" s="38"/>
      <c r="C4" s="11" t="s">
        <v>77</v>
      </c>
      <c r="D4" s="11" t="s">
        <v>107</v>
      </c>
      <c r="G4" s="48" t="s">
        <v>73</v>
      </c>
      <c r="H4" s="22">
        <f>C11+C14+C21</f>
        <v>772910714</v>
      </c>
      <c r="I4" s="22" t="s">
        <v>119</v>
      </c>
      <c r="J4" s="22" t="s">
        <v>119</v>
      </c>
      <c r="K4" s="22">
        <f>C54</f>
        <v>819986159</v>
      </c>
      <c r="L4" s="56" t="s">
        <v>143</v>
      </c>
      <c r="M4" s="56" t="s">
        <v>143</v>
      </c>
      <c r="N4" s="56" t="s">
        <v>143</v>
      </c>
      <c r="O4" s="22">
        <f>C152+C153+C156</f>
        <v>74587581</v>
      </c>
      <c r="P4" s="22">
        <f>C173+C174</f>
        <v>3672146</v>
      </c>
      <c r="Q4" s="23"/>
    </row>
    <row r="5" spans="1:17" ht="15.75" thickTop="1" x14ac:dyDescent="0.25">
      <c r="A5" t="s">
        <v>122</v>
      </c>
      <c r="B5" t="s">
        <v>3</v>
      </c>
      <c r="C5">
        <f>C9</f>
        <v>5579036306</v>
      </c>
      <c r="D5" s="13">
        <f>C5/(1000*1000*1000)</f>
        <v>5.5790363059999999</v>
      </c>
      <c r="G5" s="48"/>
      <c r="H5" s="49">
        <f>H4/$H$4</f>
        <v>1</v>
      </c>
      <c r="I5" s="22" t="s">
        <v>119</v>
      </c>
      <c r="J5" s="22" t="s">
        <v>119</v>
      </c>
      <c r="K5" s="49">
        <f>K4/$H$4</f>
        <v>1.0609067051954464</v>
      </c>
      <c r="L5" s="49" t="e">
        <f>L4/$H$4</f>
        <v>#VALUE!</v>
      </c>
      <c r="M5" s="49" t="e">
        <f>M4/$H$4</f>
        <v>#VALUE!</v>
      </c>
      <c r="N5" s="49" t="e">
        <f>N4/$H$4</f>
        <v>#VALUE!</v>
      </c>
      <c r="O5" s="49">
        <f>O4/$H$4</f>
        <v>9.6502195724511589E-2</v>
      </c>
      <c r="P5" s="49">
        <f>P4/$H$4</f>
        <v>4.7510610649912658E-3</v>
      </c>
      <c r="Q5" s="49">
        <f>Q4/$H$4</f>
        <v>0</v>
      </c>
    </row>
    <row r="6" spans="1:17" x14ac:dyDescent="0.25">
      <c r="A6" t="s">
        <v>120</v>
      </c>
      <c r="B6" t="s">
        <v>121</v>
      </c>
      <c r="C6" s="53">
        <v>4753632</v>
      </c>
      <c r="D6" s="13">
        <f>C6/(1000*1000*1000)</f>
        <v>4.7536319999999998E-3</v>
      </c>
      <c r="G6" s="48" t="s">
        <v>153</v>
      </c>
      <c r="H6" s="22">
        <f>C10</f>
        <v>233615971</v>
      </c>
      <c r="I6" s="22" t="s">
        <v>119</v>
      </c>
      <c r="J6" s="22" t="s">
        <v>119</v>
      </c>
      <c r="K6" s="22">
        <f>C55</f>
        <v>0</v>
      </c>
      <c r="L6" s="22">
        <f>C98</f>
        <v>55281241</v>
      </c>
      <c r="M6" s="22">
        <f>C115</f>
        <v>55281241</v>
      </c>
      <c r="N6" s="22">
        <f>C132</f>
        <v>55281241</v>
      </c>
      <c r="O6" s="22">
        <f>C151</f>
        <v>46052802</v>
      </c>
      <c r="P6" s="22">
        <f>C175</f>
        <v>55198128</v>
      </c>
      <c r="Q6" s="23"/>
    </row>
    <row r="7" spans="1:17" x14ac:dyDescent="0.25">
      <c r="A7" t="s">
        <v>84</v>
      </c>
      <c r="B7">
        <v>13175679</v>
      </c>
      <c r="D7" s="7"/>
      <c r="G7" s="48"/>
      <c r="H7" s="49">
        <f>H6/$H$6</f>
        <v>1</v>
      </c>
      <c r="I7" s="22" t="s">
        <v>119</v>
      </c>
      <c r="J7" s="22" t="s">
        <v>119</v>
      </c>
      <c r="K7" s="49">
        <f>K6/$H$6</f>
        <v>0</v>
      </c>
      <c r="L7" s="49">
        <f>L6/$H$6</f>
        <v>0.23663296975530837</v>
      </c>
      <c r="M7" s="49">
        <f>M6/$H$6</f>
        <v>0.23663296975530837</v>
      </c>
      <c r="N7" s="49">
        <f>N6/$H$6</f>
        <v>0.23663296975530837</v>
      </c>
      <c r="O7" s="49">
        <f>O6/$H$6</f>
        <v>0.19713036657069991</v>
      </c>
      <c r="P7" s="49">
        <f>P6/$H$6</f>
        <v>0.23627720212673303</v>
      </c>
      <c r="Q7" s="49">
        <f>Q6/$H$6</f>
        <v>0</v>
      </c>
    </row>
    <row r="8" spans="1:17" ht="18" thickBot="1" x14ac:dyDescent="0.35">
      <c r="A8" s="37" t="s">
        <v>70</v>
      </c>
      <c r="B8" s="37"/>
      <c r="C8" s="11" t="s">
        <v>77</v>
      </c>
      <c r="D8" s="12" t="s">
        <v>76</v>
      </c>
      <c r="G8" s="48" t="s">
        <v>74</v>
      </c>
      <c r="H8" s="22">
        <f>C12+C13+C15+C19</f>
        <v>2290039111</v>
      </c>
      <c r="I8" s="22" t="s">
        <v>119</v>
      </c>
      <c r="J8" s="22" t="s">
        <v>119</v>
      </c>
      <c r="K8" s="22">
        <f>C56</f>
        <v>45834353</v>
      </c>
      <c r="L8" s="22">
        <f>C100</f>
        <v>367486558</v>
      </c>
      <c r="M8" s="22">
        <f>C117</f>
        <v>367486558</v>
      </c>
      <c r="N8" s="22">
        <f>C134</f>
        <v>457260000</v>
      </c>
      <c r="O8" s="22">
        <f>C149+C150</f>
        <v>26390953</v>
      </c>
      <c r="P8" s="22">
        <f>C170+C171+C172+C177+C178+C179+C180</f>
        <v>22671054</v>
      </c>
      <c r="Q8" s="23"/>
    </row>
    <row r="9" spans="1:17" ht="15.75" thickTop="1" x14ac:dyDescent="0.25">
      <c r="A9" s="36" t="s">
        <v>83</v>
      </c>
      <c r="B9" s="36"/>
      <c r="C9" s="53">
        <v>5579036306</v>
      </c>
      <c r="D9" s="7">
        <f>C9/$C$9</f>
        <v>1</v>
      </c>
      <c r="G9" s="48"/>
      <c r="H9" s="49">
        <f>H8/$H$8</f>
        <v>1</v>
      </c>
      <c r="I9" s="22" t="s">
        <v>119</v>
      </c>
      <c r="J9" s="22" t="s">
        <v>119</v>
      </c>
      <c r="K9" s="49">
        <f>K8/$H$8</f>
        <v>2.0014659478887826E-2</v>
      </c>
      <c r="L9" s="49">
        <f>L8/$H$8</f>
        <v>0.16047173877284929</v>
      </c>
      <c r="M9" s="49">
        <f>M8/$H$8</f>
        <v>0.16047173877284929</v>
      </c>
      <c r="N9" s="49">
        <f>N8/$H$8</f>
        <v>0.19967344566457057</v>
      </c>
      <c r="O9" s="49">
        <f>O8/$H$8</f>
        <v>1.1524236801560898E-2</v>
      </c>
      <c r="P9" s="49">
        <f>P8/$H$8</f>
        <v>9.8998545007819294E-3</v>
      </c>
      <c r="Q9" s="52">
        <f>Q8/$H$8</f>
        <v>0</v>
      </c>
    </row>
    <row r="10" spans="1:17" x14ac:dyDescent="0.25">
      <c r="A10" s="36" t="s">
        <v>85</v>
      </c>
      <c r="B10" s="36"/>
      <c r="C10" s="53">
        <v>233615971</v>
      </c>
      <c r="D10" s="7">
        <f>C10/$C$9</f>
        <v>4.1873893301027032E-2</v>
      </c>
      <c r="G10" s="48" t="s">
        <v>158</v>
      </c>
      <c r="H10" s="22">
        <f>C16+C17+C18</f>
        <v>148010323</v>
      </c>
      <c r="I10" s="22" t="s">
        <v>119</v>
      </c>
      <c r="J10" s="22" t="s">
        <v>119</v>
      </c>
      <c r="K10" s="22">
        <f>C57</f>
        <v>0</v>
      </c>
      <c r="L10" s="56" t="s">
        <v>143</v>
      </c>
      <c r="M10" s="56" t="s">
        <v>143</v>
      </c>
      <c r="N10" s="56" t="s">
        <v>143</v>
      </c>
      <c r="O10" s="22">
        <f>C155</f>
        <v>47028926</v>
      </c>
      <c r="P10" s="56" t="s">
        <v>143</v>
      </c>
      <c r="Q10" s="23"/>
    </row>
    <row r="11" spans="1:17" x14ac:dyDescent="0.25">
      <c r="A11" s="36" t="s">
        <v>86</v>
      </c>
      <c r="B11" s="36"/>
      <c r="C11" s="53">
        <v>32913096</v>
      </c>
      <c r="D11" s="7">
        <f t="shared" ref="D11:D23" si="2">C11/$C$9</f>
        <v>5.8994231610580237E-3</v>
      </c>
      <c r="G11" s="48"/>
      <c r="H11" s="49">
        <f>H10/$H$8</f>
        <v>6.4632224964650403E-2</v>
      </c>
      <c r="I11" s="22" t="s">
        <v>119</v>
      </c>
      <c r="J11" s="22" t="s">
        <v>119</v>
      </c>
      <c r="K11" s="49">
        <f>K10/$H$8</f>
        <v>0</v>
      </c>
      <c r="L11" s="49" t="e">
        <f>L10/$H$8</f>
        <v>#VALUE!</v>
      </c>
      <c r="M11" s="49" t="e">
        <f>M10/$H$8</f>
        <v>#VALUE!</v>
      </c>
      <c r="N11" s="49" t="e">
        <f>N10/$H$8</f>
        <v>#VALUE!</v>
      </c>
      <c r="O11" s="49">
        <f>O10/$H$8</f>
        <v>2.0536298168053427E-2</v>
      </c>
      <c r="P11" s="49" t="e">
        <f>P10/$H$8</f>
        <v>#VALUE!</v>
      </c>
      <c r="Q11" s="52">
        <f>Q10/$H$8</f>
        <v>0</v>
      </c>
    </row>
    <row r="12" spans="1:17" x14ac:dyDescent="0.25">
      <c r="A12" s="36" t="s">
        <v>87</v>
      </c>
      <c r="B12" s="36"/>
      <c r="C12" s="53">
        <v>171283827</v>
      </c>
      <c r="D12" s="7">
        <f t="shared" si="2"/>
        <v>3.0701328617595128E-2</v>
      </c>
      <c r="G12" s="48" t="s">
        <v>75</v>
      </c>
      <c r="H12" s="22">
        <f>C20</f>
        <v>1976351850</v>
      </c>
      <c r="I12" s="22" t="s">
        <v>119</v>
      </c>
      <c r="J12" s="22" t="s">
        <v>119</v>
      </c>
      <c r="K12" s="22">
        <f>C58</f>
        <v>728596251</v>
      </c>
      <c r="L12" s="22">
        <f>C118</f>
        <v>633849388</v>
      </c>
      <c r="M12" s="22">
        <f>C118</f>
        <v>633849388</v>
      </c>
      <c r="N12" s="22">
        <f>C135</f>
        <v>633849388</v>
      </c>
      <c r="O12" s="22">
        <f>C154</f>
        <v>674954036</v>
      </c>
      <c r="P12" s="22">
        <f>C176</f>
        <v>618999794</v>
      </c>
      <c r="Q12" s="23"/>
    </row>
    <row r="13" spans="1:17" x14ac:dyDescent="0.25">
      <c r="A13" s="36" t="s">
        <v>88</v>
      </c>
      <c r="B13" s="36"/>
      <c r="C13" s="53">
        <v>89634028</v>
      </c>
      <c r="D13" s="7">
        <f t="shared" si="2"/>
        <v>1.6066220595051993E-2</v>
      </c>
      <c r="G13" s="48"/>
      <c r="H13" s="49">
        <f>H12/$H$12</f>
        <v>1</v>
      </c>
      <c r="I13" s="22" t="s">
        <v>119</v>
      </c>
      <c r="J13" s="22" t="s">
        <v>119</v>
      </c>
      <c r="K13" s="49">
        <f>K12/$H$12</f>
        <v>0.36865715535419463</v>
      </c>
      <c r="L13" s="49">
        <f>L12/$H$12</f>
        <v>0.32071687437639201</v>
      </c>
      <c r="M13" s="49">
        <f>M12/$H$12</f>
        <v>0.32071687437639201</v>
      </c>
      <c r="N13" s="49">
        <f>N12/$H$12</f>
        <v>0.32071687437639201</v>
      </c>
      <c r="O13" s="49">
        <f>O12/$H$12</f>
        <v>0.34151511837327952</v>
      </c>
      <c r="P13" s="49">
        <f>P12/$H$12</f>
        <v>0.31320323554735457</v>
      </c>
      <c r="Q13" s="49">
        <f>Q12/$H$12</f>
        <v>0</v>
      </c>
    </row>
    <row r="14" spans="1:17" x14ac:dyDescent="0.25">
      <c r="A14" s="36" t="s">
        <v>89</v>
      </c>
      <c r="B14" s="36"/>
      <c r="C14" s="53">
        <v>39438549</v>
      </c>
      <c r="D14" s="7">
        <f t="shared" si="2"/>
        <v>7.0690611849192724E-3</v>
      </c>
      <c r="G14" s="21" t="s">
        <v>124</v>
      </c>
      <c r="H14" s="22" t="s">
        <v>119</v>
      </c>
      <c r="I14" s="27">
        <f>C31</f>
        <v>31.591372061155155</v>
      </c>
      <c r="J14" s="27">
        <f>C43</f>
        <v>63.965103256133915</v>
      </c>
      <c r="K14" s="22">
        <f>C78</f>
        <v>69.319999999999993</v>
      </c>
      <c r="L14" s="27">
        <f>C106</f>
        <v>50.968721962360682</v>
      </c>
      <c r="M14" s="27">
        <f>C123</f>
        <v>44.103053802371541</v>
      </c>
      <c r="N14" s="27">
        <f>C140</f>
        <v>13.940385967826543</v>
      </c>
      <c r="O14" s="27">
        <f>C161</f>
        <v>52.916971507161144</v>
      </c>
      <c r="P14" s="27">
        <f>C185</f>
        <v>6.7444165076492846</v>
      </c>
      <c r="Q14" s="28" t="e">
        <f>C209</f>
        <v>#DIV/0!</v>
      </c>
    </row>
    <row r="15" spans="1:17" x14ac:dyDescent="0.25">
      <c r="A15" s="36" t="s">
        <v>90</v>
      </c>
      <c r="B15" s="36"/>
      <c r="C15" s="53">
        <v>52769406</v>
      </c>
      <c r="D15" s="7">
        <f t="shared" si="2"/>
        <v>9.4585163289310197E-3</v>
      </c>
      <c r="G15" s="21" t="s">
        <v>128</v>
      </c>
      <c r="H15" s="22" t="s">
        <v>119</v>
      </c>
      <c r="I15" s="27">
        <f>C32</f>
        <v>92.521331774461032</v>
      </c>
      <c r="J15" s="27">
        <f>C44</f>
        <v>59.043669234839669</v>
      </c>
      <c r="K15" s="22">
        <f>C79</f>
        <v>69.739999999999995</v>
      </c>
      <c r="L15" s="27">
        <f>C107</f>
        <v>31.922162304743374</v>
      </c>
      <c r="M15" s="27">
        <f>C124</f>
        <v>29.842397999465099</v>
      </c>
      <c r="N15" s="27">
        <f>C141</f>
        <v>9.735034782343245</v>
      </c>
      <c r="O15" s="27">
        <f>C162</f>
        <v>46.56569823887822</v>
      </c>
      <c r="P15" s="27">
        <f>C186</f>
        <v>6.8440544111509896</v>
      </c>
      <c r="Q15" s="28" t="e">
        <f>C210</f>
        <v>#DIV/0!</v>
      </c>
    </row>
    <row r="16" spans="1:17" x14ac:dyDescent="0.25">
      <c r="A16" s="36" t="s">
        <v>91</v>
      </c>
      <c r="B16" s="36"/>
      <c r="C16" s="53">
        <v>13175679</v>
      </c>
      <c r="D16" s="7">
        <f t="shared" si="2"/>
        <v>2.3616406628919327E-3</v>
      </c>
      <c r="G16" s="21" t="s">
        <v>129</v>
      </c>
      <c r="H16" s="22" t="s">
        <v>119</v>
      </c>
      <c r="I16" s="27">
        <f>D34</f>
        <v>0.83599999999999997</v>
      </c>
      <c r="J16" s="27">
        <f>D46</f>
        <v>2.5840000000000001</v>
      </c>
      <c r="K16" s="27">
        <f>D92</f>
        <v>16.34</v>
      </c>
      <c r="L16" s="27">
        <f>D109</f>
        <v>405.63600000000002</v>
      </c>
      <c r="M16" s="27">
        <f>D126</f>
        <v>796.12</v>
      </c>
      <c r="N16" s="27">
        <f>D143</f>
        <v>405.87200000000001</v>
      </c>
      <c r="O16" s="27">
        <f>D164</f>
        <v>1001.6079999999999</v>
      </c>
      <c r="P16" s="27">
        <f>D188</f>
        <v>292.5</v>
      </c>
      <c r="Q16" s="28">
        <f>D212</f>
        <v>0</v>
      </c>
    </row>
    <row r="17" spans="1:17" x14ac:dyDescent="0.25">
      <c r="A17" s="36" t="s">
        <v>92</v>
      </c>
      <c r="B17" s="36"/>
      <c r="C17" s="53">
        <v>88914225</v>
      </c>
      <c r="D17" s="7">
        <f t="shared" si="2"/>
        <v>1.5937201359377567E-2</v>
      </c>
      <c r="G17" s="24" t="s">
        <v>130</v>
      </c>
      <c r="H17" s="26" t="s">
        <v>119</v>
      </c>
      <c r="I17" s="29">
        <f>D35</f>
        <v>1.6160000000000001</v>
      </c>
      <c r="J17" s="29">
        <f>D47</f>
        <v>2.2599999999999998</v>
      </c>
      <c r="K17" s="29">
        <f>D93</f>
        <v>13.3</v>
      </c>
      <c r="L17" s="29">
        <f>D110</f>
        <v>405.22</v>
      </c>
      <c r="M17" s="29">
        <f>D127</f>
        <v>795.85599999999999</v>
      </c>
      <c r="N17" s="29">
        <f>D144</f>
        <v>405.21600000000001</v>
      </c>
      <c r="O17" s="29">
        <f>D165</f>
        <v>1769.116</v>
      </c>
      <c r="P17" s="29">
        <f>D189</f>
        <v>328.33199999999999</v>
      </c>
      <c r="Q17" s="30">
        <f>D213</f>
        <v>0</v>
      </c>
    </row>
    <row r="18" spans="1:17" x14ac:dyDescent="0.25">
      <c r="A18" s="36" t="s">
        <v>93</v>
      </c>
      <c r="B18" s="36"/>
      <c r="C18" s="53">
        <v>45920419</v>
      </c>
      <c r="D18" s="7">
        <f t="shared" si="2"/>
        <v>8.2308872861455804E-3</v>
      </c>
      <c r="G18" s="54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25">
      <c r="A19" s="36" t="s">
        <v>94</v>
      </c>
      <c r="B19" s="36"/>
      <c r="C19" s="53">
        <v>1976351850</v>
      </c>
      <c r="D19" s="7">
        <f t="shared" si="2"/>
        <v>0.35424609943378993</v>
      </c>
      <c r="G19" s="54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25">
      <c r="A20" s="36" t="s">
        <v>95</v>
      </c>
      <c r="B20" s="36"/>
      <c r="C20" s="53">
        <v>1976351850</v>
      </c>
      <c r="D20" s="7">
        <f t="shared" si="2"/>
        <v>0.35424609943378993</v>
      </c>
      <c r="G20" s="54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5">
      <c r="A21" s="36" t="s">
        <v>96</v>
      </c>
      <c r="B21" s="36"/>
      <c r="C21" s="53">
        <v>700559069</v>
      </c>
      <c r="D21" s="7">
        <f t="shared" si="2"/>
        <v>0.12556990680390098</v>
      </c>
    </row>
    <row r="22" spans="1:17" x14ac:dyDescent="0.25">
      <c r="A22" s="36" t="s">
        <v>81</v>
      </c>
      <c r="B22" s="36"/>
      <c r="C22" s="53">
        <v>158108148</v>
      </c>
      <c r="D22" s="7">
        <f t="shared" si="2"/>
        <v>2.8339687954703194E-2</v>
      </c>
    </row>
    <row r="23" spans="1:17" x14ac:dyDescent="0.25">
      <c r="A23" s="36" t="s">
        <v>82</v>
      </c>
      <c r="B23" s="36"/>
      <c r="C23" s="53">
        <v>189</v>
      </c>
      <c r="D23" s="7">
        <f t="shared" si="2"/>
        <v>3.3876818438471013E-8</v>
      </c>
    </row>
    <row r="24" spans="1:17" ht="20.25" thickBot="1" x14ac:dyDescent="0.35">
      <c r="A24" s="40" t="s">
        <v>154</v>
      </c>
      <c r="B24" s="40"/>
      <c r="C24" s="32"/>
      <c r="D24" s="32"/>
      <c r="E24" s="32"/>
    </row>
    <row r="25" spans="1:17" ht="18.75" thickTop="1" thickBot="1" x14ac:dyDescent="0.35">
      <c r="A25" s="37" t="s">
        <v>72</v>
      </c>
      <c r="B25" s="37" t="s">
        <v>118</v>
      </c>
      <c r="C25" s="11" t="s">
        <v>77</v>
      </c>
      <c r="D25" s="31"/>
      <c r="E25" s="31"/>
    </row>
    <row r="26" spans="1:17" ht="15.75" thickTop="1" x14ac:dyDescent="0.25">
      <c r="A26" s="36" t="s">
        <v>144</v>
      </c>
      <c r="B26" s="36"/>
      <c r="C26" s="53">
        <v>1341006368</v>
      </c>
      <c r="D26" s="31"/>
      <c r="E26" s="31"/>
      <c r="F26" s="9"/>
    </row>
    <row r="27" spans="1:17" ht="18" thickBot="1" x14ac:dyDescent="0.35">
      <c r="A27" s="37" t="s">
        <v>117</v>
      </c>
      <c r="B27" s="37"/>
      <c r="C27" s="33"/>
      <c r="D27" s="12" t="s">
        <v>79</v>
      </c>
      <c r="E27" s="11" t="s">
        <v>80</v>
      </c>
    </row>
    <row r="28" spans="1:17" ht="15.75" thickTop="1" x14ac:dyDescent="0.25">
      <c r="A28" s="36" t="s">
        <v>125</v>
      </c>
      <c r="B28" s="36"/>
      <c r="C28" s="53">
        <v>176600000</v>
      </c>
      <c r="D28" s="17">
        <f>C28/(1000*1000)</f>
        <v>176.6</v>
      </c>
      <c r="E28" s="8">
        <f>D28/(60*60)</f>
        <v>4.9055555555555554E-2</v>
      </c>
    </row>
    <row r="29" spans="1:17" x14ac:dyDescent="0.25">
      <c r="A29" s="36" t="s">
        <v>126</v>
      </c>
      <c r="B29" s="36"/>
      <c r="C29" s="53">
        <v>60300000</v>
      </c>
      <c r="D29" s="17">
        <f>C29/(1000*1000)</f>
        <v>60.3</v>
      </c>
      <c r="E29" s="8">
        <f>D29/(60*60)</f>
        <v>1.6749999999999998E-2</v>
      </c>
    </row>
    <row r="30" spans="1:17" ht="18" thickBot="1" x14ac:dyDescent="0.35">
      <c r="A30" s="37" t="s">
        <v>102</v>
      </c>
      <c r="B30" s="37"/>
      <c r="C30" s="11" t="s">
        <v>104</v>
      </c>
      <c r="D30" s="31"/>
      <c r="E30" s="31"/>
    </row>
    <row r="31" spans="1:17" ht="15.75" thickTop="1" x14ac:dyDescent="0.25">
      <c r="A31" s="36" t="s">
        <v>125</v>
      </c>
      <c r="B31" s="36"/>
      <c r="C31" s="9">
        <f>(C9/(1000*1000))/D28</f>
        <v>31.591372061155155</v>
      </c>
      <c r="D31" s="31"/>
      <c r="E31" s="31"/>
      <c r="G31" s="25"/>
      <c r="H31" s="25"/>
      <c r="I31" s="25"/>
      <c r="J31" s="25"/>
      <c r="K31" s="25"/>
      <c r="L31" s="25"/>
      <c r="M31" s="25"/>
      <c r="N31" s="25"/>
      <c r="O31" s="25"/>
    </row>
    <row r="32" spans="1:17" x14ac:dyDescent="0.25">
      <c r="A32" s="36" t="s">
        <v>123</v>
      </c>
      <c r="B32" s="36"/>
      <c r="C32" s="9">
        <f>(C9/(1000*1000))/D29</f>
        <v>92.521331774461032</v>
      </c>
      <c r="D32" s="31"/>
      <c r="E32" s="31"/>
      <c r="G32" s="44"/>
      <c r="H32" s="44"/>
      <c r="I32" s="44"/>
      <c r="J32" s="44"/>
      <c r="K32" s="44"/>
      <c r="L32" s="44"/>
      <c r="M32" s="44"/>
      <c r="N32" s="44"/>
      <c r="O32" s="25"/>
    </row>
    <row r="33" spans="1:15" ht="18" thickBot="1" x14ac:dyDescent="0.35">
      <c r="A33" s="37" t="s">
        <v>127</v>
      </c>
      <c r="B33" s="37"/>
      <c r="C33" s="11" t="s">
        <v>106</v>
      </c>
      <c r="D33" s="11" t="s">
        <v>108</v>
      </c>
      <c r="E33" s="11" t="s">
        <v>107</v>
      </c>
      <c r="G33" s="44"/>
      <c r="H33" s="45"/>
      <c r="I33" s="45"/>
      <c r="J33" s="45"/>
      <c r="K33" s="45"/>
      <c r="L33" s="45"/>
      <c r="M33" s="45"/>
      <c r="N33" s="45"/>
      <c r="O33" s="25"/>
    </row>
    <row r="34" spans="1:15" ht="15.75" thickTop="1" x14ac:dyDescent="0.25">
      <c r="A34" s="36" t="s">
        <v>125</v>
      </c>
      <c r="B34" s="36"/>
      <c r="C34" s="53">
        <v>836</v>
      </c>
      <c r="D34" s="9">
        <f>C34/1000</f>
        <v>0.83599999999999997</v>
      </c>
      <c r="E34" s="8">
        <f>D34/1000</f>
        <v>8.3599999999999994E-4</v>
      </c>
      <c r="G34" s="44"/>
      <c r="H34" s="45"/>
      <c r="I34" s="45"/>
      <c r="J34" s="45"/>
      <c r="K34" s="45"/>
      <c r="L34" s="45"/>
      <c r="M34" s="45"/>
      <c r="N34" s="45"/>
      <c r="O34" s="25"/>
    </row>
    <row r="35" spans="1:15" x14ac:dyDescent="0.25">
      <c r="A35" s="36" t="s">
        <v>126</v>
      </c>
      <c r="B35" s="36"/>
      <c r="C35" s="53">
        <v>1616</v>
      </c>
      <c r="D35" s="9">
        <f>C35/1000</f>
        <v>1.6160000000000001</v>
      </c>
      <c r="E35" s="8">
        <f>D35/1000</f>
        <v>1.616E-3</v>
      </c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20.25" thickBot="1" x14ac:dyDescent="0.35">
      <c r="A36" s="40" t="s">
        <v>157</v>
      </c>
      <c r="B36" s="40"/>
      <c r="C36" s="32"/>
      <c r="D36" s="32"/>
      <c r="E36" s="32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8.75" thickTop="1" thickBot="1" x14ac:dyDescent="0.35">
      <c r="A37" s="37" t="s">
        <v>72</v>
      </c>
      <c r="B37" s="37" t="s">
        <v>118</v>
      </c>
      <c r="C37" s="11" t="s">
        <v>77</v>
      </c>
      <c r="D37" s="31"/>
      <c r="E37" s="31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5.75" thickTop="1" x14ac:dyDescent="0.25">
      <c r="A38" s="36" t="s">
        <v>145</v>
      </c>
      <c r="B38" s="36"/>
      <c r="C38" s="53">
        <v>3205780085</v>
      </c>
      <c r="D38" s="31"/>
      <c r="E38" s="31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8" thickBot="1" x14ac:dyDescent="0.35">
      <c r="A39" s="37" t="s">
        <v>117</v>
      </c>
      <c r="B39" s="37"/>
      <c r="C39" s="33"/>
      <c r="D39" s="12" t="s">
        <v>79</v>
      </c>
      <c r="E39" s="11" t="s">
        <v>80</v>
      </c>
    </row>
    <row r="40" spans="1:15" ht="15.75" thickTop="1" x14ac:dyDescent="0.25">
      <c r="A40" s="36" t="s">
        <v>125</v>
      </c>
      <c r="B40" s="36"/>
      <c r="C40" s="53">
        <v>87220000</v>
      </c>
      <c r="D40" s="17">
        <f>C40/(1000*1000)</f>
        <v>87.22</v>
      </c>
      <c r="E40" s="8">
        <f>D40/(60*60)</f>
        <v>2.4227777777777779E-2</v>
      </c>
    </row>
    <row r="41" spans="1:15" x14ac:dyDescent="0.25">
      <c r="A41" s="36" t="s">
        <v>126</v>
      </c>
      <c r="B41" s="36"/>
      <c r="C41" s="53">
        <v>94490000</v>
      </c>
      <c r="D41" s="17">
        <f>C41/(1000*1000)</f>
        <v>94.49</v>
      </c>
      <c r="E41" s="8">
        <f>D41/(60*60)</f>
        <v>2.624722222222222E-2</v>
      </c>
    </row>
    <row r="42" spans="1:15" ht="18" thickBot="1" x14ac:dyDescent="0.35">
      <c r="A42" s="37" t="s">
        <v>102</v>
      </c>
      <c r="B42" s="37"/>
      <c r="C42" s="11" t="s">
        <v>104</v>
      </c>
      <c r="D42" s="31"/>
      <c r="E42" s="31"/>
    </row>
    <row r="43" spans="1:15" ht="15.75" thickTop="1" x14ac:dyDescent="0.25">
      <c r="A43" s="36" t="s">
        <v>125</v>
      </c>
      <c r="B43" s="36"/>
      <c r="C43" s="9">
        <f>(C9/(1000*1000))/D40</f>
        <v>63.965103256133915</v>
      </c>
      <c r="D43" s="31"/>
      <c r="E43" s="31"/>
    </row>
    <row r="44" spans="1:15" x14ac:dyDescent="0.25">
      <c r="A44" s="36" t="s">
        <v>123</v>
      </c>
      <c r="B44" s="36"/>
      <c r="C44" s="9">
        <f>(C9/(1000*1000))/D41</f>
        <v>59.043669234839669</v>
      </c>
      <c r="D44" s="31"/>
      <c r="E44" s="31"/>
    </row>
    <row r="45" spans="1:15" ht="18" thickBot="1" x14ac:dyDescent="0.35">
      <c r="A45" s="37" t="s">
        <v>127</v>
      </c>
      <c r="B45" s="37"/>
      <c r="C45" s="11" t="s">
        <v>106</v>
      </c>
      <c r="D45" s="11" t="s">
        <v>108</v>
      </c>
      <c r="E45" s="11" t="s">
        <v>107</v>
      </c>
    </row>
    <row r="46" spans="1:15" ht="15.75" thickTop="1" x14ac:dyDescent="0.25">
      <c r="A46" s="36" t="s">
        <v>125</v>
      </c>
      <c r="B46" s="36"/>
      <c r="C46" s="53">
        <v>2584</v>
      </c>
      <c r="D46" s="9">
        <f>C46/1000</f>
        <v>2.5840000000000001</v>
      </c>
      <c r="E46" s="8">
        <f>D46/1000</f>
        <v>2.5839999999999999E-3</v>
      </c>
    </row>
    <row r="47" spans="1:15" x14ac:dyDescent="0.25">
      <c r="A47" s="36" t="s">
        <v>126</v>
      </c>
      <c r="B47" s="36"/>
      <c r="C47" s="53">
        <v>2260</v>
      </c>
      <c r="D47" s="9">
        <f>C47/1000</f>
        <v>2.2599999999999998</v>
      </c>
      <c r="E47" s="8">
        <f>D47/1000</f>
        <v>2.2599999999999999E-3</v>
      </c>
    </row>
    <row r="48" spans="1:15" ht="20.25" thickBot="1" x14ac:dyDescent="0.35">
      <c r="A48" s="40" t="s">
        <v>146</v>
      </c>
      <c r="B48" s="40"/>
      <c r="C48" s="5"/>
      <c r="D48" s="5"/>
      <c r="E48" s="5"/>
    </row>
    <row r="49" spans="1:5" ht="18.75" thickTop="1" thickBot="1" x14ac:dyDescent="0.35">
      <c r="A49" s="41" t="s">
        <v>72</v>
      </c>
      <c r="B49" s="41"/>
      <c r="C49" s="11" t="s">
        <v>77</v>
      </c>
      <c r="D49" s="11" t="s">
        <v>76</v>
      </c>
      <c r="E49" s="31"/>
    </row>
    <row r="50" spans="1:5" ht="15.75" thickTop="1" x14ac:dyDescent="0.25">
      <c r="A50" s="36" t="s">
        <v>155</v>
      </c>
      <c r="B50" s="36"/>
      <c r="C50" s="53">
        <v>1594501347</v>
      </c>
      <c r="D50" s="7">
        <f>C50/$C$50</f>
        <v>1</v>
      </c>
      <c r="E50" s="31"/>
    </row>
    <row r="51" spans="1:5" x14ac:dyDescent="0.25">
      <c r="A51" s="36" t="s">
        <v>97</v>
      </c>
      <c r="B51" s="36"/>
      <c r="C51" s="53">
        <v>35</v>
      </c>
      <c r="D51" s="7">
        <f>C51/$C$50</f>
        <v>2.1950436144724061E-8</v>
      </c>
      <c r="E51" s="31"/>
    </row>
    <row r="52" spans="1:5" x14ac:dyDescent="0.25">
      <c r="A52" s="36" t="s">
        <v>98</v>
      </c>
      <c r="B52" s="36"/>
      <c r="C52" s="53">
        <v>197</v>
      </c>
      <c r="D52" s="7">
        <f>C52/$C$50</f>
        <v>1.2354959772887541E-7</v>
      </c>
      <c r="E52" s="31"/>
    </row>
    <row r="53" spans="1:5" x14ac:dyDescent="0.25">
      <c r="A53" s="36" t="s">
        <v>99</v>
      </c>
      <c r="B53" s="36"/>
      <c r="C53" s="53">
        <v>84352</v>
      </c>
      <c r="D53" s="7">
        <f>C53/$C$50</f>
        <v>5.2901805419421824E-5</v>
      </c>
      <c r="E53" s="31"/>
    </row>
    <row r="54" spans="1:5" x14ac:dyDescent="0.25">
      <c r="A54" t="s">
        <v>73</v>
      </c>
      <c r="B54" t="s">
        <v>73</v>
      </c>
      <c r="C54" s="53">
        <v>819986159</v>
      </c>
      <c r="D54" s="7">
        <f>C54/$C$50</f>
        <v>0.51425868064820146</v>
      </c>
      <c r="E54" s="31"/>
    </row>
    <row r="55" spans="1:5" s="31" customFormat="1" x14ac:dyDescent="0.25">
      <c r="A55" s="31" t="s">
        <v>153</v>
      </c>
      <c r="B55" s="31" t="s">
        <v>153</v>
      </c>
      <c r="C55" s="53">
        <v>0</v>
      </c>
      <c r="D55" s="7">
        <f>C55/$C$50</f>
        <v>0</v>
      </c>
    </row>
    <row r="56" spans="1:5" x14ac:dyDescent="0.25">
      <c r="A56" t="s">
        <v>74</v>
      </c>
      <c r="B56" t="s">
        <v>74</v>
      </c>
      <c r="C56" s="53">
        <v>45834353</v>
      </c>
      <c r="D56" s="7">
        <f>C56/$C$50</f>
        <v>2.874525825032119E-2</v>
      </c>
      <c r="E56" s="31"/>
    </row>
    <row r="57" spans="1:5" s="31" customFormat="1" x14ac:dyDescent="0.25">
      <c r="A57" s="31" t="s">
        <v>158</v>
      </c>
      <c r="B57" s="31" t="s">
        <v>158</v>
      </c>
      <c r="C57" s="53">
        <v>0</v>
      </c>
      <c r="D57" s="7">
        <f>C57/$C$50</f>
        <v>0</v>
      </c>
    </row>
    <row r="58" spans="1:5" x14ac:dyDescent="0.25">
      <c r="A58" t="s">
        <v>75</v>
      </c>
      <c r="B58" t="s">
        <v>75</v>
      </c>
      <c r="C58" s="53">
        <v>728596251</v>
      </c>
      <c r="D58" s="7">
        <f>C58/$C$50</f>
        <v>0.45694301379602409</v>
      </c>
      <c r="E58" s="31"/>
    </row>
    <row r="59" spans="1:5" ht="18" thickBot="1" x14ac:dyDescent="0.35">
      <c r="A59" s="37" t="s">
        <v>69</v>
      </c>
      <c r="B59" s="37"/>
      <c r="C59" s="11" t="s">
        <v>78</v>
      </c>
      <c r="D59" s="12" t="s">
        <v>79</v>
      </c>
      <c r="E59" s="12" t="s">
        <v>80</v>
      </c>
    </row>
    <row r="60" spans="1:5" ht="16.5" thickTop="1" thickBot="1" x14ac:dyDescent="0.3">
      <c r="A60" s="43" t="s">
        <v>125</v>
      </c>
      <c r="B60" s="43"/>
      <c r="C60" s="18"/>
      <c r="D60" s="19"/>
      <c r="E60" s="19"/>
    </row>
    <row r="61" spans="1:5" ht="15.75" thickTop="1" x14ac:dyDescent="0.25">
      <c r="A61" s="42" t="s">
        <v>100</v>
      </c>
      <c r="B61" s="42"/>
      <c r="C61" s="53">
        <v>80483689</v>
      </c>
      <c r="D61" s="14">
        <f>C61/(1000*1000)</f>
        <v>80.483688999999998</v>
      </c>
      <c r="E61" s="13">
        <f>D61/(60*60)</f>
        <v>2.2356580277777777E-2</v>
      </c>
    </row>
    <row r="62" spans="1:5" x14ac:dyDescent="0.25">
      <c r="A62" s="36" t="s">
        <v>73</v>
      </c>
      <c r="B62" s="36"/>
      <c r="C62" s="53">
        <v>18999152</v>
      </c>
      <c r="D62" s="14">
        <f t="shared" ref="D62:D67" si="3">C62/(1000*1000)</f>
        <v>18.999151999999999</v>
      </c>
      <c r="E62" s="13">
        <f t="shared" ref="E62:E67" si="4">D62/(60*60)</f>
        <v>5.277542222222222E-3</v>
      </c>
    </row>
    <row r="63" spans="1:5" s="31" customFormat="1" x14ac:dyDescent="0.25">
      <c r="A63" s="36" t="s">
        <v>153</v>
      </c>
      <c r="B63" s="55"/>
      <c r="C63" s="53">
        <v>0</v>
      </c>
      <c r="D63" s="14">
        <f t="shared" si="3"/>
        <v>0</v>
      </c>
      <c r="E63" s="13">
        <f t="shared" si="4"/>
        <v>0</v>
      </c>
    </row>
    <row r="64" spans="1:5" x14ac:dyDescent="0.25">
      <c r="A64" s="36" t="s">
        <v>74</v>
      </c>
      <c r="B64" s="36"/>
      <c r="C64" s="53">
        <v>23144522</v>
      </c>
      <c r="D64" s="14">
        <f t="shared" si="3"/>
        <v>23.144521999999998</v>
      </c>
      <c r="E64" s="13">
        <f t="shared" si="4"/>
        <v>6.4290338888888885E-3</v>
      </c>
    </row>
    <row r="65" spans="1:5" s="31" customFormat="1" x14ac:dyDescent="0.25">
      <c r="A65" s="36" t="s">
        <v>158</v>
      </c>
      <c r="B65" s="55"/>
      <c r="C65" s="53">
        <v>0</v>
      </c>
      <c r="D65" s="14">
        <f t="shared" si="3"/>
        <v>0</v>
      </c>
      <c r="E65" s="13">
        <f t="shared" si="4"/>
        <v>0</v>
      </c>
    </row>
    <row r="66" spans="1:5" x14ac:dyDescent="0.25">
      <c r="A66" s="36" t="s">
        <v>75</v>
      </c>
      <c r="B66" s="36"/>
      <c r="C66" s="53">
        <v>21011393</v>
      </c>
      <c r="D66" s="14">
        <f t="shared" si="3"/>
        <v>21.011393000000002</v>
      </c>
      <c r="E66" s="13">
        <f t="shared" si="4"/>
        <v>5.8364980555555557E-3</v>
      </c>
    </row>
    <row r="67" spans="1:5" x14ac:dyDescent="0.25">
      <c r="A67" s="36" t="s">
        <v>101</v>
      </c>
      <c r="B67" s="36"/>
      <c r="C67" s="53">
        <v>17328622</v>
      </c>
      <c r="D67" s="14">
        <f t="shared" si="3"/>
        <v>17.328621999999999</v>
      </c>
      <c r="E67" s="13">
        <f t="shared" si="4"/>
        <v>4.8135061111111111E-3</v>
      </c>
    </row>
    <row r="68" spans="1:5" ht="15.75" thickBot="1" x14ac:dyDescent="0.3">
      <c r="A68" s="43" t="s">
        <v>126</v>
      </c>
      <c r="B68" s="43"/>
      <c r="C68" s="18"/>
      <c r="D68" s="19"/>
      <c r="E68" s="19"/>
    </row>
    <row r="69" spans="1:5" ht="15.75" thickTop="1" x14ac:dyDescent="0.25">
      <c r="A69" s="42" t="s">
        <v>100</v>
      </c>
      <c r="B69" s="42"/>
      <c r="C69" s="53">
        <v>122174545</v>
      </c>
      <c r="D69" s="14">
        <f>C69/(1000*1000)</f>
        <v>122.17454499999999</v>
      </c>
      <c r="E69" s="13">
        <f>D69/(60*60)</f>
        <v>3.3937373611111113E-2</v>
      </c>
    </row>
    <row r="70" spans="1:5" x14ac:dyDescent="0.25">
      <c r="A70" s="36" t="s">
        <v>73</v>
      </c>
      <c r="B70" s="36"/>
      <c r="C70" s="53">
        <v>21187294</v>
      </c>
      <c r="D70" s="14">
        <f t="shared" ref="D70:D75" si="5">C70/(1000*1000)</f>
        <v>21.187294000000001</v>
      </c>
      <c r="E70" s="13">
        <f t="shared" ref="E70:E75" si="6">D70/(60*60)</f>
        <v>5.8853594444444445E-3</v>
      </c>
    </row>
    <row r="71" spans="1:5" s="31" customFormat="1" x14ac:dyDescent="0.25">
      <c r="A71" s="36" t="s">
        <v>153</v>
      </c>
      <c r="B71" s="55"/>
      <c r="C71" s="53">
        <v>0</v>
      </c>
      <c r="D71" s="14">
        <f t="shared" si="5"/>
        <v>0</v>
      </c>
      <c r="E71" s="13">
        <f t="shared" si="6"/>
        <v>0</v>
      </c>
    </row>
    <row r="72" spans="1:5" x14ac:dyDescent="0.25">
      <c r="A72" s="36" t="s">
        <v>74</v>
      </c>
      <c r="B72" s="36"/>
      <c r="C72" s="53">
        <v>16642152</v>
      </c>
      <c r="D72" s="14">
        <f t="shared" si="5"/>
        <v>16.642151999999999</v>
      </c>
      <c r="E72" s="13">
        <f t="shared" si="6"/>
        <v>4.6228199999999997E-3</v>
      </c>
    </row>
    <row r="73" spans="1:5" s="31" customFormat="1" x14ac:dyDescent="0.25">
      <c r="A73" s="36" t="s">
        <v>158</v>
      </c>
      <c r="B73" s="55"/>
      <c r="C73" s="53">
        <v>0</v>
      </c>
      <c r="D73" s="14">
        <f t="shared" si="5"/>
        <v>0</v>
      </c>
      <c r="E73" s="13">
        <f t="shared" si="6"/>
        <v>0</v>
      </c>
    </row>
    <row r="74" spans="1:5" x14ac:dyDescent="0.25">
      <c r="A74" s="36" t="s">
        <v>75</v>
      </c>
      <c r="B74" s="36"/>
      <c r="C74" s="53">
        <v>57912046</v>
      </c>
      <c r="D74" s="14">
        <f t="shared" si="5"/>
        <v>57.912045999999997</v>
      </c>
      <c r="E74" s="13">
        <f t="shared" si="6"/>
        <v>1.6086679444444443E-2</v>
      </c>
    </row>
    <row r="75" spans="1:5" x14ac:dyDescent="0.25">
      <c r="A75" s="36" t="s">
        <v>101</v>
      </c>
      <c r="B75" s="36"/>
      <c r="C75" s="53">
        <v>26433053</v>
      </c>
      <c r="D75" s="14">
        <f t="shared" si="5"/>
        <v>26.433053000000001</v>
      </c>
      <c r="E75" s="13">
        <f t="shared" si="6"/>
        <v>7.3425147222222226E-3</v>
      </c>
    </row>
    <row r="76" spans="1:5" ht="18" thickBot="1" x14ac:dyDescent="0.35">
      <c r="A76" s="37" t="s">
        <v>102</v>
      </c>
      <c r="B76" s="37"/>
      <c r="C76" s="11" t="s">
        <v>104</v>
      </c>
    </row>
    <row r="77" spans="1:5" ht="16.5" thickTop="1" thickBot="1" x14ac:dyDescent="0.3">
      <c r="A77" s="43" t="s">
        <v>125</v>
      </c>
      <c r="B77" s="43"/>
      <c r="C77" s="18"/>
    </row>
    <row r="78" spans="1:5" x14ac:dyDescent="0.25">
      <c r="A78" s="36" t="s">
        <v>103</v>
      </c>
      <c r="B78" s="36"/>
      <c r="C78" s="53">
        <v>69.319999999999993</v>
      </c>
      <c r="D78" s="14"/>
      <c r="E78" s="13"/>
    </row>
    <row r="79" spans="1:5" x14ac:dyDescent="0.25">
      <c r="A79" s="36" t="s">
        <v>73</v>
      </c>
      <c r="B79" s="36"/>
      <c r="C79" s="53">
        <v>69.739999999999995</v>
      </c>
      <c r="D79" s="14"/>
      <c r="E79" s="13"/>
    </row>
    <row r="80" spans="1:5" s="31" customFormat="1" x14ac:dyDescent="0.25">
      <c r="A80" s="36" t="s">
        <v>153</v>
      </c>
      <c r="B80" s="55"/>
      <c r="C80" s="53">
        <v>0</v>
      </c>
      <c r="D80" s="14"/>
      <c r="E80" s="13"/>
    </row>
    <row r="81" spans="1:5" x14ac:dyDescent="0.25">
      <c r="A81" s="36" t="s">
        <v>74</v>
      </c>
      <c r="B81" s="36"/>
      <c r="C81" s="53">
        <v>91.51</v>
      </c>
      <c r="D81" s="14"/>
      <c r="E81" s="13"/>
    </row>
    <row r="82" spans="1:5" s="31" customFormat="1" x14ac:dyDescent="0.25">
      <c r="A82" s="36" t="s">
        <v>158</v>
      </c>
      <c r="B82" s="55"/>
      <c r="C82" s="53">
        <v>0</v>
      </c>
      <c r="D82" s="14"/>
      <c r="E82" s="13"/>
    </row>
    <row r="83" spans="1:5" x14ac:dyDescent="0.25">
      <c r="A83" s="36" t="s">
        <v>75</v>
      </c>
      <c r="B83" s="36"/>
      <c r="C83" s="53">
        <v>94.04</v>
      </c>
      <c r="D83" s="14"/>
      <c r="E83" s="13"/>
    </row>
    <row r="84" spans="1:5" ht="15.75" thickBot="1" x14ac:dyDescent="0.3">
      <c r="A84" s="43" t="s">
        <v>126</v>
      </c>
      <c r="B84" s="43"/>
      <c r="C84" s="18"/>
    </row>
    <row r="85" spans="1:5" x14ac:dyDescent="0.25">
      <c r="A85" s="36" t="s">
        <v>103</v>
      </c>
      <c r="B85" s="36"/>
      <c r="C85" s="53">
        <v>45.66</v>
      </c>
      <c r="D85" s="14"/>
      <c r="E85" s="13"/>
    </row>
    <row r="86" spans="1:5" x14ac:dyDescent="0.25">
      <c r="A86" s="36" t="s">
        <v>73</v>
      </c>
      <c r="B86" s="36"/>
      <c r="C86" s="53">
        <v>62.54</v>
      </c>
      <c r="D86" s="14"/>
      <c r="E86" s="13"/>
    </row>
    <row r="87" spans="1:5" s="31" customFormat="1" x14ac:dyDescent="0.25">
      <c r="A87" s="36" t="s">
        <v>153</v>
      </c>
      <c r="B87" s="55"/>
      <c r="C87" s="53">
        <v>0</v>
      </c>
      <c r="D87" s="14"/>
      <c r="E87" s="13"/>
    </row>
    <row r="88" spans="1:5" x14ac:dyDescent="0.25">
      <c r="A88" s="36" t="s">
        <v>74</v>
      </c>
      <c r="B88" s="36"/>
      <c r="C88" s="53">
        <v>127.27</v>
      </c>
      <c r="D88" s="14"/>
      <c r="E88" s="13"/>
    </row>
    <row r="89" spans="1:5" s="31" customFormat="1" x14ac:dyDescent="0.25">
      <c r="A89" s="36" t="s">
        <v>158</v>
      </c>
      <c r="B89" s="55"/>
      <c r="C89" s="53">
        <v>0</v>
      </c>
      <c r="D89" s="14"/>
      <c r="E89" s="13"/>
    </row>
    <row r="90" spans="1:5" x14ac:dyDescent="0.25">
      <c r="A90" s="36" t="s">
        <v>75</v>
      </c>
      <c r="B90" s="36"/>
      <c r="C90" s="53">
        <v>34.119999999999997</v>
      </c>
      <c r="D90" s="14"/>
      <c r="E90" s="13"/>
    </row>
    <row r="91" spans="1:5" ht="18" thickBot="1" x14ac:dyDescent="0.35">
      <c r="A91" s="37" t="s">
        <v>127</v>
      </c>
      <c r="B91" s="37"/>
      <c r="C91" s="11" t="s">
        <v>106</v>
      </c>
      <c r="D91" s="15" t="s">
        <v>108</v>
      </c>
      <c r="E91" s="16" t="s">
        <v>107</v>
      </c>
    </row>
    <row r="92" spans="1:5" ht="15.75" thickTop="1" x14ac:dyDescent="0.25">
      <c r="A92" s="42" t="s">
        <v>125</v>
      </c>
      <c r="B92" s="42"/>
      <c r="C92" s="53">
        <v>16340</v>
      </c>
      <c r="D92" s="2">
        <f>C92/1000</f>
        <v>16.34</v>
      </c>
      <c r="E92" s="13">
        <f>D92/1000</f>
        <v>1.634E-2</v>
      </c>
    </row>
    <row r="93" spans="1:5" x14ac:dyDescent="0.25">
      <c r="A93" s="36" t="s">
        <v>126</v>
      </c>
      <c r="B93" s="36"/>
      <c r="C93" s="53">
        <v>13300</v>
      </c>
      <c r="D93" s="2">
        <f>C93/1000</f>
        <v>13.3</v>
      </c>
      <c r="E93" s="13">
        <f>D93/1000</f>
        <v>1.3300000000000001E-2</v>
      </c>
    </row>
    <row r="94" spans="1:5" ht="20.25" thickBot="1" x14ac:dyDescent="0.35">
      <c r="A94" s="40" t="s">
        <v>147</v>
      </c>
      <c r="B94" s="40"/>
      <c r="C94" s="32"/>
      <c r="D94" s="32"/>
      <c r="E94" s="32"/>
    </row>
    <row r="95" spans="1:5" ht="18.75" thickTop="1" thickBot="1" x14ac:dyDescent="0.35">
      <c r="A95" s="37" t="s">
        <v>72</v>
      </c>
      <c r="B95" s="37" t="s">
        <v>118</v>
      </c>
      <c r="C95" s="11" t="s">
        <v>77</v>
      </c>
      <c r="D95" s="11" t="s">
        <v>76</v>
      </c>
      <c r="E95" s="31"/>
    </row>
    <row r="96" spans="1:5" ht="15.75" thickTop="1" x14ac:dyDescent="0.25">
      <c r="A96" s="36" t="s">
        <v>155</v>
      </c>
      <c r="B96" s="36"/>
      <c r="C96" s="53">
        <v>1103227473</v>
      </c>
      <c r="D96" s="7">
        <f>C96/$C$96</f>
        <v>1</v>
      </c>
      <c r="E96" s="31"/>
    </row>
    <row r="97" spans="1:5" x14ac:dyDescent="0.25">
      <c r="A97" s="36" t="s">
        <v>156</v>
      </c>
      <c r="B97" s="36"/>
      <c r="C97">
        <f>C96-SUM(C98:C101)</f>
        <v>32255</v>
      </c>
      <c r="D97" s="7">
        <f>C97/$C$96</f>
        <v>2.923694413835541E-5</v>
      </c>
      <c r="E97" s="31"/>
    </row>
    <row r="98" spans="1:5" x14ac:dyDescent="0.25">
      <c r="A98" t="s">
        <v>18</v>
      </c>
      <c r="B98" t="s">
        <v>153</v>
      </c>
      <c r="C98" s="53">
        <v>55281241</v>
      </c>
      <c r="D98" s="7">
        <f>C98/$C$96</f>
        <v>5.0108651527389948E-2</v>
      </c>
      <c r="E98" s="31"/>
    </row>
    <row r="99" spans="1:5" x14ac:dyDescent="0.25">
      <c r="A99" t="s">
        <v>73</v>
      </c>
      <c r="B99" t="s">
        <v>159</v>
      </c>
      <c r="C99" s="53">
        <v>46578031</v>
      </c>
      <c r="D99" s="7">
        <f>C99/$C$96</f>
        <v>4.2219788883013067E-2</v>
      </c>
      <c r="E99" s="31"/>
    </row>
    <row r="100" spans="1:5" x14ac:dyDescent="0.25">
      <c r="A100" t="s">
        <v>105</v>
      </c>
      <c r="B100" t="s">
        <v>74</v>
      </c>
      <c r="C100" s="53">
        <v>367486558</v>
      </c>
      <c r="D100" s="7">
        <f>C100/$C$96</f>
        <v>0.33310134763114263</v>
      </c>
      <c r="E100" s="31"/>
    </row>
    <row r="101" spans="1:5" x14ac:dyDescent="0.25">
      <c r="A101" t="s">
        <v>75</v>
      </c>
      <c r="B101" t="s">
        <v>75</v>
      </c>
      <c r="C101" s="53">
        <v>633849388</v>
      </c>
      <c r="D101" s="7">
        <f>C101/$C$96</f>
        <v>0.574540975014316</v>
      </c>
      <c r="E101" s="31"/>
    </row>
    <row r="102" spans="1:5" ht="18" thickBot="1" x14ac:dyDescent="0.35">
      <c r="A102" s="37" t="s">
        <v>117</v>
      </c>
      <c r="B102" s="37"/>
      <c r="C102" s="11" t="s">
        <v>78</v>
      </c>
      <c r="D102" s="12" t="s">
        <v>79</v>
      </c>
      <c r="E102" s="12" t="s">
        <v>80</v>
      </c>
    </row>
    <row r="103" spans="1:5" ht="15.75" thickTop="1" x14ac:dyDescent="0.25">
      <c r="A103" s="42" t="s">
        <v>125</v>
      </c>
      <c r="B103" s="42"/>
      <c r="C103" s="53">
        <v>109460000</v>
      </c>
      <c r="D103">
        <f>C103/(1000*1000)</f>
        <v>109.46</v>
      </c>
      <c r="E103" s="8">
        <f>D103/(60*60)</f>
        <v>3.0405555555555554E-2</v>
      </c>
    </row>
    <row r="104" spans="1:5" x14ac:dyDescent="0.25">
      <c r="A104" s="36" t="s">
        <v>126</v>
      </c>
      <c r="B104" s="36"/>
      <c r="C104" s="53">
        <v>174770000</v>
      </c>
      <c r="D104">
        <f>C104/(1000*1000)</f>
        <v>174.77</v>
      </c>
      <c r="E104" s="8">
        <f>D104/(60*60)</f>
        <v>4.8547222222222228E-2</v>
      </c>
    </row>
    <row r="105" spans="1:5" ht="18" thickBot="1" x14ac:dyDescent="0.35">
      <c r="A105" s="37" t="s">
        <v>102</v>
      </c>
      <c r="B105" s="37"/>
      <c r="C105" s="11" t="s">
        <v>104</v>
      </c>
    </row>
    <row r="106" spans="1:5" ht="15.75" thickTop="1" x14ac:dyDescent="0.25">
      <c r="A106" s="36" t="s">
        <v>125</v>
      </c>
      <c r="B106" s="36"/>
      <c r="C106" s="9">
        <f>(C9/(1000*1000))/D103</f>
        <v>50.968721962360682</v>
      </c>
    </row>
    <row r="107" spans="1:5" x14ac:dyDescent="0.25">
      <c r="A107" s="36" t="s">
        <v>126</v>
      </c>
      <c r="B107" s="36"/>
      <c r="C107" s="9">
        <f>(C9/(1000*1000))/D104</f>
        <v>31.922162304743374</v>
      </c>
    </row>
    <row r="108" spans="1:5" ht="18" thickBot="1" x14ac:dyDescent="0.35">
      <c r="A108" s="37" t="s">
        <v>127</v>
      </c>
      <c r="B108" s="37"/>
      <c r="C108" s="11" t="s">
        <v>106</v>
      </c>
      <c r="D108" s="11" t="s">
        <v>108</v>
      </c>
      <c r="E108" s="11" t="s">
        <v>107</v>
      </c>
    </row>
    <row r="109" spans="1:5" ht="15.75" thickTop="1" x14ac:dyDescent="0.25">
      <c r="A109" s="42" t="s">
        <v>125</v>
      </c>
      <c r="B109" s="42"/>
      <c r="C109" s="53">
        <v>405636</v>
      </c>
      <c r="D109" s="9">
        <f>C109/1000</f>
        <v>405.63600000000002</v>
      </c>
      <c r="E109" s="8">
        <f>D109/1000</f>
        <v>0.405636</v>
      </c>
    </row>
    <row r="110" spans="1:5" x14ac:dyDescent="0.25">
      <c r="A110" s="36" t="s">
        <v>126</v>
      </c>
      <c r="B110" s="36"/>
      <c r="C110" s="53">
        <v>405220</v>
      </c>
      <c r="D110" s="9">
        <f>C110/1000</f>
        <v>405.22</v>
      </c>
      <c r="E110" s="8">
        <f>D110/1000</f>
        <v>0.40522000000000002</v>
      </c>
    </row>
    <row r="111" spans="1:5" ht="20.25" thickBot="1" x14ac:dyDescent="0.35">
      <c r="A111" s="40" t="s">
        <v>148</v>
      </c>
      <c r="B111" s="40"/>
      <c r="C111" s="32"/>
      <c r="D111" s="32"/>
      <c r="E111" s="32"/>
    </row>
    <row r="112" spans="1:5" ht="18.75" thickTop="1" thickBot="1" x14ac:dyDescent="0.35">
      <c r="A112" s="37" t="s">
        <v>72</v>
      </c>
      <c r="B112" s="37" t="s">
        <v>118</v>
      </c>
      <c r="C112" s="11" t="s">
        <v>77</v>
      </c>
      <c r="D112" s="11" t="s">
        <v>76</v>
      </c>
      <c r="E112" s="31"/>
    </row>
    <row r="113" spans="1:5" ht="15.75" thickTop="1" x14ac:dyDescent="0.25">
      <c r="A113" s="36" t="s">
        <v>155</v>
      </c>
      <c r="B113" s="36"/>
      <c r="C113" s="53">
        <v>1103227481</v>
      </c>
      <c r="D113" s="7">
        <f>C113/$C$113</f>
        <v>1</v>
      </c>
      <c r="E113" s="31"/>
    </row>
    <row r="114" spans="1:5" x14ac:dyDescent="0.25">
      <c r="A114" s="36" t="s">
        <v>156</v>
      </c>
      <c r="B114" s="36"/>
      <c r="C114">
        <f>C113-SUM(C115:C118)</f>
        <v>32263</v>
      </c>
      <c r="D114" s="7">
        <f>C114/$C$113</f>
        <v>2.924419537732672E-5</v>
      </c>
      <c r="E114" s="31"/>
    </row>
    <row r="115" spans="1:5" x14ac:dyDescent="0.25">
      <c r="A115" t="s">
        <v>18</v>
      </c>
      <c r="B115" s="31" t="s">
        <v>153</v>
      </c>
      <c r="C115" s="53">
        <v>55281241</v>
      </c>
      <c r="D115" s="7">
        <f>C115/$C$113</f>
        <v>5.0108651164029516E-2</v>
      </c>
      <c r="E115" s="31"/>
    </row>
    <row r="116" spans="1:5" x14ac:dyDescent="0.25">
      <c r="A116" t="s">
        <v>73</v>
      </c>
      <c r="B116" s="31" t="s">
        <v>159</v>
      </c>
      <c r="C116" s="53">
        <v>46578031</v>
      </c>
      <c r="D116" s="7">
        <f>C116/$C$113</f>
        <v>4.221978857685834E-2</v>
      </c>
      <c r="E116" s="31"/>
    </row>
    <row r="117" spans="1:5" x14ac:dyDescent="0.25">
      <c r="A117" t="s">
        <v>105</v>
      </c>
      <c r="B117" s="31" t="s">
        <v>74</v>
      </c>
      <c r="C117" s="53">
        <v>367486558</v>
      </c>
      <c r="D117" s="7">
        <f>C117/$C$113</f>
        <v>0.33310134521567453</v>
      </c>
      <c r="E117" s="31"/>
    </row>
    <row r="118" spans="1:5" x14ac:dyDescent="0.25">
      <c r="A118" t="s">
        <v>75</v>
      </c>
      <c r="B118" s="31" t="s">
        <v>75</v>
      </c>
      <c r="C118" s="53">
        <v>633849388</v>
      </c>
      <c r="D118" s="7">
        <f>C118/$C$113</f>
        <v>0.57454097084806033</v>
      </c>
      <c r="E118" s="31"/>
    </row>
    <row r="119" spans="1:5" ht="18" thickBot="1" x14ac:dyDescent="0.35">
      <c r="A119" s="37" t="s">
        <v>117</v>
      </c>
      <c r="B119" s="37"/>
      <c r="C119" s="11" t="s">
        <v>78</v>
      </c>
      <c r="D119" s="12" t="s">
        <v>79</v>
      </c>
      <c r="E119" s="12" t="s">
        <v>80</v>
      </c>
    </row>
    <row r="120" spans="1:5" ht="15.75" thickTop="1" x14ac:dyDescent="0.25">
      <c r="A120" s="36" t="s">
        <v>125</v>
      </c>
      <c r="B120" s="36"/>
      <c r="C120" s="53">
        <v>126500000</v>
      </c>
      <c r="D120" s="9">
        <f>C120/(1000*1000)</f>
        <v>126.5</v>
      </c>
      <c r="E120" s="8">
        <f>D120/(60*60)</f>
        <v>3.5138888888888886E-2</v>
      </c>
    </row>
    <row r="121" spans="1:5" x14ac:dyDescent="0.25">
      <c r="A121" s="36" t="s">
        <v>126</v>
      </c>
      <c r="B121" s="36"/>
      <c r="C121" s="53">
        <v>186950000</v>
      </c>
      <c r="D121">
        <f>C121/(1000*1000)</f>
        <v>186.95</v>
      </c>
      <c r="E121" s="8">
        <f>D121/(60*60)</f>
        <v>5.1930555555555549E-2</v>
      </c>
    </row>
    <row r="122" spans="1:5" ht="18" thickBot="1" x14ac:dyDescent="0.35">
      <c r="A122" s="37" t="s">
        <v>102</v>
      </c>
      <c r="B122" s="37"/>
      <c r="C122" s="11" t="s">
        <v>104</v>
      </c>
    </row>
    <row r="123" spans="1:5" ht="15.75" thickTop="1" x14ac:dyDescent="0.25">
      <c r="A123" s="36" t="s">
        <v>125</v>
      </c>
      <c r="B123" s="36"/>
      <c r="C123" s="9">
        <f>(C9/(1000*1000))/D120</f>
        <v>44.103053802371541</v>
      </c>
    </row>
    <row r="124" spans="1:5" x14ac:dyDescent="0.25">
      <c r="A124" s="36" t="s">
        <v>126</v>
      </c>
      <c r="B124" s="36"/>
      <c r="C124" s="9">
        <f>(C9/(1000*1000))/D121</f>
        <v>29.842397999465099</v>
      </c>
    </row>
    <row r="125" spans="1:5" s="31" customFormat="1" ht="18" thickBot="1" x14ac:dyDescent="0.35">
      <c r="A125" s="37" t="s">
        <v>127</v>
      </c>
      <c r="B125" s="37"/>
      <c r="C125" s="11" t="s">
        <v>106</v>
      </c>
      <c r="D125" s="11" t="s">
        <v>108</v>
      </c>
      <c r="E125" s="11" t="s">
        <v>107</v>
      </c>
    </row>
    <row r="126" spans="1:5" s="31" customFormat="1" ht="15.75" thickTop="1" x14ac:dyDescent="0.25">
      <c r="A126" s="36" t="s">
        <v>125</v>
      </c>
      <c r="B126" s="36"/>
      <c r="C126" s="53">
        <v>796120</v>
      </c>
      <c r="D126" s="9">
        <f>C126/1000</f>
        <v>796.12</v>
      </c>
      <c r="E126" s="8">
        <f>D126/1000</f>
        <v>0.79612000000000005</v>
      </c>
    </row>
    <row r="127" spans="1:5" s="31" customFormat="1" x14ac:dyDescent="0.25">
      <c r="A127" s="36" t="s">
        <v>126</v>
      </c>
      <c r="B127" s="36"/>
      <c r="C127" s="53">
        <v>795856</v>
      </c>
      <c r="D127" s="9">
        <f>C127/1000</f>
        <v>795.85599999999999</v>
      </c>
      <c r="E127" s="8">
        <f>D127/1000</f>
        <v>0.79585600000000001</v>
      </c>
    </row>
    <row r="128" spans="1:5" ht="20.25" thickBot="1" x14ac:dyDescent="0.35">
      <c r="A128" s="40" t="s">
        <v>149</v>
      </c>
      <c r="B128" s="40"/>
      <c r="C128" s="32"/>
      <c r="D128" s="32"/>
      <c r="E128" s="32"/>
    </row>
    <row r="129" spans="1:5" ht="18.75" thickTop="1" thickBot="1" x14ac:dyDescent="0.35">
      <c r="A129" s="37" t="s">
        <v>72</v>
      </c>
      <c r="B129" s="37" t="s">
        <v>118</v>
      </c>
      <c r="C129" s="11" t="s">
        <v>77</v>
      </c>
      <c r="D129" s="11" t="s">
        <v>76</v>
      </c>
      <c r="E129" s="31"/>
    </row>
    <row r="130" spans="1:5" ht="15.75" thickTop="1" x14ac:dyDescent="0.25">
      <c r="A130" s="36" t="s">
        <v>155</v>
      </c>
      <c r="B130" s="36"/>
      <c r="C130" s="53">
        <v>1193000969</v>
      </c>
      <c r="D130" s="7">
        <f>C130/$C$113</f>
        <v>1.0813735059596472</v>
      </c>
      <c r="E130" s="31"/>
    </row>
    <row r="131" spans="1:5" x14ac:dyDescent="0.25">
      <c r="A131" s="36" t="s">
        <v>156</v>
      </c>
      <c r="B131" s="36"/>
      <c r="C131" s="31">
        <f>C130-SUM(C132:C135)</f>
        <v>32309</v>
      </c>
      <c r="D131" s="7">
        <f>C131/$C$113</f>
        <v>2.9285891220470786E-5</v>
      </c>
      <c r="E131" s="31"/>
    </row>
    <row r="132" spans="1:5" x14ac:dyDescent="0.25">
      <c r="A132" s="31" t="s">
        <v>18</v>
      </c>
      <c r="B132" s="31" t="s">
        <v>153</v>
      </c>
      <c r="C132" s="53">
        <v>55281241</v>
      </c>
      <c r="D132" s="7">
        <f>C132/$C$113</f>
        <v>5.0108651164029516E-2</v>
      </c>
      <c r="E132" s="31"/>
    </row>
    <row r="133" spans="1:5" x14ac:dyDescent="0.25">
      <c r="A133" s="31" t="s">
        <v>73</v>
      </c>
      <c r="B133" s="31" t="s">
        <v>159</v>
      </c>
      <c r="C133" s="53">
        <v>46578031</v>
      </c>
      <c r="D133" s="7">
        <f>C133/$C$113</f>
        <v>4.221978857685834E-2</v>
      </c>
      <c r="E133" s="31"/>
    </row>
    <row r="134" spans="1:5" x14ac:dyDescent="0.25">
      <c r="A134" s="31" t="s">
        <v>105</v>
      </c>
      <c r="B134" s="31" t="s">
        <v>74</v>
      </c>
      <c r="C134" s="53">
        <v>457260000</v>
      </c>
      <c r="D134" s="7">
        <f>C134/$C$113</f>
        <v>0.41447480947947851</v>
      </c>
      <c r="E134" s="31"/>
    </row>
    <row r="135" spans="1:5" s="31" customFormat="1" x14ac:dyDescent="0.25">
      <c r="A135" s="31" t="s">
        <v>75</v>
      </c>
      <c r="B135" s="31" t="s">
        <v>75</v>
      </c>
      <c r="C135" s="53">
        <v>633849388</v>
      </c>
      <c r="D135" s="7">
        <f>C135/$C$113</f>
        <v>0.57454097084806033</v>
      </c>
    </row>
    <row r="136" spans="1:5" s="31" customFormat="1" ht="18" thickBot="1" x14ac:dyDescent="0.35">
      <c r="A136" s="37" t="s">
        <v>117</v>
      </c>
      <c r="B136" s="37"/>
      <c r="C136" s="11" t="s">
        <v>78</v>
      </c>
      <c r="D136" s="12" t="s">
        <v>79</v>
      </c>
      <c r="E136" s="12" t="s">
        <v>80</v>
      </c>
    </row>
    <row r="137" spans="1:5" s="31" customFormat="1" ht="15.75" thickTop="1" x14ac:dyDescent="0.25">
      <c r="A137" s="36" t="s">
        <v>125</v>
      </c>
      <c r="B137" s="36"/>
      <c r="C137" s="53">
        <v>114380000</v>
      </c>
      <c r="D137" s="9">
        <f>C137/(1000*1000)</f>
        <v>114.38</v>
      </c>
      <c r="E137" s="8">
        <f>D137/(60*60)</f>
        <v>3.1772222222222223E-2</v>
      </c>
    </row>
    <row r="138" spans="1:5" x14ac:dyDescent="0.25">
      <c r="A138" s="36" t="s">
        <v>126</v>
      </c>
      <c r="B138" s="36"/>
      <c r="C138" s="53">
        <v>163790000</v>
      </c>
      <c r="D138" s="31">
        <f>C138/(1000*1000)</f>
        <v>163.79</v>
      </c>
      <c r="E138" s="8">
        <f>D138/(60*60)</f>
        <v>4.5497222222222217E-2</v>
      </c>
    </row>
    <row r="139" spans="1:5" s="31" customFormat="1" ht="18" thickBot="1" x14ac:dyDescent="0.35">
      <c r="A139" s="37" t="s">
        <v>102</v>
      </c>
      <c r="B139" s="37"/>
      <c r="C139" s="11" t="s">
        <v>104</v>
      </c>
    </row>
    <row r="140" spans="1:5" s="31" customFormat="1" ht="15.75" thickTop="1" x14ac:dyDescent="0.25">
      <c r="A140" s="36" t="s">
        <v>125</v>
      </c>
      <c r="B140" s="36"/>
      <c r="C140" s="9">
        <f>(C50/(1000*1000))/D137</f>
        <v>13.940385967826543</v>
      </c>
    </row>
    <row r="141" spans="1:5" x14ac:dyDescent="0.25">
      <c r="A141" s="36" t="s">
        <v>126</v>
      </c>
      <c r="B141" s="36"/>
      <c r="C141" s="9">
        <f>(C50/(1000*1000))/D138</f>
        <v>9.735034782343245</v>
      </c>
      <c r="D141" s="31"/>
      <c r="E141" s="31"/>
    </row>
    <row r="142" spans="1:5" s="31" customFormat="1" ht="18" thickBot="1" x14ac:dyDescent="0.35">
      <c r="A142" s="37" t="s">
        <v>127</v>
      </c>
      <c r="B142" s="37"/>
      <c r="C142" s="11" t="s">
        <v>106</v>
      </c>
      <c r="D142" s="11" t="s">
        <v>108</v>
      </c>
      <c r="E142" s="11" t="s">
        <v>107</v>
      </c>
    </row>
    <row r="143" spans="1:5" ht="15.75" thickTop="1" x14ac:dyDescent="0.25">
      <c r="A143" s="36" t="s">
        <v>125</v>
      </c>
      <c r="B143" s="36"/>
      <c r="C143" s="53">
        <v>405872</v>
      </c>
      <c r="D143" s="9">
        <f>C143/1000</f>
        <v>405.87200000000001</v>
      </c>
      <c r="E143" s="8">
        <f>D143/1000</f>
        <v>0.40587200000000001</v>
      </c>
    </row>
    <row r="144" spans="1:5" x14ac:dyDescent="0.25">
      <c r="A144" s="36" t="s">
        <v>126</v>
      </c>
      <c r="B144" s="36"/>
      <c r="C144" s="53">
        <v>405216</v>
      </c>
      <c r="D144" s="9">
        <f>C144/1000</f>
        <v>405.21600000000001</v>
      </c>
      <c r="E144" s="8">
        <f>D144/1000</f>
        <v>0.40521600000000002</v>
      </c>
    </row>
    <row r="145" spans="1:5" ht="20.25" thickBot="1" x14ac:dyDescent="0.35">
      <c r="A145" s="40" t="s">
        <v>152</v>
      </c>
      <c r="B145" s="40"/>
      <c r="C145" s="5"/>
      <c r="D145" s="5"/>
      <c r="E145" s="5"/>
    </row>
    <row r="146" spans="1:5" ht="18.75" thickTop="1" thickBot="1" x14ac:dyDescent="0.35">
      <c r="A146" s="37" t="s">
        <v>72</v>
      </c>
      <c r="B146" s="37" t="s">
        <v>118</v>
      </c>
      <c r="C146" s="11" t="s">
        <v>77</v>
      </c>
      <c r="D146" s="11" t="s">
        <v>76</v>
      </c>
      <c r="E146" s="31"/>
    </row>
    <row r="147" spans="1:5" ht="15.75" thickTop="1" x14ac:dyDescent="0.25">
      <c r="A147" s="36" t="s">
        <v>155</v>
      </c>
      <c r="B147" s="36"/>
      <c r="C147" s="53">
        <v>871091670</v>
      </c>
      <c r="D147" s="7">
        <f>C147/$C$147</f>
        <v>1</v>
      </c>
      <c r="E147" s="31"/>
    </row>
    <row r="148" spans="1:5" x14ac:dyDescent="0.25">
      <c r="A148" s="36" t="s">
        <v>156</v>
      </c>
      <c r="B148" s="36"/>
      <c r="C148">
        <f>C147-SUM(C149:C156)</f>
        <v>2077372</v>
      </c>
      <c r="D148" s="7">
        <f>C148/$C$147</f>
        <v>2.3847914881335048E-3</v>
      </c>
      <c r="E148" s="31"/>
    </row>
    <row r="149" spans="1:5" x14ac:dyDescent="0.25">
      <c r="A149" t="s">
        <v>111</v>
      </c>
      <c r="B149" s="34" t="s">
        <v>74</v>
      </c>
      <c r="C149" s="53">
        <v>1044009</v>
      </c>
      <c r="D149" s="7">
        <f>C149/$C$147</f>
        <v>1.198506467178133E-3</v>
      </c>
      <c r="E149" s="36"/>
    </row>
    <row r="150" spans="1:5" x14ac:dyDescent="0.25">
      <c r="A150" t="s">
        <v>112</v>
      </c>
      <c r="B150" s="34" t="s">
        <v>74</v>
      </c>
      <c r="C150" s="53">
        <v>25346944</v>
      </c>
      <c r="D150" s="7">
        <f>C150/$C$147</f>
        <v>2.9097906538355488E-2</v>
      </c>
      <c r="E150" s="36"/>
    </row>
    <row r="151" spans="1:5" x14ac:dyDescent="0.25">
      <c r="A151" t="s">
        <v>113</v>
      </c>
      <c r="B151" t="s">
        <v>153</v>
      </c>
      <c r="C151" s="53">
        <v>46052802</v>
      </c>
      <c r="D151" s="7">
        <f>C151/$C$147</f>
        <v>5.2867916874925459E-2</v>
      </c>
      <c r="E151" s="31"/>
    </row>
    <row r="152" spans="1:5" x14ac:dyDescent="0.25">
      <c r="A152" t="s">
        <v>110</v>
      </c>
      <c r="B152" t="s">
        <v>73</v>
      </c>
      <c r="C152" s="53">
        <v>5085158</v>
      </c>
      <c r="D152" s="7">
        <f>C152/$C$147</f>
        <v>5.8376841096414115E-3</v>
      </c>
      <c r="E152" s="31"/>
    </row>
    <row r="153" spans="1:5" x14ac:dyDescent="0.25">
      <c r="A153" t="s">
        <v>109</v>
      </c>
      <c r="B153" t="s">
        <v>73</v>
      </c>
      <c r="C153" s="53">
        <v>249291</v>
      </c>
      <c r="D153" s="7">
        <f>C153/$C$147</f>
        <v>2.8618227975937366E-4</v>
      </c>
      <c r="E153" s="31"/>
    </row>
    <row r="154" spans="1:5" x14ac:dyDescent="0.25">
      <c r="A154" t="s">
        <v>114</v>
      </c>
      <c r="B154" t="s">
        <v>75</v>
      </c>
      <c r="C154" s="53">
        <v>674954036</v>
      </c>
      <c r="D154" s="7">
        <f>C154/$C$147</f>
        <v>0.77483697668696572</v>
      </c>
      <c r="E154" s="31"/>
    </row>
    <row r="155" spans="1:5" x14ac:dyDescent="0.25">
      <c r="A155" t="s">
        <v>115</v>
      </c>
      <c r="B155" t="s">
        <v>158</v>
      </c>
      <c r="C155" s="53">
        <v>47028926</v>
      </c>
      <c r="D155" s="7">
        <f>C155/$C$147</f>
        <v>5.3988492393688026E-2</v>
      </c>
      <c r="E155" s="31"/>
    </row>
    <row r="156" spans="1:5" x14ac:dyDescent="0.25">
      <c r="A156" t="s">
        <v>116</v>
      </c>
      <c r="B156" t="s">
        <v>73</v>
      </c>
      <c r="C156" s="53">
        <v>69253132</v>
      </c>
      <c r="D156" s="7">
        <f>C156/$C$147</f>
        <v>7.9501543161352925E-2</v>
      </c>
      <c r="E156" s="31"/>
    </row>
    <row r="157" spans="1:5" ht="18" thickBot="1" x14ac:dyDescent="0.35">
      <c r="A157" s="37" t="s">
        <v>117</v>
      </c>
      <c r="B157" s="37"/>
      <c r="C157" s="6"/>
      <c r="D157" s="10"/>
      <c r="E157" s="6"/>
    </row>
    <row r="158" spans="1:5" ht="15.75" thickTop="1" x14ac:dyDescent="0.25">
      <c r="A158" s="36" t="s">
        <v>125</v>
      </c>
      <c r="B158" s="36"/>
      <c r="C158" s="53">
        <v>105430000</v>
      </c>
      <c r="D158" s="17">
        <f>C158/(1000*1000)</f>
        <v>105.43</v>
      </c>
      <c r="E158" s="8">
        <f>D158/(60*60)</f>
        <v>2.9286111111111113E-2</v>
      </c>
    </row>
    <row r="159" spans="1:5" x14ac:dyDescent="0.25">
      <c r="A159" s="36" t="s">
        <v>126</v>
      </c>
      <c r="B159" s="36"/>
      <c r="C159" s="53">
        <v>119810000</v>
      </c>
      <c r="D159" s="17">
        <f>C159/(1000*1000)</f>
        <v>119.81</v>
      </c>
      <c r="E159" s="8">
        <f>D159/(60*60)</f>
        <v>3.3280555555555556E-2</v>
      </c>
    </row>
    <row r="160" spans="1:5" ht="18" thickBot="1" x14ac:dyDescent="0.35">
      <c r="A160" s="37" t="s">
        <v>102</v>
      </c>
      <c r="B160" s="37"/>
      <c r="C160" s="11" t="s">
        <v>104</v>
      </c>
    </row>
    <row r="161" spans="1:5" ht="15.75" thickTop="1" x14ac:dyDescent="0.25">
      <c r="A161" s="36" t="s">
        <v>125</v>
      </c>
      <c r="B161" s="36"/>
      <c r="C161" s="9">
        <f>(C9/(1000*1000))/D158</f>
        <v>52.916971507161144</v>
      </c>
    </row>
    <row r="162" spans="1:5" x14ac:dyDescent="0.25">
      <c r="A162" s="36" t="s">
        <v>123</v>
      </c>
      <c r="B162" s="36"/>
      <c r="C162" s="9">
        <f>(C9/(1000*1000))/D159</f>
        <v>46.56569823887822</v>
      </c>
    </row>
    <row r="163" spans="1:5" ht="18" thickBot="1" x14ac:dyDescent="0.35">
      <c r="A163" s="37" t="s">
        <v>127</v>
      </c>
      <c r="B163" s="37"/>
      <c r="C163" s="11" t="s">
        <v>106</v>
      </c>
      <c r="D163" s="11" t="s">
        <v>108</v>
      </c>
      <c r="E163" s="11" t="s">
        <v>107</v>
      </c>
    </row>
    <row r="164" spans="1:5" ht="15.75" thickTop="1" x14ac:dyDescent="0.25">
      <c r="A164" s="36" t="s">
        <v>125</v>
      </c>
      <c r="B164" s="36"/>
      <c r="C164" s="53">
        <v>1001608</v>
      </c>
      <c r="D164" s="9">
        <f>C164/1000</f>
        <v>1001.6079999999999</v>
      </c>
      <c r="E164" s="8">
        <f>D164/1000</f>
        <v>1.0016080000000001</v>
      </c>
    </row>
    <row r="165" spans="1:5" x14ac:dyDescent="0.25">
      <c r="A165" s="36" t="s">
        <v>126</v>
      </c>
      <c r="B165" s="36"/>
      <c r="C165" s="53">
        <v>1769116</v>
      </c>
      <c r="D165" s="9">
        <f>C165/1000</f>
        <v>1769.116</v>
      </c>
      <c r="E165" s="8">
        <f>D165/1000</f>
        <v>1.7691159999999999</v>
      </c>
    </row>
    <row r="166" spans="1:5" ht="20.25" thickBot="1" x14ac:dyDescent="0.35">
      <c r="A166" s="40" t="s">
        <v>150</v>
      </c>
      <c r="B166" s="40"/>
      <c r="C166" s="32"/>
      <c r="D166" s="32"/>
      <c r="E166" s="32" t="s">
        <v>142</v>
      </c>
    </row>
    <row r="167" spans="1:5" ht="18.75" thickTop="1" thickBot="1" x14ac:dyDescent="0.35">
      <c r="A167" s="37" t="s">
        <v>72</v>
      </c>
      <c r="B167" s="37" t="s">
        <v>118</v>
      </c>
      <c r="C167" s="11" t="s">
        <v>77</v>
      </c>
      <c r="D167" s="11" t="s">
        <v>76</v>
      </c>
      <c r="E167" s="31"/>
    </row>
    <row r="168" spans="1:5" ht="15.75" thickTop="1" x14ac:dyDescent="0.25">
      <c r="A168" s="36" t="s">
        <v>155</v>
      </c>
      <c r="B168" s="36"/>
      <c r="C168" s="53">
        <v>700541134</v>
      </c>
      <c r="D168" s="7">
        <f>C168/$C$168</f>
        <v>1</v>
      </c>
      <c r="E168" s="31"/>
    </row>
    <row r="169" spans="1:5" x14ac:dyDescent="0.25">
      <c r="A169" s="36" t="s">
        <v>156</v>
      </c>
      <c r="B169" s="36"/>
      <c r="C169" s="31">
        <f>C168-SUM(C170:C176)</f>
        <v>20953039</v>
      </c>
      <c r="D169" s="7">
        <f>C169/$C$168</f>
        <v>2.9909791135833575E-2</v>
      </c>
      <c r="E169" s="7"/>
    </row>
    <row r="170" spans="1:5" x14ac:dyDescent="0.25">
      <c r="A170" s="31" t="s">
        <v>131</v>
      </c>
      <c r="B170" s="50" t="s">
        <v>74</v>
      </c>
      <c r="C170" s="53">
        <v>3253</v>
      </c>
      <c r="D170" s="7">
        <f>C170/$C$168</f>
        <v>4.6435531650022998E-6</v>
      </c>
      <c r="E170" s="35"/>
    </row>
    <row r="171" spans="1:5" x14ac:dyDescent="0.25">
      <c r="A171" s="31" t="s">
        <v>134</v>
      </c>
      <c r="B171" s="31" t="s">
        <v>74</v>
      </c>
      <c r="C171" s="53">
        <v>3509</v>
      </c>
      <c r="D171" s="7">
        <f>C171/$C$168</f>
        <v>5.008984954193996E-6</v>
      </c>
      <c r="E171" s="7"/>
    </row>
    <row r="172" spans="1:5" x14ac:dyDescent="0.25">
      <c r="A172" s="31" t="s">
        <v>133</v>
      </c>
      <c r="B172" s="31" t="s">
        <v>74</v>
      </c>
      <c r="C172" s="53">
        <v>1711265</v>
      </c>
      <c r="D172" s="7">
        <f>C172/$C$168</f>
        <v>2.4427759012934707E-3</v>
      </c>
      <c r="E172" s="7"/>
    </row>
    <row r="173" spans="1:5" x14ac:dyDescent="0.25">
      <c r="A173" s="31" t="s">
        <v>136</v>
      </c>
      <c r="B173" s="31" t="s">
        <v>73</v>
      </c>
      <c r="C173" s="53">
        <v>189243</v>
      </c>
      <c r="D173" s="7">
        <f>C173/$C$168</f>
        <v>2.70138312820329E-4</v>
      </c>
      <c r="E173" s="7"/>
    </row>
    <row r="174" spans="1:5" x14ac:dyDescent="0.25">
      <c r="A174" s="31" t="s">
        <v>132</v>
      </c>
      <c r="B174" s="34" t="s">
        <v>73</v>
      </c>
      <c r="C174" s="53">
        <v>3482903</v>
      </c>
      <c r="D174" s="7">
        <f>C174/$C$168</f>
        <v>4.9717323237153405E-3</v>
      </c>
      <c r="E174" s="35"/>
    </row>
    <row r="175" spans="1:5" x14ac:dyDescent="0.25">
      <c r="A175" s="31" t="s">
        <v>137</v>
      </c>
      <c r="B175" s="31" t="s">
        <v>153</v>
      </c>
      <c r="C175" s="53">
        <v>55198128</v>
      </c>
      <c r="D175" s="7">
        <f>C175/$C$168</f>
        <v>7.8793557324501093E-2</v>
      </c>
      <c r="E175" s="7"/>
    </row>
    <row r="176" spans="1:5" x14ac:dyDescent="0.25">
      <c r="A176" s="31" t="s">
        <v>138</v>
      </c>
      <c r="B176" s="31" t="s">
        <v>75</v>
      </c>
      <c r="C176" s="53">
        <v>618999794</v>
      </c>
      <c r="D176" s="7">
        <f>C176/$C$168</f>
        <v>0.88360235246371699</v>
      </c>
      <c r="E176" s="7"/>
    </row>
    <row r="177" spans="1:5" x14ac:dyDescent="0.25">
      <c r="A177" s="31" t="s">
        <v>139</v>
      </c>
      <c r="B177" s="31" t="s">
        <v>74</v>
      </c>
      <c r="C177" s="53">
        <v>0</v>
      </c>
      <c r="D177" s="7">
        <f>C177/$C$168</f>
        <v>0</v>
      </c>
      <c r="E177" s="7"/>
    </row>
    <row r="178" spans="1:5" x14ac:dyDescent="0.25">
      <c r="A178" s="31" t="s">
        <v>135</v>
      </c>
      <c r="B178" s="31" t="s">
        <v>74</v>
      </c>
      <c r="C178" s="53">
        <v>49045</v>
      </c>
      <c r="D178" s="7">
        <f>C178/$C$168</f>
        <v>7.001016445666701E-5</v>
      </c>
      <c r="E178" s="7"/>
    </row>
    <row r="179" spans="1:5" x14ac:dyDescent="0.25">
      <c r="A179" s="31" t="s">
        <v>140</v>
      </c>
      <c r="B179" s="31" t="s">
        <v>74</v>
      </c>
      <c r="C179" s="53">
        <v>1056258</v>
      </c>
      <c r="D179" s="7">
        <f>C179/$C$168</f>
        <v>1.5077744171407927E-3</v>
      </c>
      <c r="E179" s="7"/>
    </row>
    <row r="180" spans="1:5" x14ac:dyDescent="0.25">
      <c r="A180" s="31" t="s">
        <v>141</v>
      </c>
      <c r="B180" s="31" t="s">
        <v>74</v>
      </c>
      <c r="C180" s="53">
        <v>19847724</v>
      </c>
      <c r="D180" s="7">
        <f>C180/$C$168</f>
        <v>2.8331989424620996E-2</v>
      </c>
      <c r="E180" s="7"/>
    </row>
    <row r="181" spans="1:5" ht="18" thickBot="1" x14ac:dyDescent="0.35">
      <c r="A181" s="37" t="s">
        <v>117</v>
      </c>
      <c r="B181" s="37"/>
      <c r="C181" s="33"/>
      <c r="D181" s="10"/>
      <c r="E181" s="33"/>
    </row>
    <row r="182" spans="1:5" ht="15.75" thickTop="1" x14ac:dyDescent="0.25">
      <c r="A182" s="36" t="s">
        <v>125</v>
      </c>
      <c r="B182" s="36"/>
      <c r="C182" s="53">
        <v>121580000</v>
      </c>
      <c r="D182" s="17">
        <f>C182/(1000*1000)</f>
        <v>121.58</v>
      </c>
      <c r="E182" s="8">
        <f>D182/(60*60)</f>
        <v>3.3772222222222224E-2</v>
      </c>
    </row>
    <row r="183" spans="1:5" x14ac:dyDescent="0.25">
      <c r="A183" s="36" t="s">
        <v>126</v>
      </c>
      <c r="B183" s="36"/>
      <c r="C183" s="53">
        <v>119810000</v>
      </c>
      <c r="D183" s="17">
        <f>C183/(1000*1000)</f>
        <v>119.81</v>
      </c>
      <c r="E183" s="8">
        <f>D183/(60*60)</f>
        <v>3.3280555555555556E-2</v>
      </c>
    </row>
    <row r="184" spans="1:5" ht="18" thickBot="1" x14ac:dyDescent="0.35">
      <c r="A184" s="37" t="s">
        <v>102</v>
      </c>
      <c r="B184" s="37"/>
      <c r="C184" s="11" t="s">
        <v>104</v>
      </c>
      <c r="D184" s="31"/>
      <c r="E184" s="31"/>
    </row>
    <row r="185" spans="1:5" ht="15.75" thickTop="1" x14ac:dyDescent="0.25">
      <c r="A185" s="36" t="s">
        <v>125</v>
      </c>
      <c r="B185" s="36"/>
      <c r="C185" s="9">
        <f>(C54/(1000*1000))/D182</f>
        <v>6.7444165076492846</v>
      </c>
      <c r="D185" s="31"/>
      <c r="E185" s="31"/>
    </row>
    <row r="186" spans="1:5" x14ac:dyDescent="0.25">
      <c r="A186" s="36" t="s">
        <v>123</v>
      </c>
      <c r="B186" s="36"/>
      <c r="C186" s="9">
        <f>(C54/(1000*1000))/D183</f>
        <v>6.8440544111509896</v>
      </c>
      <c r="D186" s="31"/>
      <c r="E186" s="31"/>
    </row>
    <row r="187" spans="1:5" ht="18" thickBot="1" x14ac:dyDescent="0.35">
      <c r="A187" s="37" t="s">
        <v>127</v>
      </c>
      <c r="B187" s="37"/>
      <c r="C187" s="11" t="s">
        <v>106</v>
      </c>
      <c r="D187" s="11" t="s">
        <v>108</v>
      </c>
      <c r="E187" s="11" t="s">
        <v>107</v>
      </c>
    </row>
    <row r="188" spans="1:5" ht="15.75" thickTop="1" x14ac:dyDescent="0.25">
      <c r="A188" s="36" t="s">
        <v>125</v>
      </c>
      <c r="B188" s="36"/>
      <c r="C188" s="53">
        <v>292500</v>
      </c>
      <c r="D188" s="9">
        <f>C188/1000</f>
        <v>292.5</v>
      </c>
      <c r="E188" s="8">
        <f>D188/1000</f>
        <v>0.29249999999999998</v>
      </c>
    </row>
    <row r="189" spans="1:5" x14ac:dyDescent="0.25">
      <c r="A189" s="36" t="s">
        <v>126</v>
      </c>
      <c r="B189" s="36"/>
      <c r="C189" s="53">
        <v>328332</v>
      </c>
      <c r="D189" s="9">
        <f>C189/1000</f>
        <v>328.33199999999999</v>
      </c>
      <c r="E189" s="8">
        <f>D189/1000</f>
        <v>0.32833200000000001</v>
      </c>
    </row>
    <row r="190" spans="1:5" ht="20.25" thickBot="1" x14ac:dyDescent="0.35">
      <c r="A190" s="40" t="s">
        <v>151</v>
      </c>
      <c r="B190" s="40"/>
      <c r="C190" s="32"/>
      <c r="D190" s="32"/>
      <c r="E190" s="32" t="s">
        <v>142</v>
      </c>
    </row>
    <row r="191" spans="1:5" ht="18.75" thickTop="1" thickBot="1" x14ac:dyDescent="0.35">
      <c r="A191" s="37" t="s">
        <v>72</v>
      </c>
      <c r="B191" s="37" t="s">
        <v>118</v>
      </c>
      <c r="C191" s="11" t="s">
        <v>77</v>
      </c>
      <c r="D191" s="11" t="s">
        <v>76</v>
      </c>
      <c r="E191" s="31"/>
    </row>
    <row r="192" spans="1:5" ht="15.75" thickTop="1" x14ac:dyDescent="0.25">
      <c r="A192" s="36" t="s">
        <v>155</v>
      </c>
      <c r="B192" s="36"/>
      <c r="C192" s="53"/>
      <c r="D192" s="7">
        <f>C192/$C$168</f>
        <v>0</v>
      </c>
      <c r="E192" s="31"/>
    </row>
    <row r="193" spans="1:5" x14ac:dyDescent="0.25">
      <c r="A193" s="36" t="s">
        <v>156</v>
      </c>
      <c r="B193" s="36"/>
      <c r="C193" s="31"/>
      <c r="D193" s="7">
        <f>C193/$C$168</f>
        <v>0</v>
      </c>
      <c r="E193" s="31"/>
    </row>
    <row r="194" spans="1:5" x14ac:dyDescent="0.25">
      <c r="A194" s="31" t="s">
        <v>131</v>
      </c>
      <c r="B194" s="34"/>
      <c r="C194" s="53"/>
      <c r="D194" s="7">
        <f>C194/$C$168</f>
        <v>0</v>
      </c>
      <c r="E194" s="31"/>
    </row>
    <row r="195" spans="1:5" x14ac:dyDescent="0.25">
      <c r="A195" s="31" t="s">
        <v>132</v>
      </c>
      <c r="B195" s="34"/>
      <c r="C195" s="53"/>
      <c r="D195" s="7">
        <f>C195/$C$168</f>
        <v>0</v>
      </c>
      <c r="E195" s="31"/>
    </row>
    <row r="196" spans="1:5" x14ac:dyDescent="0.25">
      <c r="A196" s="31" t="s">
        <v>133</v>
      </c>
      <c r="B196" s="31"/>
      <c r="C196" s="53"/>
      <c r="D196" s="7">
        <f>C196/$C$168</f>
        <v>0</v>
      </c>
      <c r="E196" s="31"/>
    </row>
    <row r="197" spans="1:5" x14ac:dyDescent="0.25">
      <c r="A197" s="31" t="s">
        <v>134</v>
      </c>
      <c r="B197" s="31"/>
      <c r="C197" s="53"/>
      <c r="D197" s="7">
        <f>C197/$C$168</f>
        <v>0</v>
      </c>
      <c r="E197" s="31"/>
    </row>
    <row r="198" spans="1:5" x14ac:dyDescent="0.25">
      <c r="A198" s="31" t="s">
        <v>135</v>
      </c>
      <c r="B198" s="31"/>
      <c r="C198" s="53"/>
      <c r="D198" s="7">
        <f>C198/$C$168</f>
        <v>0</v>
      </c>
      <c r="E198" s="31"/>
    </row>
    <row r="199" spans="1:5" x14ac:dyDescent="0.25">
      <c r="A199" s="31" t="s">
        <v>136</v>
      </c>
      <c r="B199" s="31"/>
      <c r="C199" s="53"/>
      <c r="D199" s="7">
        <f>C199/$C$168</f>
        <v>0</v>
      </c>
      <c r="E199" s="31"/>
    </row>
    <row r="200" spans="1:5" x14ac:dyDescent="0.25">
      <c r="A200" s="31" t="s">
        <v>137</v>
      </c>
      <c r="B200" s="31"/>
      <c r="C200" s="53"/>
      <c r="D200" s="7">
        <f>C200/$C$168</f>
        <v>0</v>
      </c>
      <c r="E200" s="31"/>
    </row>
    <row r="201" spans="1:5" x14ac:dyDescent="0.25">
      <c r="A201" s="31" t="s">
        <v>138</v>
      </c>
      <c r="B201" s="31"/>
      <c r="C201" s="53"/>
      <c r="D201" s="7">
        <f>C201/$C$168</f>
        <v>0</v>
      </c>
      <c r="E201" s="31"/>
    </row>
    <row r="202" spans="1:5" x14ac:dyDescent="0.25">
      <c r="A202" s="31" t="s">
        <v>139</v>
      </c>
      <c r="B202" s="31"/>
      <c r="C202" s="53"/>
      <c r="D202" s="7">
        <f>C202/$C$168</f>
        <v>0</v>
      </c>
      <c r="E202" s="31"/>
    </row>
    <row r="203" spans="1:5" x14ac:dyDescent="0.25">
      <c r="A203" s="31" t="s">
        <v>140</v>
      </c>
      <c r="B203" s="31"/>
      <c r="C203" s="53"/>
      <c r="D203" s="7">
        <f>C203/$C$168</f>
        <v>0</v>
      </c>
      <c r="E203" s="31"/>
    </row>
    <row r="204" spans="1:5" x14ac:dyDescent="0.25">
      <c r="A204" s="31" t="s">
        <v>141</v>
      </c>
      <c r="B204" s="31"/>
      <c r="C204" s="53"/>
      <c r="D204" s="7">
        <f>C204/$C$168</f>
        <v>0</v>
      </c>
      <c r="E204" s="31"/>
    </row>
    <row r="205" spans="1:5" ht="18" thickBot="1" x14ac:dyDescent="0.35">
      <c r="A205" s="37" t="s">
        <v>117</v>
      </c>
      <c r="B205" s="37"/>
      <c r="C205" s="33"/>
      <c r="D205" s="10"/>
      <c r="E205" s="33"/>
    </row>
    <row r="206" spans="1:5" ht="15.75" thickTop="1" x14ac:dyDescent="0.25">
      <c r="A206" s="36" t="s">
        <v>125</v>
      </c>
      <c r="B206" s="36"/>
      <c r="C206" s="53"/>
      <c r="D206" s="17">
        <f>C206/(1000*1000)</f>
        <v>0</v>
      </c>
      <c r="E206" s="8">
        <f>D206/(60*60)</f>
        <v>0</v>
      </c>
    </row>
    <row r="207" spans="1:5" x14ac:dyDescent="0.25">
      <c r="A207" s="36" t="s">
        <v>126</v>
      </c>
      <c r="B207" s="36"/>
      <c r="C207" s="53"/>
      <c r="D207" s="17">
        <f>C207/(1000*1000)</f>
        <v>0</v>
      </c>
      <c r="E207" s="8">
        <f>D207/(60*60)</f>
        <v>0</v>
      </c>
    </row>
    <row r="208" spans="1:5" ht="18" thickBot="1" x14ac:dyDescent="0.35">
      <c r="A208" s="37" t="s">
        <v>102</v>
      </c>
      <c r="B208" s="37"/>
      <c r="C208" s="11" t="s">
        <v>104</v>
      </c>
      <c r="D208" s="31"/>
      <c r="E208" s="31"/>
    </row>
    <row r="209" spans="1:5" ht="15.75" thickTop="1" x14ac:dyDescent="0.25">
      <c r="A209" s="36" t="s">
        <v>125</v>
      </c>
      <c r="B209" s="36"/>
      <c r="C209" s="9" t="e">
        <f>(C86/(1000*1000))/D206</f>
        <v>#DIV/0!</v>
      </c>
      <c r="D209" s="31"/>
      <c r="E209" s="31"/>
    </row>
    <row r="210" spans="1:5" x14ac:dyDescent="0.25">
      <c r="A210" s="36" t="s">
        <v>123</v>
      </c>
      <c r="B210" s="36"/>
      <c r="C210" s="9" t="e">
        <f>(C86/(1000*1000))/D207</f>
        <v>#DIV/0!</v>
      </c>
      <c r="D210" s="31"/>
      <c r="E210" s="31"/>
    </row>
    <row r="211" spans="1:5" ht="18" thickBot="1" x14ac:dyDescent="0.35">
      <c r="A211" s="37" t="s">
        <v>127</v>
      </c>
      <c r="B211" s="37"/>
      <c r="C211" s="11" t="s">
        <v>106</v>
      </c>
      <c r="D211" s="11" t="s">
        <v>108</v>
      </c>
      <c r="E211" s="11" t="s">
        <v>107</v>
      </c>
    </row>
    <row r="212" spans="1:5" ht="15.75" thickTop="1" x14ac:dyDescent="0.25">
      <c r="A212" s="36" t="s">
        <v>125</v>
      </c>
      <c r="B212" s="36"/>
      <c r="C212" s="53"/>
      <c r="D212" s="9">
        <f>C212/1000</f>
        <v>0</v>
      </c>
      <c r="E212" s="8">
        <f>D212/1000</f>
        <v>0</v>
      </c>
    </row>
    <row r="213" spans="1:5" x14ac:dyDescent="0.25">
      <c r="A213" s="36" t="s">
        <v>126</v>
      </c>
      <c r="B213" s="36"/>
      <c r="C213" s="53"/>
      <c r="D213" s="9">
        <f>C213/1000</f>
        <v>0</v>
      </c>
      <c r="E213" s="8">
        <f>D213/1000</f>
        <v>0</v>
      </c>
    </row>
  </sheetData>
  <mergeCells count="170">
    <mergeCell ref="A82:B82"/>
    <mergeCell ref="A87:B87"/>
    <mergeCell ref="A89:B89"/>
    <mergeCell ref="A63:B63"/>
    <mergeCell ref="A65:B65"/>
    <mergeCell ref="A71:B71"/>
    <mergeCell ref="A73:B73"/>
    <mergeCell ref="A80:B80"/>
    <mergeCell ref="A46:B46"/>
    <mergeCell ref="A47:B47"/>
    <mergeCell ref="G4:G5"/>
    <mergeCell ref="G6:G7"/>
    <mergeCell ref="G10:G11"/>
    <mergeCell ref="G12:G13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G2:G3"/>
    <mergeCell ref="G8:G9"/>
    <mergeCell ref="A24:B24"/>
    <mergeCell ref="A25:B25"/>
    <mergeCell ref="A26:B26"/>
    <mergeCell ref="A212:B212"/>
    <mergeCell ref="A213:B213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07:B207"/>
    <mergeCell ref="A208:B208"/>
    <mergeCell ref="A209:B209"/>
    <mergeCell ref="A210:B210"/>
    <mergeCell ref="A211:B211"/>
    <mergeCell ref="A191:B191"/>
    <mergeCell ref="A192:B192"/>
    <mergeCell ref="A193:B193"/>
    <mergeCell ref="A205:B205"/>
    <mergeCell ref="A206:B206"/>
    <mergeCell ref="A141:B141"/>
    <mergeCell ref="A142:B142"/>
    <mergeCell ref="A143:B143"/>
    <mergeCell ref="A144:B144"/>
    <mergeCell ref="A190:B190"/>
    <mergeCell ref="A185:B185"/>
    <mergeCell ref="A186:B186"/>
    <mergeCell ref="A187:B187"/>
    <mergeCell ref="A188:B188"/>
    <mergeCell ref="A189:B189"/>
    <mergeCell ref="A181:B181"/>
    <mergeCell ref="A182:B182"/>
    <mergeCell ref="A183:B183"/>
    <mergeCell ref="A184:B184"/>
    <mergeCell ref="A166:B166"/>
    <mergeCell ref="A167:B167"/>
    <mergeCell ref="A168:B168"/>
    <mergeCell ref="A169:B169"/>
    <mergeCell ref="A90:B90"/>
    <mergeCell ref="A60:B60"/>
    <mergeCell ref="A68:B68"/>
    <mergeCell ref="A69:B69"/>
    <mergeCell ref="A70:B70"/>
    <mergeCell ref="A72:B72"/>
    <mergeCell ref="A74:B74"/>
    <mergeCell ref="A75:B75"/>
    <mergeCell ref="A77:B77"/>
    <mergeCell ref="A84:B84"/>
    <mergeCell ref="A85:B85"/>
    <mergeCell ref="A86:B86"/>
    <mergeCell ref="A88:B88"/>
    <mergeCell ref="A81:B81"/>
    <mergeCell ref="A83:B83"/>
    <mergeCell ref="A61:B61"/>
    <mergeCell ref="A113:B113"/>
    <mergeCell ref="A114:B114"/>
    <mergeCell ref="A112:B112"/>
    <mergeCell ref="A110:B110"/>
    <mergeCell ref="A109:B109"/>
    <mergeCell ref="A93:B93"/>
    <mergeCell ref="A92:B92"/>
    <mergeCell ref="A111:B111"/>
    <mergeCell ref="A94:B94"/>
    <mergeCell ref="A97:B97"/>
    <mergeCell ref="A96:B96"/>
    <mergeCell ref="A106:B106"/>
    <mergeCell ref="A162:B162"/>
    <mergeCell ref="A165:B165"/>
    <mergeCell ref="A124:B124"/>
    <mergeCell ref="A161:B161"/>
    <mergeCell ref="A164:B164"/>
    <mergeCell ref="A163:B163"/>
    <mergeCell ref="A159:B159"/>
    <mergeCell ref="A145:B145"/>
    <mergeCell ref="A157:B157"/>
    <mergeCell ref="A160:B160"/>
    <mergeCell ref="A148:B148"/>
    <mergeCell ref="A158:B158"/>
    <mergeCell ref="A128:B128"/>
    <mergeCell ref="A129:B129"/>
    <mergeCell ref="A130:B130"/>
    <mergeCell ref="A123:B123"/>
    <mergeCell ref="A147:B147"/>
    <mergeCell ref="A119:B119"/>
    <mergeCell ref="A122:B122"/>
    <mergeCell ref="A125:B125"/>
    <mergeCell ref="A146:B146"/>
    <mergeCell ref="A126:B126"/>
    <mergeCell ref="A127:B127"/>
    <mergeCell ref="A120:B120"/>
    <mergeCell ref="A121:B121"/>
    <mergeCell ref="A131:B131"/>
    <mergeCell ref="A136:B136"/>
    <mergeCell ref="A137:B137"/>
    <mergeCell ref="A138:B138"/>
    <mergeCell ref="A139:B139"/>
    <mergeCell ref="A140:B140"/>
    <mergeCell ref="A102:B102"/>
    <mergeCell ref="A105:B105"/>
    <mergeCell ref="A108:B108"/>
    <mergeCell ref="A107:B107"/>
    <mergeCell ref="A103:B103"/>
    <mergeCell ref="A104:B104"/>
    <mergeCell ref="A11:B11"/>
    <mergeCell ref="A8:B8"/>
    <mergeCell ref="A3:B3"/>
    <mergeCell ref="A48:B48"/>
    <mergeCell ref="A49:B4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4:B4"/>
    <mergeCell ref="A1:B1"/>
    <mergeCell ref="A2:B2"/>
    <mergeCell ref="A9:B9"/>
    <mergeCell ref="A10:B10"/>
    <mergeCell ref="E149:E150"/>
    <mergeCell ref="A50:B50"/>
    <mergeCell ref="A51:B51"/>
    <mergeCell ref="A53:B53"/>
    <mergeCell ref="A17:B17"/>
    <mergeCell ref="A59:B59"/>
    <mergeCell ref="A52:B52"/>
    <mergeCell ref="A62:B62"/>
    <mergeCell ref="A64:B64"/>
    <mergeCell ref="A66:B66"/>
    <mergeCell ref="A67:B67"/>
    <mergeCell ref="A79:B79"/>
    <mergeCell ref="A76:B76"/>
    <mergeCell ref="A78:B78"/>
    <mergeCell ref="A91:B91"/>
    <mergeCell ref="A95:B9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Tabelle1</vt:lpstr>
      <vt:lpstr>e88HCC</vt:lpstr>
      <vt:lpstr>598HCC</vt:lpstr>
      <vt:lpstr>HCCmix</vt:lpstr>
      <vt:lpstr>DH10B</vt:lpstr>
      <vt:lpstr>9799#3</vt:lpstr>
      <vt:lpstr>K562</vt:lpstr>
      <vt:lpstr>9827#49</vt:lpstr>
      <vt:lpstr>2490NA12878</vt:lpstr>
      <vt:lpstr>2490NA12882</vt:lpstr>
      <vt:lpstr>2490NA12877</vt:lpstr>
      <vt:lpstr>1960NA12878</vt:lpstr>
      <vt:lpstr>1960NA12890</vt:lpstr>
      <vt:lpstr>1960NA12879</vt:lpstr>
      <vt:lpstr>NAchrom11</vt:lpstr>
      <vt:lpstr>sample-12</vt:lpstr>
      <vt:lpstr>sample-11</vt:lpstr>
      <vt:lpstr>sample-10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2015-11-27T10:06:34Z</dcterms:modified>
</cp:coreProperties>
</file>