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ЭтаКнига" defaultThemeVersion="164011"/>
  <bookViews>
    <workbookView xWindow="0" yWindow="0" windowWidth="28800" windowHeight="12330" activeTab="2"/>
  </bookViews>
  <sheets>
    <sheet name="Задача 1" sheetId="16" r:id="rId1"/>
    <sheet name="Задача 2" sheetId="17" r:id="rId2"/>
    <sheet name="Задача 3" sheetId="18" r:id="rId3"/>
    <sheet name="Лист7_HID1" sheetId="13" state="hidden" r:id="rId4"/>
    <sheet name="Лист7_HID" sheetId="12" state="hidden" r:id="rId5"/>
  </sheets>
  <definedNames>
    <definedName name="xdata1" localSheetId="3" hidden="1">Лист7_HID1!$C$1:$C$70</definedName>
    <definedName name="xdata1" hidden="1">#REF!</definedName>
    <definedName name="xdata2" localSheetId="3" hidden="1">Лист7_HID1!$G$1:$G$70</definedName>
    <definedName name="xdata2" hidden="1">#REF!</definedName>
    <definedName name="ydata1" localSheetId="3" hidden="1">Лист7_HID1!$D$1:$D$70</definedName>
    <definedName name="ydata1" hidden="1">#REF!</definedName>
    <definedName name="ydata2" localSheetId="3" hidden="1">Лист7_HID1!$H$1:$H$70</definedName>
    <definedName name="ydata2" hidden="1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6" i="18" l="1"/>
  <c r="I77" i="18"/>
  <c r="I51" i="18"/>
  <c r="I50" i="18"/>
  <c r="I25" i="18"/>
  <c r="I24" i="18"/>
  <c r="AB43" i="17"/>
  <c r="AB42" i="17"/>
  <c r="V37" i="17"/>
  <c r="AF43" i="17"/>
  <c r="AF42" i="17"/>
  <c r="V39" i="17"/>
  <c r="V38" i="17"/>
  <c r="V40" i="17"/>
  <c r="AT28" i="17"/>
  <c r="AU28" i="17"/>
  <c r="AV28" i="17"/>
  <c r="AW28" i="17"/>
  <c r="AX28" i="17"/>
  <c r="AY28" i="17"/>
  <c r="AZ28" i="17"/>
  <c r="BA28" i="17"/>
  <c r="AT29" i="17"/>
  <c r="AU29" i="17"/>
  <c r="AV29" i="17"/>
  <c r="AW29" i="17"/>
  <c r="AX29" i="17"/>
  <c r="AY29" i="17"/>
  <c r="AZ29" i="17"/>
  <c r="BA29" i="17"/>
  <c r="AT30" i="17"/>
  <c r="AU30" i="17"/>
  <c r="AV30" i="17"/>
  <c r="AW30" i="17"/>
  <c r="AX30" i="17"/>
  <c r="AY30" i="17"/>
  <c r="AZ30" i="17"/>
  <c r="BA30" i="17"/>
  <c r="AT31" i="17"/>
  <c r="AU31" i="17"/>
  <c r="AV31" i="17"/>
  <c r="AW31" i="17"/>
  <c r="AX31" i="17"/>
  <c r="AY31" i="17"/>
  <c r="AZ31" i="17"/>
  <c r="BA31" i="17"/>
  <c r="AT32" i="17"/>
  <c r="AU32" i="17"/>
  <c r="AV32" i="17"/>
  <c r="AW32" i="17"/>
  <c r="AX32" i="17"/>
  <c r="AY32" i="17"/>
  <c r="AZ32" i="17"/>
  <c r="BA32" i="17"/>
  <c r="AT33" i="17"/>
  <c r="AU33" i="17"/>
  <c r="AV33" i="17"/>
  <c r="AW33" i="17"/>
  <c r="AX33" i="17"/>
  <c r="AY33" i="17"/>
  <c r="AZ33" i="17"/>
  <c r="BA33" i="17"/>
  <c r="AT34" i="17"/>
  <c r="AU34" i="17"/>
  <c r="AV34" i="17"/>
  <c r="AW34" i="17"/>
  <c r="AX34" i="17"/>
  <c r="AY34" i="17"/>
  <c r="AZ34" i="17"/>
  <c r="BA34" i="17"/>
  <c r="AU27" i="17"/>
  <c r="AV27" i="17"/>
  <c r="AW27" i="17"/>
  <c r="AX27" i="17"/>
  <c r="AY27" i="17"/>
  <c r="AZ27" i="17"/>
  <c r="BA27" i="17"/>
  <c r="AT27" i="17"/>
  <c r="AI28" i="17"/>
  <c r="AJ28" i="17"/>
  <c r="AK28" i="17"/>
  <c r="AL28" i="17"/>
  <c r="AM28" i="17"/>
  <c r="AN28" i="17"/>
  <c r="AO28" i="17"/>
  <c r="AP28" i="17"/>
  <c r="AI29" i="17"/>
  <c r="AJ29" i="17"/>
  <c r="AK29" i="17"/>
  <c r="AL29" i="17"/>
  <c r="AM29" i="17"/>
  <c r="AN29" i="17"/>
  <c r="AO29" i="17"/>
  <c r="AP29" i="17"/>
  <c r="AI30" i="17"/>
  <c r="AJ30" i="17"/>
  <c r="AK30" i="17"/>
  <c r="AL30" i="17"/>
  <c r="AM30" i="17"/>
  <c r="AN30" i="17"/>
  <c r="AO30" i="17"/>
  <c r="AP30" i="17"/>
  <c r="AI31" i="17"/>
  <c r="AJ31" i="17"/>
  <c r="AK31" i="17"/>
  <c r="AL31" i="17"/>
  <c r="AM31" i="17"/>
  <c r="AN31" i="17"/>
  <c r="AO31" i="17"/>
  <c r="AP31" i="17"/>
  <c r="AI32" i="17"/>
  <c r="AJ32" i="17"/>
  <c r="AK32" i="17"/>
  <c r="AL32" i="17"/>
  <c r="AM32" i="17"/>
  <c r="AN32" i="17"/>
  <c r="AO32" i="17"/>
  <c r="AP32" i="17"/>
  <c r="AI33" i="17"/>
  <c r="AJ33" i="17"/>
  <c r="AK33" i="17"/>
  <c r="AL33" i="17"/>
  <c r="AM33" i="17"/>
  <c r="AN33" i="17"/>
  <c r="AO33" i="17"/>
  <c r="AP33" i="17"/>
  <c r="AI34" i="17"/>
  <c r="AJ34" i="17"/>
  <c r="AK34" i="17"/>
  <c r="AL34" i="17"/>
  <c r="AM34" i="17"/>
  <c r="AN34" i="17"/>
  <c r="AO34" i="17"/>
  <c r="AP34" i="17"/>
  <c r="AJ27" i="17"/>
  <c r="AK27" i="17"/>
  <c r="AL27" i="17"/>
  <c r="AM27" i="17"/>
  <c r="AN27" i="17"/>
  <c r="AO27" i="17"/>
  <c r="AP27" i="17"/>
  <c r="AI27" i="17"/>
  <c r="X28" i="17"/>
  <c r="Y28" i="17"/>
  <c r="Z28" i="17"/>
  <c r="AA28" i="17"/>
  <c r="AB28" i="17"/>
  <c r="AC28" i="17"/>
  <c r="AD28" i="17"/>
  <c r="AE28" i="17"/>
  <c r="X29" i="17"/>
  <c r="Y29" i="17"/>
  <c r="Z29" i="17"/>
  <c r="AA29" i="17"/>
  <c r="AB29" i="17"/>
  <c r="AC29" i="17"/>
  <c r="AD29" i="17"/>
  <c r="AE29" i="17"/>
  <c r="X30" i="17"/>
  <c r="Y30" i="17"/>
  <c r="Z30" i="17"/>
  <c r="AA30" i="17"/>
  <c r="AB30" i="17"/>
  <c r="AC30" i="17"/>
  <c r="AD30" i="17"/>
  <c r="AE30" i="17"/>
  <c r="X31" i="17"/>
  <c r="Y31" i="17"/>
  <c r="Z31" i="17"/>
  <c r="AA31" i="17"/>
  <c r="AB31" i="17"/>
  <c r="AC31" i="17"/>
  <c r="AD31" i="17"/>
  <c r="AE31" i="17"/>
  <c r="X32" i="17"/>
  <c r="Y32" i="17"/>
  <c r="Z32" i="17"/>
  <c r="AA32" i="17"/>
  <c r="AB32" i="17"/>
  <c r="AC32" i="17"/>
  <c r="AD32" i="17"/>
  <c r="AE32" i="17"/>
  <c r="X33" i="17"/>
  <c r="Y33" i="17"/>
  <c r="Z33" i="17"/>
  <c r="AA33" i="17"/>
  <c r="AB33" i="17"/>
  <c r="AC33" i="17"/>
  <c r="AD33" i="17"/>
  <c r="AE33" i="17"/>
  <c r="X34" i="17"/>
  <c r="Y34" i="17"/>
  <c r="Z34" i="17"/>
  <c r="AA34" i="17"/>
  <c r="AB34" i="17"/>
  <c r="AC34" i="17"/>
  <c r="AD34" i="17"/>
  <c r="AE34" i="17"/>
  <c r="Y27" i="17"/>
  <c r="Z27" i="17"/>
  <c r="AA27" i="17"/>
  <c r="AB27" i="17"/>
  <c r="AC27" i="17"/>
  <c r="AD27" i="17"/>
  <c r="AE27" i="17"/>
  <c r="X27" i="17"/>
  <c r="M40" i="17"/>
  <c r="AF21" i="17"/>
  <c r="AF20" i="17"/>
  <c r="V17" i="17"/>
  <c r="V16" i="17"/>
  <c r="AT6" i="17"/>
  <c r="AU6" i="17"/>
  <c r="AV6" i="17"/>
  <c r="AW6" i="17"/>
  <c r="AX6" i="17"/>
  <c r="AY6" i="17"/>
  <c r="AZ6" i="17"/>
  <c r="BA6" i="17"/>
  <c r="AT7" i="17"/>
  <c r="AU7" i="17"/>
  <c r="AV7" i="17"/>
  <c r="AW7" i="17"/>
  <c r="AX7" i="17"/>
  <c r="AY7" i="17"/>
  <c r="AZ7" i="17"/>
  <c r="BA7" i="17"/>
  <c r="AT8" i="17"/>
  <c r="AU8" i="17"/>
  <c r="AV8" i="17"/>
  <c r="AW8" i="17"/>
  <c r="AX8" i="17"/>
  <c r="AY8" i="17"/>
  <c r="AZ8" i="17"/>
  <c r="BA8" i="17"/>
  <c r="AT9" i="17"/>
  <c r="AU9" i="17"/>
  <c r="AV9" i="17"/>
  <c r="AW9" i="17"/>
  <c r="AX9" i="17"/>
  <c r="AY9" i="17"/>
  <c r="AZ9" i="17"/>
  <c r="BA9" i="17"/>
  <c r="AT10" i="17"/>
  <c r="AU10" i="17"/>
  <c r="AV10" i="17"/>
  <c r="AW10" i="17"/>
  <c r="AX10" i="17"/>
  <c r="AY10" i="17"/>
  <c r="AZ10" i="17"/>
  <c r="BA10" i="17"/>
  <c r="AT11" i="17"/>
  <c r="AU11" i="17"/>
  <c r="AV11" i="17"/>
  <c r="AW11" i="17"/>
  <c r="AX11" i="17"/>
  <c r="AY11" i="17"/>
  <c r="AZ11" i="17"/>
  <c r="BA11" i="17"/>
  <c r="AT12" i="17"/>
  <c r="AU12" i="17"/>
  <c r="AV12" i="17"/>
  <c r="AW12" i="17"/>
  <c r="AX12" i="17"/>
  <c r="AY12" i="17"/>
  <c r="AZ12" i="17"/>
  <c r="BA12" i="17"/>
  <c r="AU5" i="17"/>
  <c r="AV5" i="17"/>
  <c r="AW5" i="17"/>
  <c r="AX5" i="17"/>
  <c r="AY5" i="17"/>
  <c r="AZ5" i="17"/>
  <c r="BA5" i="17"/>
  <c r="AT5" i="17"/>
  <c r="AI6" i="17"/>
  <c r="AJ6" i="17"/>
  <c r="AK6" i="17"/>
  <c r="AL6" i="17"/>
  <c r="AM6" i="17"/>
  <c r="AN6" i="17"/>
  <c r="AO6" i="17"/>
  <c r="AP6" i="17"/>
  <c r="AI7" i="17"/>
  <c r="AJ7" i="17"/>
  <c r="AK7" i="17"/>
  <c r="AL7" i="17"/>
  <c r="AM7" i="17"/>
  <c r="AN7" i="17"/>
  <c r="AO7" i="17"/>
  <c r="AP7" i="17"/>
  <c r="AI8" i="17"/>
  <c r="AJ8" i="17"/>
  <c r="AK8" i="17"/>
  <c r="AL8" i="17"/>
  <c r="AM8" i="17"/>
  <c r="AN8" i="17"/>
  <c r="AO8" i="17"/>
  <c r="AP8" i="17"/>
  <c r="AI9" i="17"/>
  <c r="AJ9" i="17"/>
  <c r="AK9" i="17"/>
  <c r="AL9" i="17"/>
  <c r="AM9" i="17"/>
  <c r="AN9" i="17"/>
  <c r="AO9" i="17"/>
  <c r="AP9" i="17"/>
  <c r="AI10" i="17"/>
  <c r="AJ10" i="17"/>
  <c r="AK10" i="17"/>
  <c r="AL10" i="17"/>
  <c r="AM10" i="17"/>
  <c r="AN10" i="17"/>
  <c r="AO10" i="17"/>
  <c r="AP10" i="17"/>
  <c r="AI11" i="17"/>
  <c r="AJ11" i="17"/>
  <c r="AK11" i="17"/>
  <c r="AL11" i="17"/>
  <c r="AM11" i="17"/>
  <c r="AN11" i="17"/>
  <c r="AO11" i="17"/>
  <c r="AP11" i="17"/>
  <c r="AI12" i="17"/>
  <c r="AJ12" i="17"/>
  <c r="AK12" i="17"/>
  <c r="AL12" i="17"/>
  <c r="AM12" i="17"/>
  <c r="AN12" i="17"/>
  <c r="AO12" i="17"/>
  <c r="AP12" i="17"/>
  <c r="AJ5" i="17"/>
  <c r="AK5" i="17"/>
  <c r="AL5" i="17"/>
  <c r="AM5" i="17"/>
  <c r="AN5" i="17"/>
  <c r="AO5" i="17"/>
  <c r="AP5" i="17"/>
  <c r="AI5" i="17"/>
  <c r="X5" i="17"/>
  <c r="X6" i="17"/>
  <c r="Y6" i="17"/>
  <c r="Z6" i="17"/>
  <c r="AA6" i="17"/>
  <c r="AB6" i="17"/>
  <c r="AC6" i="17"/>
  <c r="AD6" i="17"/>
  <c r="AE6" i="17"/>
  <c r="X7" i="17"/>
  <c r="Y7" i="17"/>
  <c r="Z7" i="17"/>
  <c r="AA7" i="17"/>
  <c r="AB7" i="17"/>
  <c r="AC7" i="17"/>
  <c r="AD7" i="17"/>
  <c r="AE7" i="17"/>
  <c r="X8" i="17"/>
  <c r="Y8" i="17"/>
  <c r="Z8" i="17"/>
  <c r="AA8" i="17"/>
  <c r="AB8" i="17"/>
  <c r="AC8" i="17"/>
  <c r="AD8" i="17"/>
  <c r="AE8" i="17"/>
  <c r="X9" i="17"/>
  <c r="Y9" i="17"/>
  <c r="Z9" i="17"/>
  <c r="AA9" i="17"/>
  <c r="AB9" i="17"/>
  <c r="AC9" i="17"/>
  <c r="AD9" i="17"/>
  <c r="AE9" i="17"/>
  <c r="X10" i="17"/>
  <c r="Y10" i="17"/>
  <c r="Z10" i="17"/>
  <c r="AA10" i="17"/>
  <c r="AB10" i="17"/>
  <c r="AC10" i="17"/>
  <c r="AD10" i="17"/>
  <c r="AE10" i="17"/>
  <c r="X11" i="17"/>
  <c r="Y11" i="17"/>
  <c r="Z11" i="17"/>
  <c r="AA11" i="17"/>
  <c r="AB11" i="17"/>
  <c r="AC11" i="17"/>
  <c r="AD11" i="17"/>
  <c r="AE11" i="17"/>
  <c r="X12" i="17"/>
  <c r="Y12" i="17"/>
  <c r="Z12" i="17"/>
  <c r="AA12" i="17"/>
  <c r="AB12" i="17"/>
  <c r="AC12" i="17"/>
  <c r="AD12" i="17"/>
  <c r="AE12" i="17"/>
  <c r="Y5" i="17"/>
  <c r="Z5" i="17"/>
  <c r="AA5" i="17"/>
  <c r="AB5" i="17"/>
  <c r="AC5" i="17"/>
  <c r="AD5" i="17"/>
  <c r="AE5" i="17"/>
  <c r="BB35" i="17" l="1"/>
  <c r="AQ35" i="17"/>
  <c r="AF35" i="17"/>
  <c r="AQ13" i="17"/>
  <c r="AF13" i="17"/>
  <c r="BB13" i="17"/>
  <c r="V15" i="17" l="1"/>
  <c r="V18" i="17" s="1"/>
  <c r="AB21" i="17"/>
  <c r="AB20" i="17"/>
  <c r="M18" i="17" l="1"/>
  <c r="R18" i="16"/>
  <c r="H1" i="13" l="1"/>
  <c r="H2" i="13"/>
  <c r="H3" i="13"/>
  <c r="H4" i="13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H29" i="13"/>
  <c r="H30" i="13"/>
  <c r="H31" i="13"/>
  <c r="H32" i="13"/>
  <c r="H33" i="13"/>
  <c r="H34" i="13"/>
  <c r="H35" i="13"/>
  <c r="H36" i="13"/>
  <c r="H37" i="13"/>
  <c r="H38" i="13"/>
  <c r="H39" i="13"/>
  <c r="H40" i="13"/>
  <c r="H41" i="13"/>
  <c r="H42" i="13"/>
  <c r="H43" i="13"/>
  <c r="H44" i="13"/>
  <c r="H45" i="13"/>
  <c r="H46" i="13"/>
  <c r="H47" i="13"/>
  <c r="H48" i="13"/>
  <c r="H49" i="13"/>
  <c r="H50" i="13"/>
  <c r="H51" i="13"/>
  <c r="H52" i="13"/>
  <c r="H53" i="13"/>
  <c r="H54" i="13"/>
  <c r="H55" i="13"/>
  <c r="H56" i="13"/>
  <c r="H57" i="13"/>
  <c r="H58" i="13"/>
  <c r="H59" i="13"/>
  <c r="H60" i="13"/>
  <c r="H61" i="13"/>
  <c r="H62" i="13"/>
  <c r="H63" i="13"/>
  <c r="H64" i="13"/>
  <c r="H65" i="13"/>
  <c r="H66" i="13"/>
  <c r="H67" i="13"/>
  <c r="H68" i="13"/>
  <c r="H69" i="13"/>
  <c r="H70" i="13"/>
  <c r="G1" i="13"/>
  <c r="G2" i="13"/>
  <c r="G3" i="13"/>
  <c r="G4" i="13"/>
  <c r="G5" i="13"/>
  <c r="G6" i="13"/>
  <c r="G7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5" i="13"/>
  <c r="G26" i="13"/>
  <c r="G27" i="13"/>
  <c r="G28" i="13"/>
  <c r="G29" i="13"/>
  <c r="G30" i="13"/>
  <c r="G31" i="13"/>
  <c r="G32" i="13"/>
  <c r="G33" i="13"/>
  <c r="G34" i="13"/>
  <c r="G35" i="13"/>
  <c r="G36" i="13"/>
  <c r="G37" i="13"/>
  <c r="G38" i="13"/>
  <c r="G39" i="13"/>
  <c r="G40" i="13"/>
  <c r="G41" i="13"/>
  <c r="G42" i="13"/>
  <c r="G43" i="13"/>
  <c r="G44" i="13"/>
  <c r="G45" i="13"/>
  <c r="G46" i="13"/>
  <c r="G47" i="13"/>
  <c r="G48" i="13"/>
  <c r="G49" i="13"/>
  <c r="G50" i="13"/>
  <c r="G51" i="13"/>
  <c r="G52" i="13"/>
  <c r="G53" i="13"/>
  <c r="G54" i="13"/>
  <c r="G55" i="13"/>
  <c r="G56" i="13"/>
  <c r="G57" i="13"/>
  <c r="G58" i="13"/>
  <c r="G59" i="13"/>
  <c r="G60" i="13"/>
  <c r="G61" i="13"/>
  <c r="G62" i="13"/>
  <c r="G63" i="13"/>
  <c r="G64" i="13"/>
  <c r="G65" i="13"/>
  <c r="G66" i="13"/>
  <c r="G67" i="13"/>
  <c r="G68" i="13"/>
  <c r="G69" i="13"/>
  <c r="G70" i="13"/>
  <c r="D1" i="13"/>
  <c r="D2" i="13"/>
  <c r="D3" i="13"/>
  <c r="D4" i="13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D31" i="13"/>
  <c r="D32" i="13"/>
  <c r="D33" i="13"/>
  <c r="D34" i="13"/>
  <c r="D35" i="13"/>
  <c r="D36" i="13"/>
  <c r="D37" i="13"/>
  <c r="D38" i="13"/>
  <c r="D39" i="13"/>
  <c r="D40" i="13"/>
  <c r="D41" i="13"/>
  <c r="D42" i="13"/>
  <c r="D43" i="13"/>
  <c r="D44" i="13"/>
  <c r="D45" i="13"/>
  <c r="D46" i="13"/>
  <c r="D47" i="13"/>
  <c r="D48" i="13"/>
  <c r="D49" i="13"/>
  <c r="D50" i="13"/>
  <c r="D51" i="13"/>
  <c r="D52" i="13"/>
  <c r="D53" i="13"/>
  <c r="D54" i="13"/>
  <c r="D55" i="13"/>
  <c r="D56" i="13"/>
  <c r="D57" i="13"/>
  <c r="D58" i="13"/>
  <c r="D59" i="13"/>
  <c r="D60" i="13"/>
  <c r="D61" i="13"/>
  <c r="D62" i="13"/>
  <c r="D63" i="13"/>
  <c r="D64" i="13"/>
  <c r="D65" i="13"/>
  <c r="D66" i="13"/>
  <c r="D67" i="13"/>
  <c r="D68" i="13"/>
  <c r="D69" i="13"/>
  <c r="D70" i="13"/>
  <c r="C1" i="13"/>
  <c r="C2" i="13"/>
  <c r="C3" i="13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C50" i="13"/>
  <c r="C51" i="13"/>
  <c r="C52" i="13"/>
  <c r="C53" i="13"/>
  <c r="C54" i="13"/>
  <c r="C55" i="13"/>
  <c r="C56" i="13"/>
  <c r="C57" i="13"/>
  <c r="C58" i="13"/>
  <c r="C59" i="13"/>
  <c r="C60" i="13"/>
  <c r="C61" i="13"/>
  <c r="C62" i="13"/>
  <c r="C63" i="13"/>
  <c r="C64" i="13"/>
  <c r="C65" i="13"/>
  <c r="C66" i="13"/>
  <c r="C67" i="13"/>
  <c r="C68" i="13"/>
  <c r="C69" i="13"/>
  <c r="C70" i="13"/>
</calcChain>
</file>

<file path=xl/sharedStrings.xml><?xml version="1.0" encoding="utf-8"?>
<sst xmlns="http://schemas.openxmlformats.org/spreadsheetml/2006/main" count="229" uniqueCount="91">
  <si>
    <t>Номер эксперимента</t>
  </si>
  <si>
    <t>Observation</t>
  </si>
  <si>
    <t>F</t>
  </si>
  <si>
    <t>Weight</t>
  </si>
  <si>
    <t>Obs1</t>
  </si>
  <si>
    <t>Obs2</t>
  </si>
  <si>
    <t>Obs3</t>
  </si>
  <si>
    <t>Obs4</t>
  </si>
  <si>
    <t>Obs5</t>
  </si>
  <si>
    <t>Obs6</t>
  </si>
  <si>
    <t>Obs7</t>
  </si>
  <si>
    <t>Obs8</t>
  </si>
  <si>
    <t>Obs9</t>
  </si>
  <si>
    <t>Obs10</t>
  </si>
  <si>
    <t>Obs11</t>
  </si>
  <si>
    <t>Obs12</t>
  </si>
  <si>
    <t>Obs13</t>
  </si>
  <si>
    <t>Obs14</t>
  </si>
  <si>
    <t>Obs15</t>
  </si>
  <si>
    <t>Y</t>
  </si>
  <si>
    <t>Pred(Y)</t>
  </si>
  <si>
    <t>Residual</t>
  </si>
  <si>
    <t>Std. residual</t>
  </si>
  <si>
    <t>Std. dev. on pred. (Mean)</t>
  </si>
  <si>
    <t>Lower bound 99% (Mean)</t>
  </si>
  <si>
    <t>Upper bound 99% (Mean)</t>
  </si>
  <si>
    <t>Std. dev. on pred. (Observation)</t>
  </si>
  <si>
    <t>Lower bound 99% (Observation)</t>
  </si>
  <si>
    <t>Upper bound 99% (Observation)</t>
  </si>
  <si>
    <t>Катализатор в  %</t>
  </si>
  <si>
    <t>Однофакторный дисперсионный анализ</t>
  </si>
  <si>
    <t>ИТОГИ</t>
  </si>
  <si>
    <t>Группы</t>
  </si>
  <si>
    <t>Счет</t>
  </si>
  <si>
    <t>Сумма</t>
  </si>
  <si>
    <t>Среднее</t>
  </si>
  <si>
    <t>Дисперсия</t>
  </si>
  <si>
    <t>Строка 1</t>
  </si>
  <si>
    <t>Строка 2</t>
  </si>
  <si>
    <t>Строка 3</t>
  </si>
  <si>
    <t>Дисперсионный анализ</t>
  </si>
  <si>
    <t>Источник вариации</t>
  </si>
  <si>
    <t>SS</t>
  </si>
  <si>
    <t>df</t>
  </si>
  <si>
    <t>MS</t>
  </si>
  <si>
    <t>P-Значение</t>
  </si>
  <si>
    <t>F критическое</t>
  </si>
  <si>
    <t>Между группами</t>
  </si>
  <si>
    <t>Внутри групп</t>
  </si>
  <si>
    <t>Итого</t>
  </si>
  <si>
    <t xml:space="preserve">Гипотеза о независимости времени протекания химической </t>
  </si>
  <si>
    <t>реакции от уровня содержания катализатора в растворе:</t>
  </si>
  <si>
    <t>месяц</t>
  </si>
  <si>
    <t>магазин</t>
  </si>
  <si>
    <t>1.</t>
  </si>
  <si>
    <t>Гипотеза о равенстве средних товарооборотов</t>
  </si>
  <si>
    <t>трех магазинов:</t>
  </si>
  <si>
    <t>2.</t>
  </si>
  <si>
    <t>Критерий Джонкхиера</t>
  </si>
  <si>
    <t>(1,2)</t>
  </si>
  <si>
    <t>(1,3)</t>
  </si>
  <si>
    <t>(2,3)</t>
  </si>
  <si>
    <t>J=</t>
  </si>
  <si>
    <t>M(J)=</t>
  </si>
  <si>
    <t>D(J)=</t>
  </si>
  <si>
    <t>J*=</t>
  </si>
  <si>
    <t>alpha=</t>
  </si>
  <si>
    <t>альтернатива неоднородности:</t>
  </si>
  <si>
    <t>альтернатива стохастического доминирования:</t>
  </si>
  <si>
    <t>квантиль</t>
  </si>
  <si>
    <t>3.</t>
  </si>
  <si>
    <t>4.</t>
  </si>
  <si>
    <t>(2,1)</t>
  </si>
  <si>
    <t>(3,1)</t>
  </si>
  <si>
    <t>Вывод</t>
  </si>
  <si>
    <t xml:space="preserve">По результатам одномерного дисперсионного анализа мы отвергаем гипотезу о равенстве средних товарооборотов вне зависимости от порядка магазинов. </t>
  </si>
  <si>
    <t>Однако по результатам критерия Джонкхиера можно сказать, что этого критерия порядок расположения факторов играет существенную роль.</t>
  </si>
  <si>
    <t>Уровни фактора A</t>
  </si>
  <si>
    <t>Уровни фактора B</t>
  </si>
  <si>
    <t>Двухфакторный дисперсионный анализ без повторений</t>
  </si>
  <si>
    <t>Столбец 1</t>
  </si>
  <si>
    <t>Столбец 2</t>
  </si>
  <si>
    <t>Столбец 3</t>
  </si>
  <si>
    <t>Столбец 4</t>
  </si>
  <si>
    <t>Столбец 5</t>
  </si>
  <si>
    <t>Строки</t>
  </si>
  <si>
    <t>Столбцы</t>
  </si>
  <si>
    <t>Погрешность</t>
  </si>
  <si>
    <t>Гипотеза об отсутствии влияния фактора А:</t>
  </si>
  <si>
    <t>Гипотеза об отсутствии влияния фактора B:</t>
  </si>
  <si>
    <t>Можно заметить, что с изменением значений уровня конкретного фактора изменятеся и его влияние(то есть влияние только этого фактора).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</si>
</sst>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49" fontId="0" fillId="0" borderId="0" xfId="0" applyNumberFormat="1" applyAlignment="1"/>
    <xf numFmtId="0" fontId="1" fillId="0" borderId="1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49" fontId="0" fillId="0" borderId="2" xfId="0" applyNumberFormat="1" applyBorder="1" applyAlignment="1"/>
    <xf numFmtId="49" fontId="0" fillId="0" borderId="3" xfId="0" applyNumberFormat="1" applyBorder="1" applyAlignment="1"/>
    <xf numFmtId="164" fontId="0" fillId="0" borderId="2" xfId="0" applyNumberFormat="1" applyBorder="1" applyAlignment="1"/>
    <xf numFmtId="164" fontId="0" fillId="0" borderId="0" xfId="0" applyNumberFormat="1" applyAlignment="1"/>
    <xf numFmtId="164" fontId="0" fillId="0" borderId="3" xfId="0" applyNumberFormat="1" applyBorder="1" applyAlignment="1"/>
    <xf numFmtId="0" fontId="0" fillId="0" borderId="0" xfId="0" applyNumberFormat="1" applyAlignment="1"/>
    <xf numFmtId="0" fontId="0" fillId="0" borderId="2" xfId="0" applyNumberFormat="1" applyBorder="1" applyAlignment="1"/>
    <xf numFmtId="0" fontId="0" fillId="0" borderId="3" xfId="0" applyNumberFormat="1" applyBorder="1" applyAlignment="1"/>
    <xf numFmtId="2" fontId="0" fillId="0" borderId="0" xfId="0" applyNumberFormat="1"/>
    <xf numFmtId="0" fontId="0" fillId="0" borderId="0" xfId="0"/>
    <xf numFmtId="0" fontId="2" fillId="0" borderId="0" xfId="0" applyFont="1"/>
    <xf numFmtId="0" fontId="0" fillId="0" borderId="0" xfId="0" applyAlignment="1">
      <alignment horizontal="left"/>
    </xf>
    <xf numFmtId="0" fontId="0" fillId="0" borderId="0" xfId="0" applyFill="1" applyBorder="1" applyAlignment="1"/>
    <xf numFmtId="0" fontId="0" fillId="0" borderId="3" xfId="0" applyFill="1" applyBorder="1" applyAlignment="1"/>
    <xf numFmtId="0" fontId="3" fillId="0" borderId="4" xfId="0" applyFont="1" applyFill="1" applyBorder="1" applyAlignment="1">
      <alignment horizontal="center"/>
    </xf>
    <xf numFmtId="0" fontId="5" fillId="0" borderId="0" xfId="0" applyFont="1" applyBorder="1" applyAlignment="1">
      <alignment horizontal="right" vertical="center"/>
    </xf>
    <xf numFmtId="0" fontId="4" fillId="0" borderId="1" xfId="0" applyFont="1" applyBorder="1" applyAlignment="1"/>
    <xf numFmtId="165" fontId="0" fillId="0" borderId="0" xfId="0" applyNumberFormat="1"/>
    <xf numFmtId="0" fontId="0" fillId="0" borderId="0" xfId="0" applyAlignment="1">
      <alignment horizontal="right"/>
    </xf>
    <xf numFmtId="0" fontId="5" fillId="0" borderId="0" xfId="0" applyFont="1"/>
    <xf numFmtId="49" fontId="0" fillId="0" borderId="0" xfId="0" applyNumberFormat="1" applyAlignment="1">
      <alignment horizontal="right"/>
    </xf>
    <xf numFmtId="0" fontId="0" fillId="0" borderId="0" xfId="0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8"/>
  <sheetViews>
    <sheetView workbookViewId="0">
      <selection activeCell="R23" sqref="R23"/>
    </sheetView>
  </sheetViews>
  <sheetFormatPr defaultRowHeight="15" x14ac:dyDescent="0.25"/>
  <cols>
    <col min="1" max="1" width="16.28515625" bestFit="1" customWidth="1"/>
    <col min="2" max="13" width="4.5703125" bestFit="1" customWidth="1"/>
    <col min="15" max="15" width="38.7109375" bestFit="1" customWidth="1"/>
    <col min="18" max="20" width="12" bestFit="1" customWidth="1"/>
    <col min="21" max="21" width="15.28515625" bestFit="1" customWidth="1"/>
  </cols>
  <sheetData>
    <row r="1" spans="1:21" x14ac:dyDescent="0.25">
      <c r="A1" s="13"/>
      <c r="B1" s="26" t="s">
        <v>0</v>
      </c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</row>
    <row r="2" spans="1:21" x14ac:dyDescent="0.25">
      <c r="A2" s="13" t="s">
        <v>29</v>
      </c>
      <c r="B2" s="13">
        <v>1</v>
      </c>
      <c r="C2" s="13">
        <v>2</v>
      </c>
      <c r="D2" s="13">
        <v>3</v>
      </c>
      <c r="E2" s="13">
        <v>4</v>
      </c>
      <c r="F2" s="13">
        <v>5</v>
      </c>
      <c r="G2" s="13">
        <v>6</v>
      </c>
      <c r="H2" s="13">
        <v>7</v>
      </c>
      <c r="I2" s="13">
        <v>8</v>
      </c>
      <c r="J2" s="13">
        <v>9</v>
      </c>
      <c r="K2" s="13">
        <v>10</v>
      </c>
      <c r="L2" s="13">
        <v>11</v>
      </c>
      <c r="M2" s="13">
        <v>12</v>
      </c>
      <c r="O2" t="s">
        <v>30</v>
      </c>
    </row>
    <row r="3" spans="1:21" x14ac:dyDescent="0.25">
      <c r="A3" s="13">
        <v>5</v>
      </c>
      <c r="B3" s="21">
        <v>5.9</v>
      </c>
      <c r="C3" s="21">
        <v>6</v>
      </c>
      <c r="D3" s="21">
        <v>7</v>
      </c>
      <c r="E3" s="21">
        <v>6.5</v>
      </c>
      <c r="F3" s="21">
        <v>5.5</v>
      </c>
      <c r="G3" s="21">
        <v>7</v>
      </c>
      <c r="H3" s="21">
        <v>8.1</v>
      </c>
      <c r="I3" s="21">
        <v>7.5</v>
      </c>
      <c r="J3" s="21">
        <v>6.2</v>
      </c>
      <c r="K3" s="21">
        <v>6.4</v>
      </c>
      <c r="L3" s="21">
        <v>7.1</v>
      </c>
      <c r="M3" s="21">
        <v>6.9</v>
      </c>
    </row>
    <row r="4" spans="1:21" ht="15.75" thickBot="1" x14ac:dyDescent="0.3">
      <c r="A4" s="13">
        <v>10</v>
      </c>
      <c r="B4" s="21">
        <v>4</v>
      </c>
      <c r="C4" s="21">
        <v>5.0999999999999996</v>
      </c>
      <c r="D4" s="21">
        <v>6.2</v>
      </c>
      <c r="E4" s="21">
        <v>5.3</v>
      </c>
      <c r="F4" s="21">
        <v>4.5</v>
      </c>
      <c r="G4" s="21">
        <v>4.4000000000000004</v>
      </c>
      <c r="H4" s="21">
        <v>5.3</v>
      </c>
      <c r="I4" s="21">
        <v>5.4</v>
      </c>
      <c r="J4" s="21">
        <v>5.6</v>
      </c>
      <c r="K4" s="21">
        <v>5.2</v>
      </c>
      <c r="L4" s="21"/>
      <c r="M4" s="21"/>
      <c r="O4" t="s">
        <v>31</v>
      </c>
    </row>
    <row r="5" spans="1:21" x14ac:dyDescent="0.25">
      <c r="A5" s="13">
        <v>15</v>
      </c>
      <c r="B5" s="21">
        <v>8.1999999999999993</v>
      </c>
      <c r="C5" s="21">
        <v>6.8</v>
      </c>
      <c r="D5" s="21">
        <v>8</v>
      </c>
      <c r="E5" s="21">
        <v>7.5</v>
      </c>
      <c r="F5" s="21">
        <v>7</v>
      </c>
      <c r="G5" s="21">
        <v>7.2</v>
      </c>
      <c r="H5" s="21">
        <v>7.9</v>
      </c>
      <c r="I5" s="21">
        <v>8.1</v>
      </c>
      <c r="J5" s="21">
        <v>8.5</v>
      </c>
      <c r="K5" s="21">
        <v>7.8</v>
      </c>
      <c r="L5" s="21">
        <v>8.1</v>
      </c>
      <c r="M5" s="21"/>
      <c r="O5" s="18" t="s">
        <v>32</v>
      </c>
      <c r="P5" s="18" t="s">
        <v>33</v>
      </c>
      <c r="Q5" s="18" t="s">
        <v>34</v>
      </c>
      <c r="R5" s="18" t="s">
        <v>35</v>
      </c>
      <c r="S5" s="18" t="s">
        <v>36</v>
      </c>
    </row>
    <row r="6" spans="1:21" x14ac:dyDescent="0.25">
      <c r="O6" s="16" t="s">
        <v>37</v>
      </c>
      <c r="P6" s="16">
        <v>12</v>
      </c>
      <c r="Q6" s="16">
        <v>80.100000000000009</v>
      </c>
      <c r="R6" s="16">
        <v>6.6750000000000007</v>
      </c>
      <c r="S6" s="16">
        <v>0.53840909090908184</v>
      </c>
    </row>
    <row r="7" spans="1:21" x14ac:dyDescent="0.25">
      <c r="O7" s="16" t="s">
        <v>38</v>
      </c>
      <c r="P7" s="16">
        <v>10</v>
      </c>
      <c r="Q7" s="16">
        <v>51</v>
      </c>
      <c r="R7" s="16">
        <v>5.0999999999999996</v>
      </c>
      <c r="S7" s="16">
        <v>0.41111111111110987</v>
      </c>
    </row>
    <row r="8" spans="1:21" ht="15.75" thickBot="1" x14ac:dyDescent="0.3">
      <c r="O8" s="17" t="s">
        <v>39</v>
      </c>
      <c r="P8" s="17">
        <v>11</v>
      </c>
      <c r="Q8" s="17">
        <v>85.1</v>
      </c>
      <c r="R8" s="17">
        <v>7.7363636363636354</v>
      </c>
      <c r="S8" s="17">
        <v>0.29254545454545444</v>
      </c>
    </row>
    <row r="11" spans="1:21" ht="15.75" thickBot="1" x14ac:dyDescent="0.3">
      <c r="O11" t="s">
        <v>40</v>
      </c>
    </row>
    <row r="12" spans="1:21" x14ac:dyDescent="0.25">
      <c r="O12" s="18" t="s">
        <v>41</v>
      </c>
      <c r="P12" s="18" t="s">
        <v>42</v>
      </c>
      <c r="Q12" s="18" t="s">
        <v>43</v>
      </c>
      <c r="R12" s="18" t="s">
        <v>44</v>
      </c>
      <c r="S12" s="18" t="s">
        <v>2</v>
      </c>
      <c r="T12" s="18" t="s">
        <v>45</v>
      </c>
      <c r="U12" s="18" t="s">
        <v>46</v>
      </c>
    </row>
    <row r="13" spans="1:21" x14ac:dyDescent="0.25">
      <c r="O13" s="16" t="s">
        <v>47</v>
      </c>
      <c r="P13" s="16">
        <v>36.694469696969684</v>
      </c>
      <c r="Q13" s="16">
        <v>2</v>
      </c>
      <c r="R13" s="16">
        <v>18.347234848484842</v>
      </c>
      <c r="S13" s="16">
        <v>43.865081233812099</v>
      </c>
      <c r="T13" s="16">
        <v>1.2402312516717206E-9</v>
      </c>
      <c r="U13" s="16">
        <v>5.3903458631778829</v>
      </c>
    </row>
    <row r="14" spans="1:21" x14ac:dyDescent="0.25">
      <c r="O14" s="16" t="s">
        <v>48</v>
      </c>
      <c r="P14" s="16">
        <v>12.547954545454543</v>
      </c>
      <c r="Q14" s="16">
        <v>30</v>
      </c>
      <c r="R14" s="16">
        <v>0.41826515151515142</v>
      </c>
      <c r="S14" s="16"/>
      <c r="T14" s="16"/>
      <c r="U14" s="16"/>
    </row>
    <row r="15" spans="1:21" x14ac:dyDescent="0.25">
      <c r="O15" s="16"/>
      <c r="P15" s="16"/>
      <c r="Q15" s="16"/>
      <c r="R15" s="16"/>
      <c r="S15" s="16"/>
      <c r="T15" s="16"/>
      <c r="U15" s="16"/>
    </row>
    <row r="16" spans="1:21" ht="15.75" thickBot="1" x14ac:dyDescent="0.3">
      <c r="O16" s="17" t="s">
        <v>49</v>
      </c>
      <c r="P16" s="17">
        <v>49.242424242424228</v>
      </c>
      <c r="Q16" s="17">
        <v>32</v>
      </c>
      <c r="R16" s="17"/>
      <c r="S16" s="17"/>
      <c r="T16" s="17"/>
      <c r="U16" s="17"/>
    </row>
    <row r="17" spans="15:19" ht="15.75" x14ac:dyDescent="0.25">
      <c r="O17" s="20" t="s">
        <v>50</v>
      </c>
      <c r="P17" s="20"/>
      <c r="Q17" s="20"/>
      <c r="R17" s="20"/>
      <c r="S17" s="20"/>
    </row>
    <row r="18" spans="15:19" x14ac:dyDescent="0.25">
      <c r="O18" s="16" t="s">
        <v>51</v>
      </c>
      <c r="P18" s="13"/>
      <c r="Q18" s="13"/>
      <c r="R18" s="14" t="str">
        <f>IF(T13&lt;0.01,"отвергается","принимается")</f>
        <v>отвергается</v>
      </c>
    </row>
  </sheetData>
  <mergeCells count="1">
    <mergeCell ref="B1:M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47"/>
  <sheetViews>
    <sheetView zoomScaleNormal="100" workbookViewId="0">
      <selection activeCell="L48" sqref="L48"/>
    </sheetView>
  </sheetViews>
  <sheetFormatPr defaultRowHeight="15" x14ac:dyDescent="0.25"/>
  <cols>
    <col min="2" max="9" width="3.28515625" bestFit="1" customWidth="1"/>
    <col min="12" max="12" width="38.7109375" bestFit="1" customWidth="1"/>
    <col min="13" max="13" width="12" bestFit="1" customWidth="1"/>
    <col min="17" max="17" width="12" bestFit="1" customWidth="1"/>
    <col min="18" max="18" width="15.28515625" bestFit="1" customWidth="1"/>
    <col min="21" max="21" width="22.28515625" bestFit="1" customWidth="1"/>
    <col min="22" max="22" width="5.5703125" bestFit="1" customWidth="1"/>
    <col min="23" max="23" width="3.28515625" bestFit="1" customWidth="1"/>
    <col min="24" max="31" width="3.7109375" bestFit="1" customWidth="1"/>
    <col min="33" max="33" width="5.140625" bestFit="1" customWidth="1"/>
    <col min="34" max="34" width="3.28515625" bestFit="1" customWidth="1"/>
    <col min="35" max="35" width="3.7109375" bestFit="1" customWidth="1"/>
    <col min="36" max="42" width="3.28515625" bestFit="1" customWidth="1"/>
    <col min="44" max="44" width="5.140625" bestFit="1" customWidth="1"/>
    <col min="45" max="45" width="3.28515625" bestFit="1" customWidth="1"/>
    <col min="46" max="46" width="3.5703125" bestFit="1" customWidth="1"/>
    <col min="47" max="53" width="3.28515625" bestFit="1" customWidth="1"/>
  </cols>
  <sheetData>
    <row r="1" spans="1:54" x14ac:dyDescent="0.25">
      <c r="B1" s="26" t="s">
        <v>52</v>
      </c>
      <c r="C1" s="26"/>
      <c r="D1" s="26"/>
      <c r="E1" s="26"/>
      <c r="F1" s="26"/>
      <c r="G1" s="26"/>
      <c r="H1" s="26"/>
      <c r="I1" s="26"/>
    </row>
    <row r="2" spans="1:54" x14ac:dyDescent="0.25">
      <c r="A2" s="13" t="s">
        <v>53</v>
      </c>
      <c r="B2" s="13">
        <v>1</v>
      </c>
      <c r="C2" s="13">
        <v>2</v>
      </c>
      <c r="D2" s="13">
        <v>3</v>
      </c>
      <c r="E2" s="13">
        <v>4</v>
      </c>
      <c r="F2" s="13">
        <v>5</v>
      </c>
      <c r="G2" s="13">
        <v>6</v>
      </c>
      <c r="H2" s="13">
        <v>7</v>
      </c>
      <c r="I2" s="13">
        <v>8</v>
      </c>
      <c r="K2" s="22" t="s">
        <v>54</v>
      </c>
      <c r="L2" t="s">
        <v>30</v>
      </c>
      <c r="T2" s="22" t="s">
        <v>57</v>
      </c>
      <c r="U2" t="s">
        <v>58</v>
      </c>
      <c r="W2" s="22"/>
    </row>
    <row r="3" spans="1:54" ht="15.75" x14ac:dyDescent="0.25">
      <c r="A3" s="13">
        <v>1</v>
      </c>
      <c r="B3" s="19">
        <v>16</v>
      </c>
      <c r="C3" s="19">
        <v>15</v>
      </c>
      <c r="D3" s="19">
        <v>18</v>
      </c>
      <c r="E3" s="19">
        <v>21</v>
      </c>
      <c r="F3" s="19">
        <v>19</v>
      </c>
      <c r="G3" s="19">
        <v>17</v>
      </c>
      <c r="H3" s="19">
        <v>19</v>
      </c>
      <c r="I3" s="19">
        <v>15</v>
      </c>
    </row>
    <row r="4" spans="1:54" ht="16.5" thickBot="1" x14ac:dyDescent="0.3">
      <c r="A4" s="13">
        <v>2</v>
      </c>
      <c r="B4" s="19">
        <v>19</v>
      </c>
      <c r="C4" s="19">
        <v>23</v>
      </c>
      <c r="D4" s="19">
        <v>21</v>
      </c>
      <c r="E4" s="19">
        <v>18</v>
      </c>
      <c r="F4" s="19">
        <v>20</v>
      </c>
      <c r="G4" s="19">
        <v>20</v>
      </c>
      <c r="H4" s="19">
        <v>18</v>
      </c>
      <c r="I4" s="19">
        <v>35</v>
      </c>
      <c r="L4" t="s">
        <v>31</v>
      </c>
      <c r="V4" s="24" t="s">
        <v>59</v>
      </c>
      <c r="X4" s="19">
        <v>19</v>
      </c>
      <c r="Y4" s="19">
        <v>23</v>
      </c>
      <c r="Z4" s="19">
        <v>21</v>
      </c>
      <c r="AA4" s="19">
        <v>18</v>
      </c>
      <c r="AB4" s="19">
        <v>20</v>
      </c>
      <c r="AC4" s="19">
        <v>20</v>
      </c>
      <c r="AD4" s="19">
        <v>18</v>
      </c>
      <c r="AE4" s="19">
        <v>35</v>
      </c>
      <c r="AG4" s="24" t="s">
        <v>60</v>
      </c>
      <c r="AI4" s="19">
        <v>20</v>
      </c>
      <c r="AJ4" s="19">
        <v>24</v>
      </c>
      <c r="AK4" s="19">
        <v>32</v>
      </c>
      <c r="AL4" s="19">
        <v>27</v>
      </c>
      <c r="AM4" s="19">
        <v>40</v>
      </c>
      <c r="AN4" s="19">
        <v>24</v>
      </c>
      <c r="AO4" s="19">
        <v>22</v>
      </c>
      <c r="AP4" s="19">
        <v>21</v>
      </c>
      <c r="AR4" s="24" t="s">
        <v>61</v>
      </c>
      <c r="AT4" s="19">
        <v>20</v>
      </c>
      <c r="AU4" s="19">
        <v>24</v>
      </c>
      <c r="AV4" s="19">
        <v>32</v>
      </c>
      <c r="AW4" s="19">
        <v>27</v>
      </c>
      <c r="AX4" s="19">
        <v>40</v>
      </c>
      <c r="AY4" s="19">
        <v>24</v>
      </c>
      <c r="AZ4" s="19">
        <v>22</v>
      </c>
      <c r="BA4" s="19">
        <v>21</v>
      </c>
    </row>
    <row r="5" spans="1:54" ht="15.75" x14ac:dyDescent="0.25">
      <c r="A5" s="13">
        <v>3</v>
      </c>
      <c r="B5" s="19">
        <v>20</v>
      </c>
      <c r="C5" s="19">
        <v>24</v>
      </c>
      <c r="D5" s="19">
        <v>32</v>
      </c>
      <c r="E5" s="19">
        <v>27</v>
      </c>
      <c r="F5" s="19">
        <v>40</v>
      </c>
      <c r="G5" s="19">
        <v>24</v>
      </c>
      <c r="H5" s="19">
        <v>22</v>
      </c>
      <c r="I5" s="19">
        <v>21</v>
      </c>
      <c r="L5" s="18" t="s">
        <v>32</v>
      </c>
      <c r="M5" s="18" t="s">
        <v>33</v>
      </c>
      <c r="N5" s="18" t="s">
        <v>34</v>
      </c>
      <c r="O5" s="18" t="s">
        <v>35</v>
      </c>
      <c r="P5" s="18" t="s">
        <v>36</v>
      </c>
      <c r="W5" s="19">
        <v>15</v>
      </c>
      <c r="X5" s="21">
        <f>IF($W5=X$4,0.5,IF($W5&lt;X$4,1,0))</f>
        <v>1</v>
      </c>
      <c r="Y5" s="21">
        <f t="shared" ref="Y5:AE12" si="0">IF($W5=Y$4,0.5,IF($W5&lt;Y$4,1,0))</f>
        <v>1</v>
      </c>
      <c r="Z5" s="21">
        <f t="shared" si="0"/>
        <v>1</v>
      </c>
      <c r="AA5" s="21">
        <f t="shared" si="0"/>
        <v>1</v>
      </c>
      <c r="AB5" s="21">
        <f t="shared" si="0"/>
        <v>1</v>
      </c>
      <c r="AC5" s="21">
        <f t="shared" si="0"/>
        <v>1</v>
      </c>
      <c r="AD5" s="21">
        <f t="shared" si="0"/>
        <v>1</v>
      </c>
      <c r="AE5" s="21">
        <f t="shared" si="0"/>
        <v>1</v>
      </c>
      <c r="AF5" s="12"/>
      <c r="AH5" s="19">
        <v>15</v>
      </c>
      <c r="AI5" s="21">
        <f>IF($AH5=AI$4,0.5,IF($AH5&lt;AI$4,1,0))</f>
        <v>1</v>
      </c>
      <c r="AJ5" s="21">
        <f t="shared" ref="AJ5:AP12" si="1">IF($AH5=AJ$4,0.5,IF($AH5&lt;AJ$4,1,0))</f>
        <v>1</v>
      </c>
      <c r="AK5" s="21">
        <f t="shared" si="1"/>
        <v>1</v>
      </c>
      <c r="AL5" s="21">
        <f t="shared" si="1"/>
        <v>1</v>
      </c>
      <c r="AM5" s="21">
        <f t="shared" si="1"/>
        <v>1</v>
      </c>
      <c r="AN5" s="21">
        <f t="shared" si="1"/>
        <v>1</v>
      </c>
      <c r="AO5" s="21">
        <f t="shared" si="1"/>
        <v>1</v>
      </c>
      <c r="AP5" s="21">
        <f t="shared" si="1"/>
        <v>1</v>
      </c>
      <c r="AS5" s="19">
        <v>18</v>
      </c>
      <c r="AT5" s="21">
        <f>IF($AS5=AT$4,0.5,IF($AS5&lt;AT$4,1,0))</f>
        <v>1</v>
      </c>
      <c r="AU5" s="21">
        <f t="shared" ref="AU5:BA12" si="2">IF($AS5=AU$4,0.5,IF($AS5&lt;AU$4,1,0))</f>
        <v>1</v>
      </c>
      <c r="AV5" s="21">
        <f t="shared" si="2"/>
        <v>1</v>
      </c>
      <c r="AW5" s="21">
        <f t="shared" si="2"/>
        <v>1</v>
      </c>
      <c r="AX5" s="21">
        <f t="shared" si="2"/>
        <v>1</v>
      </c>
      <c r="AY5" s="21">
        <f t="shared" si="2"/>
        <v>1</v>
      </c>
      <c r="AZ5" s="21">
        <f t="shared" si="2"/>
        <v>1</v>
      </c>
      <c r="BA5" s="21">
        <f t="shared" si="2"/>
        <v>1</v>
      </c>
    </row>
    <row r="6" spans="1:54" ht="15.75" x14ac:dyDescent="0.25">
      <c r="L6" s="16" t="s">
        <v>37</v>
      </c>
      <c r="M6" s="16">
        <v>8</v>
      </c>
      <c r="N6" s="16">
        <v>140</v>
      </c>
      <c r="O6" s="16">
        <v>17.5</v>
      </c>
      <c r="P6" s="16">
        <v>4.5714285714285712</v>
      </c>
      <c r="W6" s="19">
        <v>15</v>
      </c>
      <c r="X6" s="21">
        <f t="shared" ref="X6:X12" si="3">IF($W6=X$4,0.5,IF($W6&lt;X$4,1,0))</f>
        <v>1</v>
      </c>
      <c r="Y6" s="21">
        <f t="shared" si="0"/>
        <v>1</v>
      </c>
      <c r="Z6" s="21">
        <f t="shared" si="0"/>
        <v>1</v>
      </c>
      <c r="AA6" s="21">
        <f t="shared" si="0"/>
        <v>1</v>
      </c>
      <c r="AB6" s="21">
        <f t="shared" si="0"/>
        <v>1</v>
      </c>
      <c r="AC6" s="21">
        <f t="shared" si="0"/>
        <v>1</v>
      </c>
      <c r="AD6" s="21">
        <f t="shared" si="0"/>
        <v>1</v>
      </c>
      <c r="AE6" s="21">
        <f t="shared" si="0"/>
        <v>1</v>
      </c>
      <c r="AF6" s="12"/>
      <c r="AH6" s="19">
        <v>15</v>
      </c>
      <c r="AI6" s="21">
        <f t="shared" ref="AI6:AI12" si="4">IF($AH6=AI$4,0.5,IF($AH6&lt;AI$4,1,0))</f>
        <v>1</v>
      </c>
      <c r="AJ6" s="21">
        <f t="shared" si="1"/>
        <v>1</v>
      </c>
      <c r="AK6" s="21">
        <f t="shared" si="1"/>
        <v>1</v>
      </c>
      <c r="AL6" s="21">
        <f t="shared" si="1"/>
        <v>1</v>
      </c>
      <c r="AM6" s="21">
        <f t="shared" si="1"/>
        <v>1</v>
      </c>
      <c r="AN6" s="21">
        <f t="shared" si="1"/>
        <v>1</v>
      </c>
      <c r="AO6" s="21">
        <f t="shared" si="1"/>
        <v>1</v>
      </c>
      <c r="AP6" s="21">
        <f t="shared" si="1"/>
        <v>1</v>
      </c>
      <c r="AS6" s="19">
        <v>18</v>
      </c>
      <c r="AT6" s="21">
        <f t="shared" ref="AT6:AT12" si="5">IF($AS6=AT$4,0.5,IF($AS6&lt;AT$4,1,0))</f>
        <v>1</v>
      </c>
      <c r="AU6" s="21">
        <f t="shared" si="2"/>
        <v>1</v>
      </c>
      <c r="AV6" s="21">
        <f t="shared" si="2"/>
        <v>1</v>
      </c>
      <c r="AW6" s="21">
        <f t="shared" si="2"/>
        <v>1</v>
      </c>
      <c r="AX6" s="21">
        <f t="shared" si="2"/>
        <v>1</v>
      </c>
      <c r="AY6" s="21">
        <f t="shared" si="2"/>
        <v>1</v>
      </c>
      <c r="AZ6" s="21">
        <f t="shared" si="2"/>
        <v>1</v>
      </c>
      <c r="BA6" s="21">
        <f t="shared" si="2"/>
        <v>1</v>
      </c>
    </row>
    <row r="7" spans="1:54" ht="15.75" x14ac:dyDescent="0.25">
      <c r="L7" s="16" t="s">
        <v>38</v>
      </c>
      <c r="M7" s="16">
        <v>8</v>
      </c>
      <c r="N7" s="16">
        <v>174</v>
      </c>
      <c r="O7" s="16">
        <v>21.75</v>
      </c>
      <c r="P7" s="16">
        <v>31.357142857142858</v>
      </c>
      <c r="W7" s="19">
        <v>16</v>
      </c>
      <c r="X7" s="21">
        <f t="shared" si="3"/>
        <v>1</v>
      </c>
      <c r="Y7" s="21">
        <f t="shared" si="0"/>
        <v>1</v>
      </c>
      <c r="Z7" s="21">
        <f t="shared" si="0"/>
        <v>1</v>
      </c>
      <c r="AA7" s="21">
        <f t="shared" si="0"/>
        <v>1</v>
      </c>
      <c r="AB7" s="21">
        <f t="shared" si="0"/>
        <v>1</v>
      </c>
      <c r="AC7" s="21">
        <f t="shared" si="0"/>
        <v>1</v>
      </c>
      <c r="AD7" s="21">
        <f t="shared" si="0"/>
        <v>1</v>
      </c>
      <c r="AE7" s="21">
        <f t="shared" si="0"/>
        <v>1</v>
      </c>
      <c r="AF7" s="12"/>
      <c r="AH7" s="19">
        <v>16</v>
      </c>
      <c r="AI7" s="21">
        <f t="shared" si="4"/>
        <v>1</v>
      </c>
      <c r="AJ7" s="21">
        <f t="shared" si="1"/>
        <v>1</v>
      </c>
      <c r="AK7" s="21">
        <f t="shared" si="1"/>
        <v>1</v>
      </c>
      <c r="AL7" s="21">
        <f t="shared" si="1"/>
        <v>1</v>
      </c>
      <c r="AM7" s="21">
        <f t="shared" si="1"/>
        <v>1</v>
      </c>
      <c r="AN7" s="21">
        <f t="shared" si="1"/>
        <v>1</v>
      </c>
      <c r="AO7" s="21">
        <f t="shared" si="1"/>
        <v>1</v>
      </c>
      <c r="AP7" s="21">
        <f t="shared" si="1"/>
        <v>1</v>
      </c>
      <c r="AS7" s="19">
        <v>19</v>
      </c>
      <c r="AT7" s="21">
        <f t="shared" si="5"/>
        <v>1</v>
      </c>
      <c r="AU7" s="21">
        <f t="shared" si="2"/>
        <v>1</v>
      </c>
      <c r="AV7" s="21">
        <f t="shared" si="2"/>
        <v>1</v>
      </c>
      <c r="AW7" s="21">
        <f t="shared" si="2"/>
        <v>1</v>
      </c>
      <c r="AX7" s="21">
        <f t="shared" si="2"/>
        <v>1</v>
      </c>
      <c r="AY7" s="21">
        <f t="shared" si="2"/>
        <v>1</v>
      </c>
      <c r="AZ7" s="21">
        <f t="shared" si="2"/>
        <v>1</v>
      </c>
      <c r="BA7" s="21">
        <f t="shared" si="2"/>
        <v>1</v>
      </c>
    </row>
    <row r="8" spans="1:54" ht="16.5" thickBot="1" x14ac:dyDescent="0.3">
      <c r="L8" s="17" t="s">
        <v>39</v>
      </c>
      <c r="M8" s="17">
        <v>8</v>
      </c>
      <c r="N8" s="17">
        <v>210</v>
      </c>
      <c r="O8" s="17">
        <v>26.25</v>
      </c>
      <c r="P8" s="17">
        <v>45.357142857142854</v>
      </c>
      <c r="W8" s="19">
        <v>17</v>
      </c>
      <c r="X8" s="21">
        <f t="shared" si="3"/>
        <v>1</v>
      </c>
      <c r="Y8" s="21">
        <f t="shared" si="0"/>
        <v>1</v>
      </c>
      <c r="Z8" s="21">
        <f t="shared" si="0"/>
        <v>1</v>
      </c>
      <c r="AA8" s="21">
        <f t="shared" si="0"/>
        <v>1</v>
      </c>
      <c r="AB8" s="21">
        <f t="shared" si="0"/>
        <v>1</v>
      </c>
      <c r="AC8" s="21">
        <f t="shared" si="0"/>
        <v>1</v>
      </c>
      <c r="AD8" s="21">
        <f t="shared" si="0"/>
        <v>1</v>
      </c>
      <c r="AE8" s="21">
        <f t="shared" si="0"/>
        <v>1</v>
      </c>
      <c r="AF8" s="12"/>
      <c r="AH8" s="19">
        <v>17</v>
      </c>
      <c r="AI8" s="21">
        <f t="shared" si="4"/>
        <v>1</v>
      </c>
      <c r="AJ8" s="21">
        <f t="shared" si="1"/>
        <v>1</v>
      </c>
      <c r="AK8" s="21">
        <f t="shared" si="1"/>
        <v>1</v>
      </c>
      <c r="AL8" s="21">
        <f t="shared" si="1"/>
        <v>1</v>
      </c>
      <c r="AM8" s="21">
        <f t="shared" si="1"/>
        <v>1</v>
      </c>
      <c r="AN8" s="21">
        <f t="shared" si="1"/>
        <v>1</v>
      </c>
      <c r="AO8" s="21">
        <f t="shared" si="1"/>
        <v>1</v>
      </c>
      <c r="AP8" s="21">
        <f t="shared" si="1"/>
        <v>1</v>
      </c>
      <c r="AS8" s="19">
        <v>20</v>
      </c>
      <c r="AT8" s="21">
        <f t="shared" si="5"/>
        <v>0.5</v>
      </c>
      <c r="AU8" s="21">
        <f t="shared" si="2"/>
        <v>1</v>
      </c>
      <c r="AV8" s="21">
        <f t="shared" si="2"/>
        <v>1</v>
      </c>
      <c r="AW8" s="21">
        <f t="shared" si="2"/>
        <v>1</v>
      </c>
      <c r="AX8" s="21">
        <f t="shared" si="2"/>
        <v>1</v>
      </c>
      <c r="AY8" s="21">
        <f t="shared" si="2"/>
        <v>1</v>
      </c>
      <c r="AZ8" s="21">
        <f t="shared" si="2"/>
        <v>1</v>
      </c>
      <c r="BA8" s="21">
        <f t="shared" si="2"/>
        <v>1</v>
      </c>
    </row>
    <row r="9" spans="1:54" ht="15.75" x14ac:dyDescent="0.25">
      <c r="W9" s="19">
        <v>18</v>
      </c>
      <c r="X9" s="21">
        <f t="shared" si="3"/>
        <v>1</v>
      </c>
      <c r="Y9" s="21">
        <f t="shared" si="0"/>
        <v>1</v>
      </c>
      <c r="Z9" s="21">
        <f t="shared" si="0"/>
        <v>1</v>
      </c>
      <c r="AA9" s="21">
        <f t="shared" si="0"/>
        <v>0.5</v>
      </c>
      <c r="AB9" s="21">
        <f t="shared" si="0"/>
        <v>1</v>
      </c>
      <c r="AC9" s="21">
        <f t="shared" si="0"/>
        <v>1</v>
      </c>
      <c r="AD9" s="21">
        <f t="shared" si="0"/>
        <v>0.5</v>
      </c>
      <c r="AE9" s="21">
        <f t="shared" si="0"/>
        <v>1</v>
      </c>
      <c r="AF9" s="12"/>
      <c r="AH9" s="19">
        <v>18</v>
      </c>
      <c r="AI9" s="21">
        <f t="shared" si="4"/>
        <v>1</v>
      </c>
      <c r="AJ9" s="21">
        <f t="shared" si="1"/>
        <v>1</v>
      </c>
      <c r="AK9" s="21">
        <f t="shared" si="1"/>
        <v>1</v>
      </c>
      <c r="AL9" s="21">
        <f t="shared" si="1"/>
        <v>1</v>
      </c>
      <c r="AM9" s="21">
        <f t="shared" si="1"/>
        <v>1</v>
      </c>
      <c r="AN9" s="21">
        <f t="shared" si="1"/>
        <v>1</v>
      </c>
      <c r="AO9" s="21">
        <f t="shared" si="1"/>
        <v>1</v>
      </c>
      <c r="AP9" s="21">
        <f t="shared" si="1"/>
        <v>1</v>
      </c>
      <c r="AS9" s="19">
        <v>20</v>
      </c>
      <c r="AT9" s="21">
        <f t="shared" si="5"/>
        <v>0.5</v>
      </c>
      <c r="AU9" s="21">
        <f t="shared" si="2"/>
        <v>1</v>
      </c>
      <c r="AV9" s="21">
        <f t="shared" si="2"/>
        <v>1</v>
      </c>
      <c r="AW9" s="21">
        <f t="shared" si="2"/>
        <v>1</v>
      </c>
      <c r="AX9" s="21">
        <f t="shared" si="2"/>
        <v>1</v>
      </c>
      <c r="AY9" s="21">
        <f t="shared" si="2"/>
        <v>1</v>
      </c>
      <c r="AZ9" s="21">
        <f t="shared" si="2"/>
        <v>1</v>
      </c>
      <c r="BA9" s="21">
        <f t="shared" si="2"/>
        <v>1</v>
      </c>
    </row>
    <row r="10" spans="1:54" ht="15.75" x14ac:dyDescent="0.25">
      <c r="W10" s="19">
        <v>19</v>
      </c>
      <c r="X10" s="21">
        <f t="shared" si="3"/>
        <v>0.5</v>
      </c>
      <c r="Y10" s="21">
        <f t="shared" si="0"/>
        <v>1</v>
      </c>
      <c r="Z10" s="21">
        <f t="shared" si="0"/>
        <v>1</v>
      </c>
      <c r="AA10" s="21">
        <f t="shared" si="0"/>
        <v>0</v>
      </c>
      <c r="AB10" s="21">
        <f t="shared" si="0"/>
        <v>1</v>
      </c>
      <c r="AC10" s="21">
        <f t="shared" si="0"/>
        <v>1</v>
      </c>
      <c r="AD10" s="21">
        <f t="shared" si="0"/>
        <v>0</v>
      </c>
      <c r="AE10" s="21">
        <f t="shared" si="0"/>
        <v>1</v>
      </c>
      <c r="AF10" s="12"/>
      <c r="AH10" s="19">
        <v>19</v>
      </c>
      <c r="AI10" s="21">
        <f t="shared" si="4"/>
        <v>1</v>
      </c>
      <c r="AJ10" s="21">
        <f t="shared" si="1"/>
        <v>1</v>
      </c>
      <c r="AK10" s="21">
        <f t="shared" si="1"/>
        <v>1</v>
      </c>
      <c r="AL10" s="21">
        <f t="shared" si="1"/>
        <v>1</v>
      </c>
      <c r="AM10" s="21">
        <f t="shared" si="1"/>
        <v>1</v>
      </c>
      <c r="AN10" s="21">
        <f t="shared" si="1"/>
        <v>1</v>
      </c>
      <c r="AO10" s="21">
        <f t="shared" si="1"/>
        <v>1</v>
      </c>
      <c r="AP10" s="21">
        <f t="shared" si="1"/>
        <v>1</v>
      </c>
      <c r="AS10" s="19">
        <v>21</v>
      </c>
      <c r="AT10" s="21">
        <f t="shared" si="5"/>
        <v>0</v>
      </c>
      <c r="AU10" s="21">
        <f t="shared" si="2"/>
        <v>1</v>
      </c>
      <c r="AV10" s="21">
        <f t="shared" si="2"/>
        <v>1</v>
      </c>
      <c r="AW10" s="21">
        <f t="shared" si="2"/>
        <v>1</v>
      </c>
      <c r="AX10" s="21">
        <f t="shared" si="2"/>
        <v>1</v>
      </c>
      <c r="AY10" s="21">
        <f t="shared" si="2"/>
        <v>1</v>
      </c>
      <c r="AZ10" s="21">
        <f t="shared" si="2"/>
        <v>1</v>
      </c>
      <c r="BA10" s="21">
        <f t="shared" si="2"/>
        <v>0.5</v>
      </c>
    </row>
    <row r="11" spans="1:54" ht="16.5" thickBot="1" x14ac:dyDescent="0.3">
      <c r="L11" t="s">
        <v>40</v>
      </c>
      <c r="W11" s="19">
        <v>19</v>
      </c>
      <c r="X11" s="21">
        <f t="shared" si="3"/>
        <v>0.5</v>
      </c>
      <c r="Y11" s="21">
        <f t="shared" si="0"/>
        <v>1</v>
      </c>
      <c r="Z11" s="21">
        <f t="shared" si="0"/>
        <v>1</v>
      </c>
      <c r="AA11" s="21">
        <f t="shared" si="0"/>
        <v>0</v>
      </c>
      <c r="AB11" s="21">
        <f t="shared" si="0"/>
        <v>1</v>
      </c>
      <c r="AC11" s="21">
        <f t="shared" si="0"/>
        <v>1</v>
      </c>
      <c r="AD11" s="21">
        <f t="shared" si="0"/>
        <v>0</v>
      </c>
      <c r="AE11" s="21">
        <f t="shared" si="0"/>
        <v>1</v>
      </c>
      <c r="AF11" s="12"/>
      <c r="AH11" s="19">
        <v>19</v>
      </c>
      <c r="AI11" s="21">
        <f t="shared" si="4"/>
        <v>1</v>
      </c>
      <c r="AJ11" s="21">
        <f t="shared" si="1"/>
        <v>1</v>
      </c>
      <c r="AK11" s="21">
        <f t="shared" si="1"/>
        <v>1</v>
      </c>
      <c r="AL11" s="21">
        <f t="shared" si="1"/>
        <v>1</v>
      </c>
      <c r="AM11" s="21">
        <f t="shared" si="1"/>
        <v>1</v>
      </c>
      <c r="AN11" s="21">
        <f t="shared" si="1"/>
        <v>1</v>
      </c>
      <c r="AO11" s="21">
        <f t="shared" si="1"/>
        <v>1</v>
      </c>
      <c r="AP11" s="21">
        <f t="shared" si="1"/>
        <v>1</v>
      </c>
      <c r="AS11" s="19">
        <v>23</v>
      </c>
      <c r="AT11" s="21">
        <f t="shared" si="5"/>
        <v>0</v>
      </c>
      <c r="AU11" s="21">
        <f t="shared" si="2"/>
        <v>1</v>
      </c>
      <c r="AV11" s="21">
        <f t="shared" si="2"/>
        <v>1</v>
      </c>
      <c r="AW11" s="21">
        <f t="shared" si="2"/>
        <v>1</v>
      </c>
      <c r="AX11" s="21">
        <f t="shared" si="2"/>
        <v>1</v>
      </c>
      <c r="AY11" s="21">
        <f t="shared" si="2"/>
        <v>1</v>
      </c>
      <c r="AZ11" s="21">
        <f t="shared" si="2"/>
        <v>0</v>
      </c>
      <c r="BA11" s="21">
        <f t="shared" si="2"/>
        <v>0</v>
      </c>
    </row>
    <row r="12" spans="1:54" ht="15.75" x14ac:dyDescent="0.25">
      <c r="L12" s="18" t="s">
        <v>41</v>
      </c>
      <c r="M12" s="18" t="s">
        <v>42</v>
      </c>
      <c r="N12" s="18" t="s">
        <v>43</v>
      </c>
      <c r="O12" s="18" t="s">
        <v>44</v>
      </c>
      <c r="P12" s="18" t="s">
        <v>2</v>
      </c>
      <c r="Q12" s="18" t="s">
        <v>45</v>
      </c>
      <c r="R12" s="18" t="s">
        <v>46</v>
      </c>
      <c r="W12" s="19">
        <v>21</v>
      </c>
      <c r="X12" s="21">
        <f t="shared" si="3"/>
        <v>0</v>
      </c>
      <c r="Y12" s="21">
        <f t="shared" si="0"/>
        <v>1</v>
      </c>
      <c r="Z12" s="21">
        <f t="shared" si="0"/>
        <v>0.5</v>
      </c>
      <c r="AA12" s="21">
        <f t="shared" si="0"/>
        <v>0</v>
      </c>
      <c r="AB12" s="21">
        <f t="shared" si="0"/>
        <v>0</v>
      </c>
      <c r="AC12" s="21">
        <f t="shared" si="0"/>
        <v>0</v>
      </c>
      <c r="AD12" s="21">
        <f t="shared" si="0"/>
        <v>0</v>
      </c>
      <c r="AE12" s="21">
        <f t="shared" si="0"/>
        <v>1</v>
      </c>
      <c r="AF12" s="12"/>
      <c r="AH12" s="19">
        <v>21</v>
      </c>
      <c r="AI12" s="21">
        <f t="shared" si="4"/>
        <v>0</v>
      </c>
      <c r="AJ12" s="21">
        <f t="shared" si="1"/>
        <v>1</v>
      </c>
      <c r="AK12" s="21">
        <f t="shared" si="1"/>
        <v>1</v>
      </c>
      <c r="AL12" s="21">
        <f t="shared" si="1"/>
        <v>1</v>
      </c>
      <c r="AM12" s="21">
        <f t="shared" si="1"/>
        <v>1</v>
      </c>
      <c r="AN12" s="21">
        <f t="shared" si="1"/>
        <v>1</v>
      </c>
      <c r="AO12" s="21">
        <f t="shared" si="1"/>
        <v>1</v>
      </c>
      <c r="AP12" s="21">
        <f t="shared" si="1"/>
        <v>0.5</v>
      </c>
      <c r="AS12" s="19">
        <v>35</v>
      </c>
      <c r="AT12" s="21">
        <f t="shared" si="5"/>
        <v>0</v>
      </c>
      <c r="AU12" s="21">
        <f t="shared" si="2"/>
        <v>0</v>
      </c>
      <c r="AV12" s="21">
        <f t="shared" si="2"/>
        <v>0</v>
      </c>
      <c r="AW12" s="21">
        <f t="shared" si="2"/>
        <v>0</v>
      </c>
      <c r="AX12" s="21">
        <f t="shared" si="2"/>
        <v>1</v>
      </c>
      <c r="AY12" s="21">
        <f t="shared" si="2"/>
        <v>0</v>
      </c>
      <c r="AZ12" s="21">
        <f t="shared" si="2"/>
        <v>0</v>
      </c>
      <c r="BA12" s="21">
        <f t="shared" si="2"/>
        <v>0</v>
      </c>
    </row>
    <row r="13" spans="1:54" x14ac:dyDescent="0.25">
      <c r="L13" s="16" t="s">
        <v>47</v>
      </c>
      <c r="M13" s="16">
        <v>306.33333333333337</v>
      </c>
      <c r="N13" s="16">
        <v>2</v>
      </c>
      <c r="O13" s="16">
        <v>153.16666666666669</v>
      </c>
      <c r="P13" s="16">
        <v>5.6528998242530761</v>
      </c>
      <c r="Q13" s="16">
        <v>1.0860689390344999E-2</v>
      </c>
      <c r="R13" s="16">
        <v>3.4668001115424172</v>
      </c>
      <c r="X13" s="12"/>
      <c r="Y13" s="12"/>
      <c r="Z13" s="12"/>
      <c r="AA13" s="12"/>
      <c r="AB13" s="12"/>
      <c r="AC13" s="12"/>
      <c r="AD13" s="12"/>
      <c r="AE13" s="12"/>
      <c r="AF13" s="12">
        <f>SUM(X5:AE12)</f>
        <v>52.5</v>
      </c>
      <c r="AQ13" s="21">
        <f>SUM(AI5:AP12)</f>
        <v>62.5</v>
      </c>
      <c r="BB13" s="21">
        <f>SUM(AT5:BA12)</f>
        <v>51.5</v>
      </c>
    </row>
    <row r="14" spans="1:54" x14ac:dyDescent="0.25">
      <c r="L14" s="16" t="s">
        <v>48</v>
      </c>
      <c r="M14" s="16">
        <v>569</v>
      </c>
      <c r="N14" s="16">
        <v>21</v>
      </c>
      <c r="O14" s="16">
        <v>27.095238095238095</v>
      </c>
      <c r="P14" s="16"/>
      <c r="Q14" s="16"/>
      <c r="R14" s="16"/>
    </row>
    <row r="15" spans="1:54" x14ac:dyDescent="0.25">
      <c r="L15" s="16"/>
      <c r="M15" s="16"/>
      <c r="N15" s="16"/>
      <c r="O15" s="16"/>
      <c r="P15" s="16"/>
      <c r="Q15" s="16"/>
      <c r="R15" s="16"/>
      <c r="U15" s="22" t="s">
        <v>62</v>
      </c>
      <c r="V15" s="21">
        <f>SUM(AF13,AQ13,BB13)</f>
        <v>166.5</v>
      </c>
    </row>
    <row r="16" spans="1:54" ht="15.75" thickBot="1" x14ac:dyDescent="0.3">
      <c r="L16" s="17" t="s">
        <v>49</v>
      </c>
      <c r="M16" s="17">
        <v>875.33333333333337</v>
      </c>
      <c r="N16" s="17">
        <v>23</v>
      </c>
      <c r="O16" s="17"/>
      <c r="P16" s="17"/>
      <c r="Q16" s="17"/>
      <c r="R16" s="17"/>
      <c r="U16" s="22" t="s">
        <v>63</v>
      </c>
      <c r="V16">
        <f>64*3*2/4</f>
        <v>96</v>
      </c>
    </row>
    <row r="17" spans="1:54" ht="15.75" x14ac:dyDescent="0.25">
      <c r="L17" s="23" t="s">
        <v>55</v>
      </c>
      <c r="U17" s="22" t="s">
        <v>64</v>
      </c>
      <c r="V17">
        <f>(64*9*51-64*3*19)/72</f>
        <v>357.33333333333331</v>
      </c>
    </row>
    <row r="18" spans="1:54" x14ac:dyDescent="0.25">
      <c r="L18" s="16" t="s">
        <v>56</v>
      </c>
      <c r="M18" s="14" t="str">
        <f>IF(Q13&lt;0.05,"отвергается","принимается")</f>
        <v>отвергается</v>
      </c>
      <c r="N18" s="13"/>
      <c r="U18" s="22" t="s">
        <v>65</v>
      </c>
      <c r="V18">
        <f>(V15-V16)/SQRT(V17)</f>
        <v>3.7295149438523389</v>
      </c>
    </row>
    <row r="19" spans="1:54" x14ac:dyDescent="0.25">
      <c r="U19" s="22" t="s">
        <v>66</v>
      </c>
      <c r="V19">
        <v>0.05</v>
      </c>
      <c r="AF19" t="s">
        <v>69</v>
      </c>
    </row>
    <row r="20" spans="1:54" x14ac:dyDescent="0.25">
      <c r="U20" s="15" t="s">
        <v>67</v>
      </c>
      <c r="AB20" s="14" t="str">
        <f>IF(ABS($V$18)&gt;AF20, "принимается", "отвергается")</f>
        <v>принимается</v>
      </c>
      <c r="AC20" s="14"/>
      <c r="AD20" s="14"/>
      <c r="AE20" s="14"/>
      <c r="AF20">
        <f>_xlfn.NORM.S.INV(1-V19/2)</f>
        <v>1.9599639845400536</v>
      </c>
    </row>
    <row r="21" spans="1:54" x14ac:dyDescent="0.25">
      <c r="U21" s="15" t="s">
        <v>68</v>
      </c>
      <c r="AB21" s="14" t="str">
        <f>IF($V$18&gt;AF21, "принимается", "отвергается")</f>
        <v>принимается</v>
      </c>
      <c r="AC21" s="14"/>
      <c r="AD21" s="14"/>
      <c r="AE21" s="14"/>
      <c r="AF21">
        <f>_xlfn.NORM.S.INV(1-V19)</f>
        <v>1.6448536269514715</v>
      </c>
    </row>
    <row r="23" spans="1:54" x14ac:dyDescent="0.25">
      <c r="A23" s="22" t="s">
        <v>70</v>
      </c>
      <c r="B23" s="26" t="s">
        <v>52</v>
      </c>
      <c r="C23" s="26"/>
      <c r="D23" s="26"/>
      <c r="E23" s="26"/>
      <c r="F23" s="26"/>
      <c r="G23" s="26"/>
      <c r="H23" s="26"/>
      <c r="I23" s="26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B23" s="13"/>
    </row>
    <row r="24" spans="1:54" x14ac:dyDescent="0.25">
      <c r="A24" s="13" t="s">
        <v>53</v>
      </c>
      <c r="B24" s="13">
        <v>1</v>
      </c>
      <c r="C24" s="13">
        <v>2</v>
      </c>
      <c r="D24" s="13">
        <v>3</v>
      </c>
      <c r="E24" s="13">
        <v>4</v>
      </c>
      <c r="F24" s="13">
        <v>5</v>
      </c>
      <c r="G24" s="13">
        <v>6</v>
      </c>
      <c r="H24" s="13">
        <v>7</v>
      </c>
      <c r="I24" s="13">
        <v>8</v>
      </c>
      <c r="J24" s="13"/>
      <c r="K24" s="22"/>
      <c r="L24" t="s">
        <v>30</v>
      </c>
      <c r="U24" s="13" t="s">
        <v>58</v>
      </c>
    </row>
    <row r="25" spans="1:54" ht="15.75" x14ac:dyDescent="0.25">
      <c r="A25" s="13">
        <v>2</v>
      </c>
      <c r="B25" s="19">
        <v>19</v>
      </c>
      <c r="C25" s="19">
        <v>23</v>
      </c>
      <c r="D25" s="19">
        <v>21</v>
      </c>
      <c r="E25" s="19">
        <v>18</v>
      </c>
      <c r="F25" s="19">
        <v>20</v>
      </c>
      <c r="G25" s="19">
        <v>20</v>
      </c>
      <c r="H25" s="19">
        <v>18</v>
      </c>
      <c r="I25" s="19">
        <v>35</v>
      </c>
      <c r="J25" s="13"/>
      <c r="K25" s="13"/>
    </row>
    <row r="26" spans="1:54" ht="16.5" thickBot="1" x14ac:dyDescent="0.3">
      <c r="A26" s="13">
        <v>3</v>
      </c>
      <c r="B26" s="19">
        <v>20</v>
      </c>
      <c r="C26" s="19">
        <v>24</v>
      </c>
      <c r="D26" s="19">
        <v>32</v>
      </c>
      <c r="E26" s="19">
        <v>27</v>
      </c>
      <c r="F26" s="19">
        <v>40</v>
      </c>
      <c r="G26" s="19">
        <v>24</v>
      </c>
      <c r="H26" s="19">
        <v>22</v>
      </c>
      <c r="I26" s="19">
        <v>21</v>
      </c>
      <c r="J26" s="13"/>
      <c r="K26" s="13"/>
      <c r="L26" t="s">
        <v>31</v>
      </c>
      <c r="V26" s="24" t="s">
        <v>61</v>
      </c>
      <c r="W26" s="13"/>
      <c r="X26" s="19">
        <v>20</v>
      </c>
      <c r="Y26" s="19">
        <v>24</v>
      </c>
      <c r="Z26" s="19">
        <v>32</v>
      </c>
      <c r="AA26" s="19">
        <v>27</v>
      </c>
      <c r="AB26" s="19">
        <v>40</v>
      </c>
      <c r="AC26" s="19">
        <v>24</v>
      </c>
      <c r="AD26" s="19">
        <v>22</v>
      </c>
      <c r="AE26" s="19">
        <v>21</v>
      </c>
      <c r="AF26" s="13"/>
      <c r="AG26" s="24" t="s">
        <v>72</v>
      </c>
      <c r="AH26" s="13"/>
      <c r="AI26" s="19">
        <v>16</v>
      </c>
      <c r="AJ26" s="19">
        <v>15</v>
      </c>
      <c r="AK26" s="19">
        <v>18</v>
      </c>
      <c r="AL26" s="19">
        <v>21</v>
      </c>
      <c r="AM26" s="19">
        <v>19</v>
      </c>
      <c r="AN26" s="19">
        <v>17</v>
      </c>
      <c r="AO26" s="19">
        <v>19</v>
      </c>
      <c r="AP26" s="19">
        <v>15</v>
      </c>
      <c r="AQ26" s="13"/>
      <c r="AR26" s="24" t="s">
        <v>73</v>
      </c>
      <c r="AS26" s="13"/>
      <c r="AT26" s="19">
        <v>16</v>
      </c>
      <c r="AU26" s="19">
        <v>15</v>
      </c>
      <c r="AV26" s="19">
        <v>18</v>
      </c>
      <c r="AW26" s="19">
        <v>21</v>
      </c>
      <c r="AX26" s="19">
        <v>19</v>
      </c>
      <c r="AY26" s="19">
        <v>17</v>
      </c>
      <c r="AZ26" s="19">
        <v>19</v>
      </c>
      <c r="BA26" s="19">
        <v>15</v>
      </c>
      <c r="BB26" s="13"/>
    </row>
    <row r="27" spans="1:54" ht="15.75" x14ac:dyDescent="0.25">
      <c r="A27" s="13">
        <v>1</v>
      </c>
      <c r="B27" s="19">
        <v>16</v>
      </c>
      <c r="C27" s="19">
        <v>15</v>
      </c>
      <c r="D27" s="19">
        <v>18</v>
      </c>
      <c r="E27" s="19">
        <v>21</v>
      </c>
      <c r="F27" s="19">
        <v>19</v>
      </c>
      <c r="G27" s="19">
        <v>17</v>
      </c>
      <c r="H27" s="19">
        <v>19</v>
      </c>
      <c r="I27" s="19">
        <v>15</v>
      </c>
      <c r="J27" s="13"/>
      <c r="K27" s="13"/>
      <c r="L27" s="18" t="s">
        <v>32</v>
      </c>
      <c r="M27" s="18" t="s">
        <v>33</v>
      </c>
      <c r="N27" s="18" t="s">
        <v>34</v>
      </c>
      <c r="O27" s="18" t="s">
        <v>35</v>
      </c>
      <c r="P27" s="18" t="s">
        <v>36</v>
      </c>
      <c r="V27" s="13"/>
      <c r="W27" s="19">
        <v>18</v>
      </c>
      <c r="X27" s="21">
        <f>IF($W27=X$26,0.5,IF($W27&lt;X$26,1,0))</f>
        <v>1</v>
      </c>
      <c r="Y27" s="21">
        <f t="shared" ref="Y27:AE34" si="6">IF($W27=Y$26,0.5,IF($W27&lt;Y$26,1,0))</f>
        <v>1</v>
      </c>
      <c r="Z27" s="21">
        <f t="shared" si="6"/>
        <v>1</v>
      </c>
      <c r="AA27" s="21">
        <f t="shared" si="6"/>
        <v>1</v>
      </c>
      <c r="AB27" s="21">
        <f t="shared" si="6"/>
        <v>1</v>
      </c>
      <c r="AC27" s="21">
        <f t="shared" si="6"/>
        <v>1</v>
      </c>
      <c r="AD27" s="21">
        <f t="shared" si="6"/>
        <v>1</v>
      </c>
      <c r="AE27" s="21">
        <f t="shared" si="6"/>
        <v>1</v>
      </c>
      <c r="AF27" s="12"/>
      <c r="AG27" s="13"/>
      <c r="AH27" s="19">
        <v>18</v>
      </c>
      <c r="AI27" s="21">
        <f>IF($AH27=AI$26,0.5,IF($AH27&lt;AI$26,1,0))</f>
        <v>0</v>
      </c>
      <c r="AJ27" s="21">
        <f t="shared" ref="AJ27:AP34" si="7">IF($AH27=AJ$26,0.5,IF($AH27&lt;AJ$26,1,0))</f>
        <v>0</v>
      </c>
      <c r="AK27" s="21">
        <f t="shared" si="7"/>
        <v>0.5</v>
      </c>
      <c r="AL27" s="21">
        <f t="shared" si="7"/>
        <v>1</v>
      </c>
      <c r="AM27" s="21">
        <f t="shared" si="7"/>
        <v>1</v>
      </c>
      <c r="AN27" s="21">
        <f t="shared" si="7"/>
        <v>0</v>
      </c>
      <c r="AO27" s="21">
        <f t="shared" si="7"/>
        <v>1</v>
      </c>
      <c r="AP27" s="21">
        <f t="shared" si="7"/>
        <v>0</v>
      </c>
      <c r="AQ27" s="13"/>
      <c r="AR27" s="13"/>
      <c r="AS27" s="19">
        <v>20</v>
      </c>
      <c r="AT27" s="21">
        <f>IF($AS27=AT$26,0.5,IF($AS27&lt;AT$26,1,0))</f>
        <v>0</v>
      </c>
      <c r="AU27" s="21">
        <f t="shared" ref="AU27:BA34" si="8">IF($AS27=AU$26,0.5,IF($AS27&lt;AU$26,1,0))</f>
        <v>0</v>
      </c>
      <c r="AV27" s="21">
        <f t="shared" si="8"/>
        <v>0</v>
      </c>
      <c r="AW27" s="21">
        <f t="shared" si="8"/>
        <v>1</v>
      </c>
      <c r="AX27" s="21">
        <f t="shared" si="8"/>
        <v>0</v>
      </c>
      <c r="AY27" s="21">
        <f t="shared" si="8"/>
        <v>0</v>
      </c>
      <c r="AZ27" s="21">
        <f t="shared" si="8"/>
        <v>0</v>
      </c>
      <c r="BA27" s="21">
        <f t="shared" si="8"/>
        <v>0</v>
      </c>
      <c r="BB27" s="13"/>
    </row>
    <row r="28" spans="1:54" ht="15.75" x14ac:dyDescent="0.25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6" t="s">
        <v>37</v>
      </c>
      <c r="M28" s="16">
        <v>8</v>
      </c>
      <c r="N28" s="16">
        <v>174</v>
      </c>
      <c r="O28" s="16">
        <v>21.75</v>
      </c>
      <c r="P28" s="16">
        <v>31.357142857142858</v>
      </c>
      <c r="V28" s="13"/>
      <c r="W28" s="19">
        <v>18</v>
      </c>
      <c r="X28" s="21">
        <f t="shared" ref="X28:X34" si="9">IF($W28=X$26,0.5,IF($W28&lt;X$26,1,0))</f>
        <v>1</v>
      </c>
      <c r="Y28" s="21">
        <f t="shared" si="6"/>
        <v>1</v>
      </c>
      <c r="Z28" s="21">
        <f t="shared" si="6"/>
        <v>1</v>
      </c>
      <c r="AA28" s="21">
        <f t="shared" si="6"/>
        <v>1</v>
      </c>
      <c r="AB28" s="21">
        <f t="shared" si="6"/>
        <v>1</v>
      </c>
      <c r="AC28" s="21">
        <f t="shared" si="6"/>
        <v>1</v>
      </c>
      <c r="AD28" s="21">
        <f t="shared" si="6"/>
        <v>1</v>
      </c>
      <c r="AE28" s="21">
        <f t="shared" si="6"/>
        <v>1</v>
      </c>
      <c r="AF28" s="12"/>
      <c r="AG28" s="13"/>
      <c r="AH28" s="19">
        <v>18</v>
      </c>
      <c r="AI28" s="21">
        <f t="shared" ref="AI28:AI34" si="10">IF($AH28=AI$26,0.5,IF($AH28&lt;AI$26,1,0))</f>
        <v>0</v>
      </c>
      <c r="AJ28" s="21">
        <f t="shared" si="7"/>
        <v>0</v>
      </c>
      <c r="AK28" s="21">
        <f t="shared" si="7"/>
        <v>0.5</v>
      </c>
      <c r="AL28" s="21">
        <f t="shared" si="7"/>
        <v>1</v>
      </c>
      <c r="AM28" s="21">
        <f t="shared" si="7"/>
        <v>1</v>
      </c>
      <c r="AN28" s="21">
        <f t="shared" si="7"/>
        <v>0</v>
      </c>
      <c r="AO28" s="21">
        <f t="shared" si="7"/>
        <v>1</v>
      </c>
      <c r="AP28" s="21">
        <f t="shared" si="7"/>
        <v>0</v>
      </c>
      <c r="AQ28" s="13"/>
      <c r="AR28" s="13"/>
      <c r="AS28" s="19">
        <v>21</v>
      </c>
      <c r="AT28" s="21">
        <f t="shared" ref="AT28:AT34" si="11">IF($AS28=AT$26,0.5,IF($AS28&lt;AT$26,1,0))</f>
        <v>0</v>
      </c>
      <c r="AU28" s="21">
        <f t="shared" si="8"/>
        <v>0</v>
      </c>
      <c r="AV28" s="21">
        <f t="shared" si="8"/>
        <v>0</v>
      </c>
      <c r="AW28" s="21">
        <f t="shared" si="8"/>
        <v>0.5</v>
      </c>
      <c r="AX28" s="21">
        <f t="shared" si="8"/>
        <v>0</v>
      </c>
      <c r="AY28" s="21">
        <f t="shared" si="8"/>
        <v>0</v>
      </c>
      <c r="AZ28" s="21">
        <f t="shared" si="8"/>
        <v>0</v>
      </c>
      <c r="BA28" s="21">
        <f t="shared" si="8"/>
        <v>0</v>
      </c>
      <c r="BB28" s="13"/>
    </row>
    <row r="29" spans="1:54" ht="15.75" x14ac:dyDescent="0.25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6" t="s">
        <v>38</v>
      </c>
      <c r="M29" s="16">
        <v>8</v>
      </c>
      <c r="N29" s="16">
        <v>210</v>
      </c>
      <c r="O29" s="16">
        <v>26.25</v>
      </c>
      <c r="P29" s="16">
        <v>45.357142857142854</v>
      </c>
      <c r="V29" s="13"/>
      <c r="W29" s="19">
        <v>19</v>
      </c>
      <c r="X29" s="21">
        <f t="shared" si="9"/>
        <v>1</v>
      </c>
      <c r="Y29" s="21">
        <f t="shared" si="6"/>
        <v>1</v>
      </c>
      <c r="Z29" s="21">
        <f t="shared" si="6"/>
        <v>1</v>
      </c>
      <c r="AA29" s="21">
        <f t="shared" si="6"/>
        <v>1</v>
      </c>
      <c r="AB29" s="21">
        <f t="shared" si="6"/>
        <v>1</v>
      </c>
      <c r="AC29" s="21">
        <f t="shared" si="6"/>
        <v>1</v>
      </c>
      <c r="AD29" s="21">
        <f t="shared" si="6"/>
        <v>1</v>
      </c>
      <c r="AE29" s="21">
        <f t="shared" si="6"/>
        <v>1</v>
      </c>
      <c r="AF29" s="12"/>
      <c r="AG29" s="13"/>
      <c r="AH29" s="19">
        <v>19</v>
      </c>
      <c r="AI29" s="21">
        <f t="shared" si="10"/>
        <v>0</v>
      </c>
      <c r="AJ29" s="21">
        <f t="shared" si="7"/>
        <v>0</v>
      </c>
      <c r="AK29" s="21">
        <f t="shared" si="7"/>
        <v>0</v>
      </c>
      <c r="AL29" s="21">
        <f t="shared" si="7"/>
        <v>1</v>
      </c>
      <c r="AM29" s="21">
        <f t="shared" si="7"/>
        <v>0.5</v>
      </c>
      <c r="AN29" s="21">
        <f t="shared" si="7"/>
        <v>0</v>
      </c>
      <c r="AO29" s="21">
        <f t="shared" si="7"/>
        <v>0.5</v>
      </c>
      <c r="AP29" s="21">
        <f t="shared" si="7"/>
        <v>0</v>
      </c>
      <c r="AQ29" s="13"/>
      <c r="AR29" s="13"/>
      <c r="AS29" s="19">
        <v>22</v>
      </c>
      <c r="AT29" s="21">
        <f t="shared" si="11"/>
        <v>0</v>
      </c>
      <c r="AU29" s="21">
        <f t="shared" si="8"/>
        <v>0</v>
      </c>
      <c r="AV29" s="21">
        <f t="shared" si="8"/>
        <v>0</v>
      </c>
      <c r="AW29" s="21">
        <f t="shared" si="8"/>
        <v>0</v>
      </c>
      <c r="AX29" s="21">
        <f t="shared" si="8"/>
        <v>0</v>
      </c>
      <c r="AY29" s="21">
        <f t="shared" si="8"/>
        <v>0</v>
      </c>
      <c r="AZ29" s="21">
        <f t="shared" si="8"/>
        <v>0</v>
      </c>
      <c r="BA29" s="21">
        <f t="shared" si="8"/>
        <v>0</v>
      </c>
      <c r="BB29" s="13"/>
    </row>
    <row r="30" spans="1:54" ht="16.5" thickBot="1" x14ac:dyDescent="0.3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7" t="s">
        <v>39</v>
      </c>
      <c r="M30" s="17">
        <v>8</v>
      </c>
      <c r="N30" s="17">
        <v>140</v>
      </c>
      <c r="O30" s="17">
        <v>17.5</v>
      </c>
      <c r="P30" s="17">
        <v>4.5714285714285712</v>
      </c>
      <c r="V30" s="13"/>
      <c r="W30" s="19">
        <v>20</v>
      </c>
      <c r="X30" s="21">
        <f t="shared" si="9"/>
        <v>0.5</v>
      </c>
      <c r="Y30" s="21">
        <f t="shared" si="6"/>
        <v>1</v>
      </c>
      <c r="Z30" s="21">
        <f t="shared" si="6"/>
        <v>1</v>
      </c>
      <c r="AA30" s="21">
        <f t="shared" si="6"/>
        <v>1</v>
      </c>
      <c r="AB30" s="21">
        <f t="shared" si="6"/>
        <v>1</v>
      </c>
      <c r="AC30" s="21">
        <f t="shared" si="6"/>
        <v>1</v>
      </c>
      <c r="AD30" s="21">
        <f t="shared" si="6"/>
        <v>1</v>
      </c>
      <c r="AE30" s="21">
        <f t="shared" si="6"/>
        <v>1</v>
      </c>
      <c r="AF30" s="12"/>
      <c r="AG30" s="13"/>
      <c r="AH30" s="19">
        <v>20</v>
      </c>
      <c r="AI30" s="21">
        <f t="shared" si="10"/>
        <v>0</v>
      </c>
      <c r="AJ30" s="21">
        <f t="shared" si="7"/>
        <v>0</v>
      </c>
      <c r="AK30" s="21">
        <f t="shared" si="7"/>
        <v>0</v>
      </c>
      <c r="AL30" s="21">
        <f t="shared" si="7"/>
        <v>1</v>
      </c>
      <c r="AM30" s="21">
        <f t="shared" si="7"/>
        <v>0</v>
      </c>
      <c r="AN30" s="21">
        <f t="shared" si="7"/>
        <v>0</v>
      </c>
      <c r="AO30" s="21">
        <f t="shared" si="7"/>
        <v>0</v>
      </c>
      <c r="AP30" s="21">
        <f t="shared" si="7"/>
        <v>0</v>
      </c>
      <c r="AQ30" s="13"/>
      <c r="AR30" s="13"/>
      <c r="AS30" s="19">
        <v>24</v>
      </c>
      <c r="AT30" s="21">
        <f t="shared" si="11"/>
        <v>0</v>
      </c>
      <c r="AU30" s="21">
        <f t="shared" si="8"/>
        <v>0</v>
      </c>
      <c r="AV30" s="21">
        <f t="shared" si="8"/>
        <v>0</v>
      </c>
      <c r="AW30" s="21">
        <f t="shared" si="8"/>
        <v>0</v>
      </c>
      <c r="AX30" s="21">
        <f t="shared" si="8"/>
        <v>0</v>
      </c>
      <c r="AY30" s="21">
        <f t="shared" si="8"/>
        <v>0</v>
      </c>
      <c r="AZ30" s="21">
        <f t="shared" si="8"/>
        <v>0</v>
      </c>
      <c r="BA30" s="21">
        <f t="shared" si="8"/>
        <v>0</v>
      </c>
      <c r="BB30" s="13"/>
    </row>
    <row r="31" spans="1:54" ht="15.75" x14ac:dyDescent="0.25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V31" s="13"/>
      <c r="W31" s="19">
        <v>20</v>
      </c>
      <c r="X31" s="21">
        <f t="shared" si="9"/>
        <v>0.5</v>
      </c>
      <c r="Y31" s="21">
        <f t="shared" si="6"/>
        <v>1</v>
      </c>
      <c r="Z31" s="21">
        <f t="shared" si="6"/>
        <v>1</v>
      </c>
      <c r="AA31" s="21">
        <f t="shared" si="6"/>
        <v>1</v>
      </c>
      <c r="AB31" s="21">
        <f t="shared" si="6"/>
        <v>1</v>
      </c>
      <c r="AC31" s="21">
        <f t="shared" si="6"/>
        <v>1</v>
      </c>
      <c r="AD31" s="21">
        <f t="shared" si="6"/>
        <v>1</v>
      </c>
      <c r="AE31" s="21">
        <f t="shared" si="6"/>
        <v>1</v>
      </c>
      <c r="AF31" s="12"/>
      <c r="AG31" s="13"/>
      <c r="AH31" s="19">
        <v>20</v>
      </c>
      <c r="AI31" s="21">
        <f t="shared" si="10"/>
        <v>0</v>
      </c>
      <c r="AJ31" s="21">
        <f t="shared" si="7"/>
        <v>0</v>
      </c>
      <c r="AK31" s="21">
        <f t="shared" si="7"/>
        <v>0</v>
      </c>
      <c r="AL31" s="21">
        <f t="shared" si="7"/>
        <v>1</v>
      </c>
      <c r="AM31" s="21">
        <f t="shared" si="7"/>
        <v>0</v>
      </c>
      <c r="AN31" s="21">
        <f t="shared" si="7"/>
        <v>0</v>
      </c>
      <c r="AO31" s="21">
        <f t="shared" si="7"/>
        <v>0</v>
      </c>
      <c r="AP31" s="21">
        <f t="shared" si="7"/>
        <v>0</v>
      </c>
      <c r="AQ31" s="13"/>
      <c r="AR31" s="13"/>
      <c r="AS31" s="19">
        <v>24</v>
      </c>
      <c r="AT31" s="21">
        <f t="shared" si="11"/>
        <v>0</v>
      </c>
      <c r="AU31" s="21">
        <f t="shared" si="8"/>
        <v>0</v>
      </c>
      <c r="AV31" s="21">
        <f t="shared" si="8"/>
        <v>0</v>
      </c>
      <c r="AW31" s="21">
        <f t="shared" si="8"/>
        <v>0</v>
      </c>
      <c r="AX31" s="21">
        <f t="shared" si="8"/>
        <v>0</v>
      </c>
      <c r="AY31" s="21">
        <f t="shared" si="8"/>
        <v>0</v>
      </c>
      <c r="AZ31" s="21">
        <f t="shared" si="8"/>
        <v>0</v>
      </c>
      <c r="BA31" s="21">
        <f t="shared" si="8"/>
        <v>0</v>
      </c>
      <c r="BB31" s="13"/>
    </row>
    <row r="32" spans="1:54" ht="15.75" x14ac:dyDescent="0.25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V32" s="13"/>
      <c r="W32" s="19">
        <v>21</v>
      </c>
      <c r="X32" s="21">
        <f t="shared" si="9"/>
        <v>0</v>
      </c>
      <c r="Y32" s="21">
        <f t="shared" si="6"/>
        <v>1</v>
      </c>
      <c r="Z32" s="21">
        <f t="shared" si="6"/>
        <v>1</v>
      </c>
      <c r="AA32" s="21">
        <f t="shared" si="6"/>
        <v>1</v>
      </c>
      <c r="AB32" s="21">
        <f t="shared" si="6"/>
        <v>1</v>
      </c>
      <c r="AC32" s="21">
        <f t="shared" si="6"/>
        <v>1</v>
      </c>
      <c r="AD32" s="21">
        <f t="shared" si="6"/>
        <v>1</v>
      </c>
      <c r="AE32" s="21">
        <f t="shared" si="6"/>
        <v>0.5</v>
      </c>
      <c r="AF32" s="12"/>
      <c r="AG32" s="13"/>
      <c r="AH32" s="19">
        <v>21</v>
      </c>
      <c r="AI32" s="21">
        <f t="shared" si="10"/>
        <v>0</v>
      </c>
      <c r="AJ32" s="21">
        <f t="shared" si="7"/>
        <v>0</v>
      </c>
      <c r="AK32" s="21">
        <f t="shared" si="7"/>
        <v>0</v>
      </c>
      <c r="AL32" s="21">
        <f t="shared" si="7"/>
        <v>0.5</v>
      </c>
      <c r="AM32" s="21">
        <f t="shared" si="7"/>
        <v>0</v>
      </c>
      <c r="AN32" s="21">
        <f t="shared" si="7"/>
        <v>0</v>
      </c>
      <c r="AO32" s="21">
        <f t="shared" si="7"/>
        <v>0</v>
      </c>
      <c r="AP32" s="21">
        <f t="shared" si="7"/>
        <v>0</v>
      </c>
      <c r="AQ32" s="13"/>
      <c r="AR32" s="13"/>
      <c r="AS32" s="19">
        <v>27</v>
      </c>
      <c r="AT32" s="21">
        <f t="shared" si="11"/>
        <v>0</v>
      </c>
      <c r="AU32" s="21">
        <f t="shared" si="8"/>
        <v>0</v>
      </c>
      <c r="AV32" s="21">
        <f t="shared" si="8"/>
        <v>0</v>
      </c>
      <c r="AW32" s="21">
        <f t="shared" si="8"/>
        <v>0</v>
      </c>
      <c r="AX32" s="21">
        <f t="shared" si="8"/>
        <v>0</v>
      </c>
      <c r="AY32" s="21">
        <f t="shared" si="8"/>
        <v>0</v>
      </c>
      <c r="AZ32" s="21">
        <f t="shared" si="8"/>
        <v>0</v>
      </c>
      <c r="BA32" s="21">
        <f t="shared" si="8"/>
        <v>0</v>
      </c>
      <c r="BB32" s="13"/>
    </row>
    <row r="33" spans="1:54" ht="16.5" thickBot="1" x14ac:dyDescent="0.3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t="s">
        <v>40</v>
      </c>
      <c r="V33" s="13"/>
      <c r="W33" s="19">
        <v>23</v>
      </c>
      <c r="X33" s="21">
        <f t="shared" si="9"/>
        <v>0</v>
      </c>
      <c r="Y33" s="21">
        <f t="shared" si="6"/>
        <v>1</v>
      </c>
      <c r="Z33" s="21">
        <f t="shared" si="6"/>
        <v>1</v>
      </c>
      <c r="AA33" s="21">
        <f t="shared" si="6"/>
        <v>1</v>
      </c>
      <c r="AB33" s="21">
        <f t="shared" si="6"/>
        <v>1</v>
      </c>
      <c r="AC33" s="21">
        <f t="shared" si="6"/>
        <v>1</v>
      </c>
      <c r="AD33" s="21">
        <f t="shared" si="6"/>
        <v>0</v>
      </c>
      <c r="AE33" s="21">
        <f t="shared" si="6"/>
        <v>0</v>
      </c>
      <c r="AF33" s="12"/>
      <c r="AG33" s="13"/>
      <c r="AH33" s="19">
        <v>23</v>
      </c>
      <c r="AI33" s="21">
        <f t="shared" si="10"/>
        <v>0</v>
      </c>
      <c r="AJ33" s="21">
        <f t="shared" si="7"/>
        <v>0</v>
      </c>
      <c r="AK33" s="21">
        <f t="shared" si="7"/>
        <v>0</v>
      </c>
      <c r="AL33" s="21">
        <f t="shared" si="7"/>
        <v>0</v>
      </c>
      <c r="AM33" s="21">
        <f t="shared" si="7"/>
        <v>0</v>
      </c>
      <c r="AN33" s="21">
        <f t="shared" si="7"/>
        <v>0</v>
      </c>
      <c r="AO33" s="21">
        <f t="shared" si="7"/>
        <v>0</v>
      </c>
      <c r="AP33" s="21">
        <f t="shared" si="7"/>
        <v>0</v>
      </c>
      <c r="AQ33" s="13"/>
      <c r="AR33" s="13"/>
      <c r="AS33" s="19">
        <v>32</v>
      </c>
      <c r="AT33" s="21">
        <f t="shared" si="11"/>
        <v>0</v>
      </c>
      <c r="AU33" s="21">
        <f t="shared" si="8"/>
        <v>0</v>
      </c>
      <c r="AV33" s="21">
        <f t="shared" si="8"/>
        <v>0</v>
      </c>
      <c r="AW33" s="21">
        <f t="shared" si="8"/>
        <v>0</v>
      </c>
      <c r="AX33" s="21">
        <f t="shared" si="8"/>
        <v>0</v>
      </c>
      <c r="AY33" s="21">
        <f t="shared" si="8"/>
        <v>0</v>
      </c>
      <c r="AZ33" s="21">
        <f t="shared" si="8"/>
        <v>0</v>
      </c>
      <c r="BA33" s="21">
        <f t="shared" si="8"/>
        <v>0</v>
      </c>
      <c r="BB33" s="13"/>
    </row>
    <row r="34" spans="1:54" ht="15.75" x14ac:dyDescent="0.25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8" t="s">
        <v>41</v>
      </c>
      <c r="M34" s="18" t="s">
        <v>42</v>
      </c>
      <c r="N34" s="18" t="s">
        <v>43</v>
      </c>
      <c r="O34" s="18" t="s">
        <v>44</v>
      </c>
      <c r="P34" s="18" t="s">
        <v>2</v>
      </c>
      <c r="Q34" s="18" t="s">
        <v>45</v>
      </c>
      <c r="R34" s="18" t="s">
        <v>46</v>
      </c>
      <c r="V34" s="13"/>
      <c r="W34" s="19">
        <v>35</v>
      </c>
      <c r="X34" s="21">
        <f t="shared" si="9"/>
        <v>0</v>
      </c>
      <c r="Y34" s="21">
        <f t="shared" si="6"/>
        <v>0</v>
      </c>
      <c r="Z34" s="21">
        <f t="shared" si="6"/>
        <v>0</v>
      </c>
      <c r="AA34" s="21">
        <f t="shared" si="6"/>
        <v>0</v>
      </c>
      <c r="AB34" s="21">
        <f t="shared" si="6"/>
        <v>1</v>
      </c>
      <c r="AC34" s="21">
        <f t="shared" si="6"/>
        <v>0</v>
      </c>
      <c r="AD34" s="21">
        <f t="shared" si="6"/>
        <v>0</v>
      </c>
      <c r="AE34" s="21">
        <f t="shared" si="6"/>
        <v>0</v>
      </c>
      <c r="AF34" s="12"/>
      <c r="AG34" s="13"/>
      <c r="AH34" s="19">
        <v>35</v>
      </c>
      <c r="AI34" s="21">
        <f t="shared" si="10"/>
        <v>0</v>
      </c>
      <c r="AJ34" s="21">
        <f t="shared" si="7"/>
        <v>0</v>
      </c>
      <c r="AK34" s="21">
        <f t="shared" si="7"/>
        <v>0</v>
      </c>
      <c r="AL34" s="21">
        <f t="shared" si="7"/>
        <v>0</v>
      </c>
      <c r="AM34" s="21">
        <f t="shared" si="7"/>
        <v>0</v>
      </c>
      <c r="AN34" s="21">
        <f t="shared" si="7"/>
        <v>0</v>
      </c>
      <c r="AO34" s="21">
        <f t="shared" si="7"/>
        <v>0</v>
      </c>
      <c r="AP34" s="21">
        <f t="shared" si="7"/>
        <v>0</v>
      </c>
      <c r="AQ34" s="13"/>
      <c r="AR34" s="13"/>
      <c r="AS34" s="19">
        <v>40</v>
      </c>
      <c r="AT34" s="21">
        <f t="shared" si="11"/>
        <v>0</v>
      </c>
      <c r="AU34" s="21">
        <f t="shared" si="8"/>
        <v>0</v>
      </c>
      <c r="AV34" s="21">
        <f t="shared" si="8"/>
        <v>0</v>
      </c>
      <c r="AW34" s="21">
        <f t="shared" si="8"/>
        <v>0</v>
      </c>
      <c r="AX34" s="21">
        <f t="shared" si="8"/>
        <v>0</v>
      </c>
      <c r="AY34" s="21">
        <f t="shared" si="8"/>
        <v>0</v>
      </c>
      <c r="AZ34" s="21">
        <f t="shared" si="8"/>
        <v>0</v>
      </c>
      <c r="BA34" s="21">
        <f t="shared" si="8"/>
        <v>0</v>
      </c>
      <c r="BB34" s="13"/>
    </row>
    <row r="35" spans="1:54" x14ac:dyDescent="0.25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6" t="s">
        <v>47</v>
      </c>
      <c r="M35" s="16">
        <v>306.3333333333336</v>
      </c>
      <c r="N35" s="16">
        <v>2</v>
      </c>
      <c r="O35" s="16">
        <v>153.1666666666668</v>
      </c>
      <c r="P35" s="16">
        <v>5.6528998242530806</v>
      </c>
      <c r="Q35" s="16">
        <v>1.0860689390345001E-2</v>
      </c>
      <c r="R35" s="16">
        <v>3.4668001115424172</v>
      </c>
      <c r="V35" s="13"/>
      <c r="W35" s="13"/>
      <c r="X35" s="12"/>
      <c r="Y35" s="12"/>
      <c r="Z35" s="12"/>
      <c r="AA35" s="12"/>
      <c r="AB35" s="12"/>
      <c r="AC35" s="12"/>
      <c r="AD35" s="12"/>
      <c r="AE35" s="12"/>
      <c r="AF35" s="12">
        <f>SUM(X27:AE34)</f>
        <v>51.5</v>
      </c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21">
        <f>SUM(AI27:AP34)</f>
        <v>11.5</v>
      </c>
      <c r="AR35" s="13"/>
      <c r="AS35" s="13"/>
      <c r="AT35" s="13"/>
      <c r="AU35" s="13"/>
      <c r="AV35" s="13"/>
      <c r="AW35" s="13"/>
      <c r="AX35" s="13"/>
      <c r="AY35" s="13"/>
      <c r="AZ35" s="13"/>
      <c r="BA35" s="13"/>
      <c r="BB35" s="21">
        <f>SUM(AT27:BA34)</f>
        <v>1.5</v>
      </c>
    </row>
    <row r="36" spans="1:54" x14ac:dyDescent="0.25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6" t="s">
        <v>48</v>
      </c>
      <c r="M36" s="16">
        <v>569</v>
      </c>
      <c r="N36" s="16">
        <v>21</v>
      </c>
      <c r="O36" s="16">
        <v>27.095238095238095</v>
      </c>
      <c r="P36" s="16"/>
      <c r="Q36" s="16"/>
      <c r="R36" s="16"/>
    </row>
    <row r="37" spans="1:54" x14ac:dyDescent="0.25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6"/>
      <c r="M37" s="16"/>
      <c r="N37" s="16"/>
      <c r="O37" s="16"/>
      <c r="P37" s="16"/>
      <c r="Q37" s="16"/>
      <c r="R37" s="16"/>
      <c r="U37" s="22" t="s">
        <v>62</v>
      </c>
      <c r="V37" s="21">
        <f>SUM(AF35,AQ35,BB35)</f>
        <v>64.5</v>
      </c>
      <c r="W37" s="13"/>
      <c r="X37" s="13"/>
      <c r="Y37" s="13"/>
      <c r="Z37" s="13"/>
      <c r="AA37" s="13"/>
      <c r="AB37" s="13"/>
      <c r="AC37" s="13"/>
      <c r="AD37" s="13"/>
      <c r="AE37" s="13"/>
      <c r="AF37" s="13"/>
    </row>
    <row r="38" spans="1:54" ht="15.75" thickBot="1" x14ac:dyDescent="0.3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7" t="s">
        <v>49</v>
      </c>
      <c r="M38" s="17">
        <v>875.3333333333336</v>
      </c>
      <c r="N38" s="17">
        <v>23</v>
      </c>
      <c r="O38" s="17"/>
      <c r="P38" s="17"/>
      <c r="Q38" s="17"/>
      <c r="R38" s="17"/>
      <c r="U38" s="22" t="s">
        <v>63</v>
      </c>
      <c r="V38" s="13">
        <f>64*3*2/4</f>
        <v>96</v>
      </c>
      <c r="W38" s="13"/>
      <c r="X38" s="13"/>
      <c r="Y38" s="13"/>
      <c r="Z38" s="13"/>
      <c r="AA38" s="13"/>
      <c r="AB38" s="13"/>
      <c r="AC38" s="13"/>
      <c r="AD38" s="13"/>
      <c r="AE38" s="13"/>
      <c r="AF38" s="13"/>
    </row>
    <row r="39" spans="1:54" ht="15.75" x14ac:dyDescent="0.25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23" t="s">
        <v>55</v>
      </c>
      <c r="M39" s="13"/>
      <c r="U39" s="22" t="s">
        <v>64</v>
      </c>
      <c r="V39" s="13">
        <f>(64*9*51-64*3*19)/72</f>
        <v>357.33333333333331</v>
      </c>
      <c r="W39" s="13"/>
      <c r="X39" s="13"/>
      <c r="Y39" s="13"/>
      <c r="Z39" s="13"/>
      <c r="AA39" s="13"/>
      <c r="AB39" s="13"/>
      <c r="AC39" s="13"/>
      <c r="AD39" s="13"/>
      <c r="AE39" s="13"/>
      <c r="AF39" s="13"/>
    </row>
    <row r="40" spans="1:54" x14ac:dyDescent="0.25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6" t="s">
        <v>56</v>
      </c>
      <c r="M40" s="14" t="str">
        <f>IF(Q35&lt;0.05,"отвергается","принимается")</f>
        <v>отвергается</v>
      </c>
      <c r="U40" s="22" t="s">
        <v>65</v>
      </c>
      <c r="V40" s="13">
        <f>(V37-V38)/SQRT(V39)</f>
        <v>-1.6663790174659385</v>
      </c>
      <c r="W40" s="13"/>
      <c r="X40" s="13"/>
      <c r="Y40" s="13"/>
      <c r="Z40" s="13"/>
      <c r="AA40" s="13"/>
      <c r="AB40" s="13"/>
      <c r="AC40" s="13"/>
      <c r="AD40" s="13"/>
      <c r="AE40" s="13"/>
      <c r="AF40" s="13"/>
    </row>
    <row r="41" spans="1:54" x14ac:dyDescent="0.25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U41" s="22" t="s">
        <v>66</v>
      </c>
      <c r="V41" s="13">
        <v>0.05</v>
      </c>
      <c r="W41" s="13"/>
      <c r="X41" s="13"/>
      <c r="Y41" s="13"/>
      <c r="Z41" s="13"/>
      <c r="AA41" s="13"/>
      <c r="AB41" s="13"/>
      <c r="AC41" s="13"/>
      <c r="AD41" s="13"/>
      <c r="AE41" s="13"/>
      <c r="AF41" s="13" t="s">
        <v>69</v>
      </c>
    </row>
    <row r="42" spans="1:54" x14ac:dyDescent="0.25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U42" s="15" t="s">
        <v>67</v>
      </c>
      <c r="V42" s="13"/>
      <c r="W42" s="13"/>
      <c r="X42" s="13"/>
      <c r="Y42" s="13"/>
      <c r="Z42" s="13"/>
      <c r="AA42" s="13"/>
      <c r="AB42" s="14" t="str">
        <f>IF(ABS($V$40)&gt;AF42, "принимается", "отвергается")</f>
        <v>отвергается</v>
      </c>
      <c r="AC42" s="14"/>
      <c r="AD42" s="14"/>
      <c r="AE42" s="14"/>
      <c r="AF42" s="13">
        <f>_xlfn.NORM.S.INV(1-V41/2)</f>
        <v>1.9599639845400536</v>
      </c>
    </row>
    <row r="43" spans="1:54" x14ac:dyDescent="0.25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U43" s="15" t="s">
        <v>68</v>
      </c>
      <c r="V43" s="13"/>
      <c r="W43" s="13"/>
      <c r="X43" s="13"/>
      <c r="Y43" s="13"/>
      <c r="Z43" s="13"/>
      <c r="AA43" s="13"/>
      <c r="AB43" s="14" t="str">
        <f>IF($V$40&gt;AF43, "принимается", "отвергается")</f>
        <v>отвергается</v>
      </c>
      <c r="AC43" s="14"/>
      <c r="AD43" s="14"/>
      <c r="AE43" s="14"/>
      <c r="AF43" s="13">
        <f>_xlfn.NORM.S.INV(1-V41)</f>
        <v>1.6448536269514715</v>
      </c>
    </row>
    <row r="45" spans="1:54" x14ac:dyDescent="0.25">
      <c r="A45" s="22" t="s">
        <v>71</v>
      </c>
      <c r="B45" t="s">
        <v>74</v>
      </c>
    </row>
    <row r="46" spans="1:54" x14ac:dyDescent="0.25">
      <c r="B46" t="s">
        <v>75</v>
      </c>
    </row>
    <row r="47" spans="1:54" x14ac:dyDescent="0.25">
      <c r="B47" t="s">
        <v>76</v>
      </c>
    </row>
  </sheetData>
  <sortState ref="AS27:AS34">
    <sortCondition ref="AS27"/>
  </sortState>
  <mergeCells count="2">
    <mergeCell ref="B1:I1"/>
    <mergeCell ref="B23:I2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0"/>
  <sheetViews>
    <sheetView tabSelected="1" workbookViewId="0">
      <selection activeCell="O79" sqref="O79"/>
    </sheetView>
  </sheetViews>
  <sheetFormatPr defaultRowHeight="15" x14ac:dyDescent="0.25"/>
  <cols>
    <col min="1" max="1" width="17.42578125" bestFit="1" customWidth="1"/>
    <col min="8" max="8" width="53.7109375" bestFit="1" customWidth="1"/>
    <col min="9" max="9" width="13.140625" bestFit="1" customWidth="1"/>
    <col min="10" max="10" width="7.7109375" bestFit="1" customWidth="1"/>
    <col min="11" max="13" width="12" bestFit="1" customWidth="1"/>
    <col min="14" max="14" width="15.28515625" bestFit="1" customWidth="1"/>
  </cols>
  <sheetData>
    <row r="1" spans="1:12" x14ac:dyDescent="0.25">
      <c r="A1" s="22" t="s">
        <v>54</v>
      </c>
      <c r="B1" s="26" t="s">
        <v>77</v>
      </c>
      <c r="C1" s="26"/>
      <c r="D1" s="26"/>
      <c r="E1" s="26"/>
      <c r="F1" s="26"/>
    </row>
    <row r="2" spans="1:12" x14ac:dyDescent="0.25">
      <c r="A2" t="s">
        <v>78</v>
      </c>
      <c r="B2">
        <v>1</v>
      </c>
      <c r="C2" s="13">
        <v>2</v>
      </c>
      <c r="D2" s="13">
        <v>3</v>
      </c>
      <c r="E2" s="13">
        <v>4</v>
      </c>
      <c r="F2" s="13">
        <v>5</v>
      </c>
      <c r="H2" t="s">
        <v>79</v>
      </c>
    </row>
    <row r="3" spans="1:12" ht="16.5" thickBot="1" x14ac:dyDescent="0.3">
      <c r="A3">
        <v>1</v>
      </c>
      <c r="B3" s="19">
        <v>3</v>
      </c>
      <c r="C3" s="19">
        <v>3</v>
      </c>
      <c r="D3" s="19">
        <v>6</v>
      </c>
      <c r="E3" s="19">
        <v>6</v>
      </c>
      <c r="F3" s="19">
        <v>8</v>
      </c>
    </row>
    <row r="4" spans="1:12" ht="15.75" x14ac:dyDescent="0.25">
      <c r="A4" s="13">
        <v>2</v>
      </c>
      <c r="B4" s="19">
        <v>8</v>
      </c>
      <c r="C4" s="19">
        <v>3</v>
      </c>
      <c r="D4" s="19">
        <v>7</v>
      </c>
      <c r="E4" s="19">
        <v>6</v>
      </c>
      <c r="F4" s="19">
        <v>3</v>
      </c>
      <c r="H4" s="18" t="s">
        <v>31</v>
      </c>
      <c r="I4" s="18" t="s">
        <v>33</v>
      </c>
      <c r="J4" s="18" t="s">
        <v>34</v>
      </c>
      <c r="K4" s="18" t="s">
        <v>35</v>
      </c>
      <c r="L4" s="18" t="s">
        <v>36</v>
      </c>
    </row>
    <row r="5" spans="1:12" ht="15.75" x14ac:dyDescent="0.25">
      <c r="A5" s="13">
        <v>3</v>
      </c>
      <c r="B5" s="19">
        <v>6</v>
      </c>
      <c r="C5" s="19">
        <v>6</v>
      </c>
      <c r="D5" s="19">
        <v>8</v>
      </c>
      <c r="E5" s="19">
        <v>7</v>
      </c>
      <c r="F5" s="19">
        <v>8</v>
      </c>
      <c r="H5" s="16" t="s">
        <v>37</v>
      </c>
      <c r="I5" s="16">
        <v>5</v>
      </c>
      <c r="J5" s="16">
        <v>26</v>
      </c>
      <c r="K5" s="16">
        <v>5.2</v>
      </c>
      <c r="L5" s="16">
        <v>4.7000000000000028</v>
      </c>
    </row>
    <row r="6" spans="1:12" x14ac:dyDescent="0.25">
      <c r="H6" s="16" t="s">
        <v>38</v>
      </c>
      <c r="I6" s="16">
        <v>5</v>
      </c>
      <c r="J6" s="16">
        <v>27</v>
      </c>
      <c r="K6" s="16">
        <v>5.4</v>
      </c>
      <c r="L6" s="16">
        <v>5.2999999999999972</v>
      </c>
    </row>
    <row r="7" spans="1:12" x14ac:dyDescent="0.25">
      <c r="H7" s="16" t="s">
        <v>39</v>
      </c>
      <c r="I7" s="16">
        <v>5</v>
      </c>
      <c r="J7" s="16">
        <v>35</v>
      </c>
      <c r="K7" s="16">
        <v>7</v>
      </c>
      <c r="L7" s="16">
        <v>1</v>
      </c>
    </row>
    <row r="8" spans="1:12" x14ac:dyDescent="0.25">
      <c r="H8" s="16"/>
      <c r="I8" s="16"/>
      <c r="J8" s="16"/>
      <c r="K8" s="16"/>
      <c r="L8" s="16"/>
    </row>
    <row r="9" spans="1:12" x14ac:dyDescent="0.25">
      <c r="H9" s="16" t="s">
        <v>80</v>
      </c>
      <c r="I9" s="16">
        <v>3</v>
      </c>
      <c r="J9" s="16">
        <v>17</v>
      </c>
      <c r="K9" s="16">
        <v>5.666666666666667</v>
      </c>
      <c r="L9" s="16">
        <v>6.3333333333333357</v>
      </c>
    </row>
    <row r="10" spans="1:12" x14ac:dyDescent="0.25">
      <c r="H10" s="16" t="s">
        <v>81</v>
      </c>
      <c r="I10" s="16">
        <v>3</v>
      </c>
      <c r="J10" s="16">
        <v>12</v>
      </c>
      <c r="K10" s="16">
        <v>4</v>
      </c>
      <c r="L10" s="16">
        <v>3</v>
      </c>
    </row>
    <row r="11" spans="1:12" x14ac:dyDescent="0.25">
      <c r="H11" s="16" t="s">
        <v>82</v>
      </c>
      <c r="I11" s="16">
        <v>3</v>
      </c>
      <c r="J11" s="16">
        <v>21</v>
      </c>
      <c r="K11" s="16">
        <v>7</v>
      </c>
      <c r="L11" s="16">
        <v>1</v>
      </c>
    </row>
    <row r="12" spans="1:12" x14ac:dyDescent="0.25">
      <c r="H12" s="16" t="s">
        <v>83</v>
      </c>
      <c r="I12" s="16">
        <v>3</v>
      </c>
      <c r="J12" s="16">
        <v>19</v>
      </c>
      <c r="K12" s="16">
        <v>6.333333333333333</v>
      </c>
      <c r="L12" s="16">
        <v>0.33333333333333337</v>
      </c>
    </row>
    <row r="13" spans="1:12" ht="15.75" thickBot="1" x14ac:dyDescent="0.3">
      <c r="H13" s="17" t="s">
        <v>84</v>
      </c>
      <c r="I13" s="17">
        <v>3</v>
      </c>
      <c r="J13" s="17">
        <v>19</v>
      </c>
      <c r="K13" s="17">
        <v>6.333333333333333</v>
      </c>
      <c r="L13" s="17">
        <v>8.3333333333333357</v>
      </c>
    </row>
    <row r="16" spans="1:12" ht="15.75" thickBot="1" x14ac:dyDescent="0.3">
      <c r="H16" t="s">
        <v>40</v>
      </c>
    </row>
    <row r="17" spans="1:14" x14ac:dyDescent="0.25">
      <c r="H17" s="18" t="s">
        <v>41</v>
      </c>
      <c r="I17" s="18" t="s">
        <v>42</v>
      </c>
      <c r="J17" s="18" t="s">
        <v>43</v>
      </c>
      <c r="K17" s="18" t="s">
        <v>44</v>
      </c>
      <c r="L17" s="18" t="s">
        <v>2</v>
      </c>
      <c r="M17" s="18" t="s">
        <v>45</v>
      </c>
      <c r="N17" s="18" t="s">
        <v>46</v>
      </c>
    </row>
    <row r="18" spans="1:14" x14ac:dyDescent="0.25">
      <c r="H18" s="16" t="s">
        <v>85</v>
      </c>
      <c r="I18" s="16">
        <v>9.7333333333333343</v>
      </c>
      <c r="J18" s="16">
        <v>2</v>
      </c>
      <c r="K18" s="16">
        <v>4.8666666666666671</v>
      </c>
      <c r="L18" s="16">
        <v>1.3773584905660379</v>
      </c>
      <c r="M18" s="16">
        <v>0.30617096546315214</v>
      </c>
      <c r="N18" s="16">
        <v>8.6491106406735145</v>
      </c>
    </row>
    <row r="19" spans="1:14" x14ac:dyDescent="0.25">
      <c r="H19" s="16" t="s">
        <v>86</v>
      </c>
      <c r="I19" s="16">
        <v>15.733333333333334</v>
      </c>
      <c r="J19" s="16">
        <v>4</v>
      </c>
      <c r="K19" s="16">
        <v>3.9333333333333336</v>
      </c>
      <c r="L19" s="16">
        <v>1.1132075471698115</v>
      </c>
      <c r="M19" s="16">
        <v>0.41395021510886565</v>
      </c>
      <c r="N19" s="16">
        <v>7.006076622955586</v>
      </c>
    </row>
    <row r="20" spans="1:14" x14ac:dyDescent="0.25">
      <c r="H20" s="16" t="s">
        <v>87</v>
      </c>
      <c r="I20" s="16">
        <v>28.266666666666666</v>
      </c>
      <c r="J20" s="16">
        <v>8</v>
      </c>
      <c r="K20" s="16">
        <v>3.5333333333333332</v>
      </c>
      <c r="L20" s="16"/>
      <c r="M20" s="16"/>
      <c r="N20" s="16"/>
    </row>
    <row r="21" spans="1:14" x14ac:dyDescent="0.25">
      <c r="H21" s="16"/>
      <c r="I21" s="16"/>
      <c r="J21" s="16"/>
      <c r="K21" s="16"/>
      <c r="L21" s="16"/>
      <c r="M21" s="16"/>
      <c r="N21" s="16"/>
    </row>
    <row r="22" spans="1:14" ht="15.75" thickBot="1" x14ac:dyDescent="0.3">
      <c r="H22" s="17" t="s">
        <v>49</v>
      </c>
      <c r="I22" s="17">
        <v>53.733333333333334</v>
      </c>
      <c r="J22" s="17">
        <v>14</v>
      </c>
      <c r="K22" s="17"/>
      <c r="L22" s="17"/>
      <c r="M22" s="17"/>
      <c r="N22" s="17"/>
    </row>
    <row r="24" spans="1:14" x14ac:dyDescent="0.25">
      <c r="H24" s="22" t="s">
        <v>88</v>
      </c>
      <c r="I24" s="14" t="str">
        <f>IF(L19&gt;N19,"отвергается","принимается")</f>
        <v>принимается</v>
      </c>
    </row>
    <row r="25" spans="1:14" x14ac:dyDescent="0.25">
      <c r="H25" s="22" t="s">
        <v>89</v>
      </c>
      <c r="I25" s="14" t="str">
        <f>IF(L18&gt;N18,"отвергается","принимается")</f>
        <v>принимается</v>
      </c>
    </row>
    <row r="27" spans="1:14" x14ac:dyDescent="0.25">
      <c r="A27" s="22" t="s">
        <v>57</v>
      </c>
      <c r="B27" s="26" t="s">
        <v>77</v>
      </c>
      <c r="C27" s="26"/>
      <c r="D27" s="26"/>
      <c r="E27" s="26"/>
      <c r="F27" s="26"/>
    </row>
    <row r="28" spans="1:14" x14ac:dyDescent="0.25">
      <c r="A28" s="25" t="s">
        <v>78</v>
      </c>
      <c r="B28" s="25">
        <v>1</v>
      </c>
      <c r="C28" s="25">
        <v>2</v>
      </c>
      <c r="D28" s="25">
        <v>3</v>
      </c>
      <c r="E28" s="25">
        <v>4</v>
      </c>
      <c r="F28" s="25">
        <v>5</v>
      </c>
      <c r="H28" t="s">
        <v>79</v>
      </c>
    </row>
    <row r="29" spans="1:14" ht="16.5" thickBot="1" x14ac:dyDescent="0.3">
      <c r="A29" s="25">
        <v>1</v>
      </c>
      <c r="B29" s="19">
        <v>8</v>
      </c>
      <c r="C29" s="19">
        <v>8</v>
      </c>
      <c r="D29" s="19">
        <v>11</v>
      </c>
      <c r="E29" s="19">
        <v>11</v>
      </c>
      <c r="F29" s="19">
        <v>13</v>
      </c>
    </row>
    <row r="30" spans="1:14" ht="15.75" x14ac:dyDescent="0.25">
      <c r="A30" s="25">
        <v>2</v>
      </c>
      <c r="B30" s="19">
        <v>8</v>
      </c>
      <c r="C30" s="19">
        <v>3</v>
      </c>
      <c r="D30" s="19">
        <v>7</v>
      </c>
      <c r="E30" s="19">
        <v>6</v>
      </c>
      <c r="F30" s="19">
        <v>3</v>
      </c>
      <c r="H30" s="18" t="s">
        <v>31</v>
      </c>
      <c r="I30" s="18" t="s">
        <v>33</v>
      </c>
      <c r="J30" s="18" t="s">
        <v>34</v>
      </c>
      <c r="K30" s="18" t="s">
        <v>35</v>
      </c>
      <c r="L30" s="18" t="s">
        <v>36</v>
      </c>
    </row>
    <row r="31" spans="1:14" ht="15.75" x14ac:dyDescent="0.25">
      <c r="A31" s="25">
        <v>3</v>
      </c>
      <c r="B31" s="19">
        <v>6</v>
      </c>
      <c r="C31" s="19">
        <v>6</v>
      </c>
      <c r="D31" s="19">
        <v>8</v>
      </c>
      <c r="E31" s="19">
        <v>7</v>
      </c>
      <c r="F31" s="19">
        <v>8</v>
      </c>
      <c r="H31" s="16" t="s">
        <v>37</v>
      </c>
      <c r="I31" s="16">
        <v>5</v>
      </c>
      <c r="J31" s="16">
        <v>51</v>
      </c>
      <c r="K31" s="16">
        <v>10.199999999999999</v>
      </c>
      <c r="L31" s="16">
        <v>4.6999999999999886</v>
      </c>
    </row>
    <row r="32" spans="1:14" x14ac:dyDescent="0.25">
      <c r="H32" s="16" t="s">
        <v>38</v>
      </c>
      <c r="I32" s="16">
        <v>5</v>
      </c>
      <c r="J32" s="16">
        <v>27</v>
      </c>
      <c r="K32" s="16">
        <v>5.4</v>
      </c>
      <c r="L32" s="16">
        <v>5.2999999999999972</v>
      </c>
    </row>
    <row r="33" spans="8:14" x14ac:dyDescent="0.25">
      <c r="H33" s="16" t="s">
        <v>39</v>
      </c>
      <c r="I33" s="16">
        <v>5</v>
      </c>
      <c r="J33" s="16">
        <v>35</v>
      </c>
      <c r="K33" s="16">
        <v>7</v>
      </c>
      <c r="L33" s="16">
        <v>1</v>
      </c>
    </row>
    <row r="34" spans="8:14" x14ac:dyDescent="0.25">
      <c r="H34" s="16"/>
      <c r="I34" s="16"/>
      <c r="J34" s="16"/>
      <c r="K34" s="16"/>
      <c r="L34" s="16"/>
    </row>
    <row r="35" spans="8:14" x14ac:dyDescent="0.25">
      <c r="H35" s="16" t="s">
        <v>80</v>
      </c>
      <c r="I35" s="16">
        <v>3</v>
      </c>
      <c r="J35" s="16">
        <v>22</v>
      </c>
      <c r="K35" s="16">
        <v>7.333333333333333</v>
      </c>
      <c r="L35" s="16">
        <v>1.3333333333333286</v>
      </c>
    </row>
    <row r="36" spans="8:14" x14ac:dyDescent="0.25">
      <c r="H36" s="16" t="s">
        <v>81</v>
      </c>
      <c r="I36" s="16">
        <v>3</v>
      </c>
      <c r="J36" s="16">
        <v>17</v>
      </c>
      <c r="K36" s="16">
        <v>5.666666666666667</v>
      </c>
      <c r="L36" s="16">
        <v>6.3333333333333357</v>
      </c>
    </row>
    <row r="37" spans="8:14" x14ac:dyDescent="0.25">
      <c r="H37" s="16" t="s">
        <v>82</v>
      </c>
      <c r="I37" s="16">
        <v>3</v>
      </c>
      <c r="J37" s="16">
        <v>26</v>
      </c>
      <c r="K37" s="16">
        <v>8.6666666666666661</v>
      </c>
      <c r="L37" s="16">
        <v>4.3333333333333286</v>
      </c>
    </row>
    <row r="38" spans="8:14" x14ac:dyDescent="0.25">
      <c r="H38" s="16" t="s">
        <v>83</v>
      </c>
      <c r="I38" s="16">
        <v>3</v>
      </c>
      <c r="J38" s="16">
        <v>24</v>
      </c>
      <c r="K38" s="16">
        <v>8</v>
      </c>
      <c r="L38" s="16">
        <v>7</v>
      </c>
    </row>
    <row r="39" spans="8:14" ht="15.75" thickBot="1" x14ac:dyDescent="0.3">
      <c r="H39" s="17" t="s">
        <v>84</v>
      </c>
      <c r="I39" s="17">
        <v>3</v>
      </c>
      <c r="J39" s="17">
        <v>24</v>
      </c>
      <c r="K39" s="17">
        <v>8</v>
      </c>
      <c r="L39" s="17">
        <v>25</v>
      </c>
    </row>
    <row r="42" spans="8:14" ht="15.75" thickBot="1" x14ac:dyDescent="0.3">
      <c r="H42" t="s">
        <v>40</v>
      </c>
    </row>
    <row r="43" spans="8:14" x14ac:dyDescent="0.25">
      <c r="H43" s="18" t="s">
        <v>41</v>
      </c>
      <c r="I43" s="18" t="s">
        <v>42</v>
      </c>
      <c r="J43" s="18" t="s">
        <v>43</v>
      </c>
      <c r="K43" s="18" t="s">
        <v>44</v>
      </c>
      <c r="L43" s="18" t="s">
        <v>2</v>
      </c>
      <c r="M43" s="18" t="s">
        <v>45</v>
      </c>
      <c r="N43" s="18" t="s">
        <v>46</v>
      </c>
    </row>
    <row r="44" spans="8:14" x14ac:dyDescent="0.25">
      <c r="H44" s="16" t="s">
        <v>85</v>
      </c>
      <c r="I44" s="16">
        <v>59.733333333333334</v>
      </c>
      <c r="J44" s="16">
        <v>2</v>
      </c>
      <c r="K44" s="16">
        <v>29.866666666666667</v>
      </c>
      <c r="L44" s="16">
        <v>8.4528301886792452</v>
      </c>
      <c r="M44" s="16">
        <v>1.0645540132943089E-2</v>
      </c>
      <c r="N44" s="16">
        <v>8.6491106406735145</v>
      </c>
    </row>
    <row r="45" spans="8:14" x14ac:dyDescent="0.25">
      <c r="H45" s="16" t="s">
        <v>86</v>
      </c>
      <c r="I45" s="16">
        <v>15.733333333333334</v>
      </c>
      <c r="J45" s="16">
        <v>4</v>
      </c>
      <c r="K45" s="16">
        <v>3.9333333333333336</v>
      </c>
      <c r="L45" s="16">
        <v>1.1132075471698115</v>
      </c>
      <c r="M45" s="16">
        <v>0.41395021510886565</v>
      </c>
      <c r="N45" s="16">
        <v>7.006076622955586</v>
      </c>
    </row>
    <row r="46" spans="8:14" x14ac:dyDescent="0.25">
      <c r="H46" s="16" t="s">
        <v>87</v>
      </c>
      <c r="I46" s="16">
        <v>28.266666666666666</v>
      </c>
      <c r="J46" s="16">
        <v>8</v>
      </c>
      <c r="K46" s="16">
        <v>3.5333333333333332</v>
      </c>
      <c r="L46" s="16"/>
      <c r="M46" s="16"/>
      <c r="N46" s="16"/>
    </row>
    <row r="47" spans="8:14" x14ac:dyDescent="0.25">
      <c r="H47" s="16"/>
      <c r="I47" s="16"/>
      <c r="J47" s="16"/>
      <c r="K47" s="16"/>
      <c r="L47" s="16"/>
      <c r="M47" s="16"/>
      <c r="N47" s="16"/>
    </row>
    <row r="48" spans="8:14" ht="15.75" thickBot="1" x14ac:dyDescent="0.3">
      <c r="H48" s="17" t="s">
        <v>49</v>
      </c>
      <c r="I48" s="17">
        <v>103.73333333333333</v>
      </c>
      <c r="J48" s="17">
        <v>14</v>
      </c>
      <c r="K48" s="17"/>
      <c r="L48" s="17"/>
      <c r="M48" s="17"/>
      <c r="N48" s="17"/>
    </row>
    <row r="50" spans="1:12" x14ac:dyDescent="0.25">
      <c r="H50" s="22" t="s">
        <v>88</v>
      </c>
      <c r="I50" s="14" t="str">
        <f>IF(L45&gt;N45,"отвергается","принимается")</f>
        <v>принимается</v>
      </c>
    </row>
    <row r="51" spans="1:12" x14ac:dyDescent="0.25">
      <c r="H51" s="22" t="s">
        <v>89</v>
      </c>
      <c r="I51" s="14" t="str">
        <f>IF(L44&gt;N44,"отвергается","принимается")</f>
        <v>принимается</v>
      </c>
    </row>
    <row r="53" spans="1:12" x14ac:dyDescent="0.25">
      <c r="A53" s="22" t="s">
        <v>70</v>
      </c>
      <c r="B53" s="26" t="s">
        <v>77</v>
      </c>
      <c r="C53" s="26"/>
      <c r="D53" s="26"/>
      <c r="E53" s="26"/>
      <c r="F53" s="26"/>
    </row>
    <row r="54" spans="1:12" x14ac:dyDescent="0.25">
      <c r="A54" s="25" t="s">
        <v>78</v>
      </c>
      <c r="B54" s="25">
        <v>1</v>
      </c>
      <c r="C54" s="25">
        <v>2</v>
      </c>
      <c r="D54" s="25">
        <v>3</v>
      </c>
      <c r="E54" s="25">
        <v>4</v>
      </c>
      <c r="F54" s="25">
        <v>5</v>
      </c>
      <c r="H54" t="s">
        <v>79</v>
      </c>
    </row>
    <row r="55" spans="1:12" ht="16.5" thickBot="1" x14ac:dyDescent="0.3">
      <c r="A55" s="25">
        <v>1</v>
      </c>
      <c r="B55" s="19">
        <v>8</v>
      </c>
      <c r="C55" s="19">
        <v>8</v>
      </c>
      <c r="D55" s="19">
        <v>14</v>
      </c>
      <c r="E55" s="19">
        <v>11</v>
      </c>
      <c r="F55" s="19">
        <v>13</v>
      </c>
    </row>
    <row r="56" spans="1:12" ht="15.75" x14ac:dyDescent="0.25">
      <c r="A56" s="25">
        <v>2</v>
      </c>
      <c r="B56" s="19">
        <v>8</v>
      </c>
      <c r="C56" s="19">
        <v>3</v>
      </c>
      <c r="D56" s="19">
        <v>10</v>
      </c>
      <c r="E56" s="19">
        <v>6</v>
      </c>
      <c r="F56" s="19">
        <v>3</v>
      </c>
      <c r="H56" s="18" t="s">
        <v>31</v>
      </c>
      <c r="I56" s="18" t="s">
        <v>33</v>
      </c>
      <c r="J56" s="18" t="s">
        <v>34</v>
      </c>
      <c r="K56" s="18" t="s">
        <v>35</v>
      </c>
      <c r="L56" s="18" t="s">
        <v>36</v>
      </c>
    </row>
    <row r="57" spans="1:12" ht="15.75" x14ac:dyDescent="0.25">
      <c r="A57" s="25">
        <v>3</v>
      </c>
      <c r="B57" s="19">
        <v>6</v>
      </c>
      <c r="C57" s="19">
        <v>6</v>
      </c>
      <c r="D57" s="19">
        <v>11</v>
      </c>
      <c r="E57" s="19">
        <v>7</v>
      </c>
      <c r="F57" s="19">
        <v>8</v>
      </c>
      <c r="H57" s="16" t="s">
        <v>37</v>
      </c>
      <c r="I57" s="16">
        <v>5</v>
      </c>
      <c r="J57" s="16">
        <v>54</v>
      </c>
      <c r="K57" s="16">
        <v>10.8</v>
      </c>
      <c r="L57" s="16">
        <v>7.6999999999999886</v>
      </c>
    </row>
    <row r="58" spans="1:12" x14ac:dyDescent="0.25">
      <c r="H58" s="16" t="s">
        <v>38</v>
      </c>
      <c r="I58" s="16">
        <v>5</v>
      </c>
      <c r="J58" s="16">
        <v>30</v>
      </c>
      <c r="K58" s="16">
        <v>6</v>
      </c>
      <c r="L58" s="16">
        <v>9.5</v>
      </c>
    </row>
    <row r="59" spans="1:12" x14ac:dyDescent="0.25">
      <c r="H59" s="16" t="s">
        <v>39</v>
      </c>
      <c r="I59" s="16">
        <v>5</v>
      </c>
      <c r="J59" s="16">
        <v>38</v>
      </c>
      <c r="K59" s="16">
        <v>7.6</v>
      </c>
      <c r="L59" s="16">
        <v>4.2999999999999972</v>
      </c>
    </row>
    <row r="60" spans="1:12" x14ac:dyDescent="0.25">
      <c r="H60" s="16"/>
      <c r="I60" s="16"/>
      <c r="J60" s="16"/>
      <c r="K60" s="16"/>
      <c r="L60" s="16"/>
    </row>
    <row r="61" spans="1:12" x14ac:dyDescent="0.25">
      <c r="H61" s="16" t="s">
        <v>80</v>
      </c>
      <c r="I61" s="16">
        <v>3</v>
      </c>
      <c r="J61" s="16">
        <v>22</v>
      </c>
      <c r="K61" s="16">
        <v>7.333333333333333</v>
      </c>
      <c r="L61" s="16">
        <v>1.3333333333333286</v>
      </c>
    </row>
    <row r="62" spans="1:12" x14ac:dyDescent="0.25">
      <c r="H62" s="16" t="s">
        <v>81</v>
      </c>
      <c r="I62" s="16">
        <v>3</v>
      </c>
      <c r="J62" s="16">
        <v>17</v>
      </c>
      <c r="K62" s="16">
        <v>5.666666666666667</v>
      </c>
      <c r="L62" s="16">
        <v>6.3333333333333357</v>
      </c>
    </row>
    <row r="63" spans="1:12" x14ac:dyDescent="0.25">
      <c r="H63" s="16" t="s">
        <v>82</v>
      </c>
      <c r="I63" s="16">
        <v>3</v>
      </c>
      <c r="J63" s="16">
        <v>35</v>
      </c>
      <c r="K63" s="16">
        <v>11.666666666666666</v>
      </c>
      <c r="L63" s="16">
        <v>4.3333333333333428</v>
      </c>
    </row>
    <row r="64" spans="1:12" x14ac:dyDescent="0.25">
      <c r="H64" s="16" t="s">
        <v>83</v>
      </c>
      <c r="I64" s="16">
        <v>3</v>
      </c>
      <c r="J64" s="16">
        <v>24</v>
      </c>
      <c r="K64" s="16">
        <v>8</v>
      </c>
      <c r="L64" s="16">
        <v>7</v>
      </c>
    </row>
    <row r="65" spans="1:14" ht="15.75" thickBot="1" x14ac:dyDescent="0.3">
      <c r="H65" s="17" t="s">
        <v>84</v>
      </c>
      <c r="I65" s="17">
        <v>3</v>
      </c>
      <c r="J65" s="17">
        <v>24</v>
      </c>
      <c r="K65" s="17">
        <v>8</v>
      </c>
      <c r="L65" s="17">
        <v>25</v>
      </c>
    </row>
    <row r="68" spans="1:14" ht="15.75" thickBot="1" x14ac:dyDescent="0.3">
      <c r="H68" t="s">
        <v>40</v>
      </c>
    </row>
    <row r="69" spans="1:14" x14ac:dyDescent="0.25">
      <c r="H69" s="18" t="s">
        <v>41</v>
      </c>
      <c r="I69" s="18" t="s">
        <v>42</v>
      </c>
      <c r="J69" s="18" t="s">
        <v>43</v>
      </c>
      <c r="K69" s="18" t="s">
        <v>44</v>
      </c>
      <c r="L69" s="18" t="s">
        <v>2</v>
      </c>
      <c r="M69" s="18" t="s">
        <v>45</v>
      </c>
      <c r="N69" s="18" t="s">
        <v>46</v>
      </c>
    </row>
    <row r="70" spans="1:14" x14ac:dyDescent="0.25">
      <c r="H70" s="16" t="s">
        <v>85</v>
      </c>
      <c r="I70" s="16">
        <v>59.73333333333332</v>
      </c>
      <c r="J70" s="16">
        <v>2</v>
      </c>
      <c r="K70" s="16">
        <v>29.86666666666666</v>
      </c>
      <c r="L70" s="16">
        <v>8.4528301886792399</v>
      </c>
      <c r="M70" s="16">
        <v>1.0645540132943108E-2</v>
      </c>
      <c r="N70" s="16">
        <v>8.6491106406735145</v>
      </c>
    </row>
    <row r="71" spans="1:14" x14ac:dyDescent="0.25">
      <c r="H71" s="16" t="s">
        <v>86</v>
      </c>
      <c r="I71" s="16">
        <v>57.73333333333332</v>
      </c>
      <c r="J71" s="16">
        <v>4</v>
      </c>
      <c r="K71" s="16">
        <v>14.43333333333333</v>
      </c>
      <c r="L71" s="16">
        <v>4.0849056603773555</v>
      </c>
      <c r="M71" s="16">
        <v>4.3010456521568013E-2</v>
      </c>
      <c r="N71" s="16">
        <v>7.006076622955586</v>
      </c>
    </row>
    <row r="72" spans="1:14" x14ac:dyDescent="0.25">
      <c r="H72" s="16" t="s">
        <v>87</v>
      </c>
      <c r="I72" s="16">
        <v>28.26666666666668</v>
      </c>
      <c r="J72" s="16">
        <v>8</v>
      </c>
      <c r="K72" s="16">
        <v>3.533333333333335</v>
      </c>
      <c r="L72" s="16"/>
      <c r="M72" s="16"/>
      <c r="N72" s="16"/>
    </row>
    <row r="73" spans="1:14" x14ac:dyDescent="0.25">
      <c r="H73" s="16"/>
      <c r="I73" s="16"/>
      <c r="J73" s="16"/>
      <c r="K73" s="16"/>
      <c r="L73" s="16"/>
      <c r="M73" s="16"/>
      <c r="N73" s="16"/>
    </row>
    <row r="74" spans="1:14" ht="15.75" thickBot="1" x14ac:dyDescent="0.3">
      <c r="H74" s="17" t="s">
        <v>49</v>
      </c>
      <c r="I74" s="17">
        <v>145.73333333333332</v>
      </c>
      <c r="J74" s="17">
        <v>14</v>
      </c>
      <c r="K74" s="17"/>
      <c r="L74" s="17"/>
      <c r="M74" s="17"/>
      <c r="N74" s="17"/>
    </row>
    <row r="76" spans="1:14" x14ac:dyDescent="0.25">
      <c r="H76" s="22" t="s">
        <v>88</v>
      </c>
      <c r="I76" s="14" t="str">
        <f>IF(L71&gt;N71,"отвергается","принимается")</f>
        <v>принимается</v>
      </c>
    </row>
    <row r="77" spans="1:14" x14ac:dyDescent="0.25">
      <c r="H77" s="22" t="s">
        <v>89</v>
      </c>
      <c r="I77" s="14" t="str">
        <f>IF(L70&gt;N70,"отвергается","принимается")</f>
        <v>принимается</v>
      </c>
    </row>
    <row r="79" spans="1:14" x14ac:dyDescent="0.25">
      <c r="A79" s="22" t="s">
        <v>71</v>
      </c>
      <c r="B79" t="s">
        <v>74</v>
      </c>
    </row>
    <row r="80" spans="1:14" x14ac:dyDescent="0.25">
      <c r="B80" t="s">
        <v>90</v>
      </c>
    </row>
  </sheetData>
  <mergeCells count="3">
    <mergeCell ref="B1:F1"/>
    <mergeCell ref="B27:F27"/>
    <mergeCell ref="B53:F5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_HID1"/>
  <dimension ref="A1:H70"/>
  <sheetViews>
    <sheetView workbookViewId="0"/>
  </sheetViews>
  <sheetFormatPr defaultRowHeight="15" x14ac:dyDescent="0.25"/>
  <sheetData>
    <row r="1" spans="1:8" x14ac:dyDescent="0.25">
      <c r="A1">
        <v>1</v>
      </c>
      <c r="C1">
        <f t="shared" ref="C1:C32" si="0">3.1413333333+(A1-1)*0.0959227053</f>
        <v>3.1413333333</v>
      </c>
      <c r="D1">
        <f t="shared" ref="D1:D32" si="1">0+1*C1-6.30717615800154*(1.06666666666667+(C1-5.86666666666667)^2/25.4666666666667)^0.5</f>
        <v>-4.2094907730580253</v>
      </c>
      <c r="E1">
        <v>1</v>
      </c>
      <c r="G1">
        <f t="shared" ref="G1:G32" si="2">2.6666666667+(E1-1)*0.1028019324</f>
        <v>2.6666666666999999</v>
      </c>
      <c r="H1">
        <f t="shared" ref="H1:H32" si="3">0+1*G1+6.30717615800154*(1.06666666666667+(G1-5.86666666666667)^2/25.4666666666667)^0.5</f>
        <v>10.310487754083029</v>
      </c>
    </row>
    <row r="2" spans="1:8" x14ac:dyDescent="0.25">
      <c r="A2">
        <v>2</v>
      </c>
      <c r="C2">
        <f t="shared" si="0"/>
        <v>3.2372560386</v>
      </c>
      <c r="D2">
        <f t="shared" si="1"/>
        <v>-4.0587891889360401</v>
      </c>
      <c r="E2">
        <v>2</v>
      </c>
      <c r="G2">
        <f t="shared" si="2"/>
        <v>2.7694685990999997</v>
      </c>
      <c r="H2">
        <f t="shared" si="3"/>
        <v>10.346854622985346</v>
      </c>
    </row>
    <row r="3" spans="1:8" x14ac:dyDescent="0.25">
      <c r="A3">
        <v>3</v>
      </c>
      <c r="C3">
        <f t="shared" si="0"/>
        <v>3.3331787439</v>
      </c>
      <c r="D3">
        <f t="shared" si="1"/>
        <v>-3.9096578850570629</v>
      </c>
      <c r="E3">
        <v>3</v>
      </c>
      <c r="G3">
        <f t="shared" si="2"/>
        <v>2.8722705314999999</v>
      </c>
      <c r="H3">
        <f t="shared" si="3"/>
        <v>10.384831582410028</v>
      </c>
    </row>
    <row r="4" spans="1:8" x14ac:dyDescent="0.25">
      <c r="A4">
        <v>4</v>
      </c>
      <c r="C4">
        <f t="shared" si="0"/>
        <v>3.4291014492</v>
      </c>
      <c r="D4">
        <f t="shared" si="1"/>
        <v>-3.7621317174513402</v>
      </c>
      <c r="E4">
        <v>4</v>
      </c>
      <c r="G4">
        <f t="shared" si="2"/>
        <v>2.9750724638999997</v>
      </c>
      <c r="H4">
        <f t="shared" si="3"/>
        <v>10.424460665756158</v>
      </c>
    </row>
    <row r="5" spans="1:8" x14ac:dyDescent="0.25">
      <c r="A5">
        <v>5</v>
      </c>
      <c r="C5">
        <f t="shared" si="0"/>
        <v>3.5250241545000001</v>
      </c>
      <c r="D5">
        <f t="shared" si="1"/>
        <v>-3.6162454827846688</v>
      </c>
      <c r="E5">
        <v>5</v>
      </c>
      <c r="G5">
        <f t="shared" si="2"/>
        <v>3.0778743962999999</v>
      </c>
      <c r="H5">
        <f t="shared" si="3"/>
        <v>10.465784254296578</v>
      </c>
    </row>
    <row r="6" spans="1:8" x14ac:dyDescent="0.25">
      <c r="A6">
        <v>6</v>
      </c>
      <c r="C6">
        <f t="shared" si="0"/>
        <v>3.6209468598000001</v>
      </c>
      <c r="D6">
        <f t="shared" si="1"/>
        <v>-3.4720338366022574</v>
      </c>
      <c r="E6">
        <v>6</v>
      </c>
      <c r="G6">
        <f t="shared" si="2"/>
        <v>3.1806763286999997</v>
      </c>
      <c r="H6">
        <f t="shared" si="3"/>
        <v>10.508844995388714</v>
      </c>
    </row>
    <row r="7" spans="1:8" x14ac:dyDescent="0.25">
      <c r="A7">
        <v>7</v>
      </c>
      <c r="C7">
        <f t="shared" si="0"/>
        <v>3.7168695650999997</v>
      </c>
      <c r="D7">
        <f t="shared" si="1"/>
        <v>-3.329531206821768</v>
      </c>
      <c r="E7">
        <v>7</v>
      </c>
      <c r="G7">
        <f t="shared" si="2"/>
        <v>3.2834782611</v>
      </c>
      <c r="H7">
        <f t="shared" si="3"/>
        <v>10.553685713065823</v>
      </c>
    </row>
    <row r="8" spans="1:8" x14ac:dyDescent="0.25">
      <c r="A8">
        <v>8</v>
      </c>
      <c r="C8">
        <f t="shared" si="0"/>
        <v>3.8127922704000001</v>
      </c>
      <c r="D8">
        <f t="shared" si="1"/>
        <v>-3.1887717027004232</v>
      </c>
      <c r="E8">
        <v>8</v>
      </c>
      <c r="G8">
        <f t="shared" si="2"/>
        <v>3.3862801934999998</v>
      </c>
      <c r="H8">
        <f t="shared" si="3"/>
        <v>10.600349310955592</v>
      </c>
    </row>
    <row r="9" spans="1:8" x14ac:dyDescent="0.25">
      <c r="A9">
        <v>9</v>
      </c>
      <c r="C9">
        <f t="shared" si="0"/>
        <v>3.9087149756999997</v>
      </c>
      <c r="D9">
        <f t="shared" si="1"/>
        <v>-3.0497890195686246</v>
      </c>
      <c r="E9">
        <v>9</v>
      </c>
      <c r="G9">
        <f t="shared" si="2"/>
        <v>3.4890821259</v>
      </c>
      <c r="H9">
        <f t="shared" si="3"/>
        <v>10.64887866755253</v>
      </c>
    </row>
    <row r="10" spans="1:8" x14ac:dyDescent="0.25">
      <c r="A10">
        <v>10</v>
      </c>
      <c r="C10">
        <f t="shared" si="0"/>
        <v>4.0046376810000002</v>
      </c>
      <c r="D10">
        <f t="shared" si="1"/>
        <v>-2.9126163396930727</v>
      </c>
      <c r="E10">
        <v>10</v>
      </c>
      <c r="G10">
        <f t="shared" si="2"/>
        <v>3.5918840582999998</v>
      </c>
      <c r="H10">
        <f t="shared" si="3"/>
        <v>10.69931652396005</v>
      </c>
    </row>
    <row r="11" spans="1:8" x14ac:dyDescent="0.25">
      <c r="A11">
        <v>11</v>
      </c>
      <c r="C11">
        <f t="shared" si="0"/>
        <v>4.1005603862999997</v>
      </c>
      <c r="D11">
        <f t="shared" si="1"/>
        <v>-2.77728622970512</v>
      </c>
      <c r="E11">
        <v>11</v>
      </c>
      <c r="G11">
        <f t="shared" si="2"/>
        <v>3.6946859907</v>
      </c>
      <c r="H11">
        <f t="shared" si="3"/>
        <v>10.751705364316839</v>
      </c>
    </row>
    <row r="12" spans="1:8" x14ac:dyDescent="0.25">
      <c r="A12">
        <v>12</v>
      </c>
      <c r="C12">
        <f t="shared" si="0"/>
        <v>4.1964830916000002</v>
      </c>
      <c r="D12">
        <f t="shared" si="1"/>
        <v>-2.6438305351034659</v>
      </c>
      <c r="E12">
        <v>12</v>
      </c>
      <c r="G12">
        <f t="shared" si="2"/>
        <v>3.7974879230999998</v>
      </c>
      <c r="H12">
        <f t="shared" si="3"/>
        <v>10.806087289229746</v>
      </c>
    </row>
    <row r="13" spans="1:8" x14ac:dyDescent="0.25">
      <c r="A13">
        <v>13</v>
      </c>
      <c r="C13">
        <f t="shared" si="0"/>
        <v>4.2924057968999998</v>
      </c>
      <c r="D13">
        <f t="shared" si="1"/>
        <v>-2.5122802724136086</v>
      </c>
      <c r="E13">
        <v>13</v>
      </c>
      <c r="G13">
        <f t="shared" si="2"/>
        <v>3.9002898554999996</v>
      </c>
      <c r="H13">
        <f t="shared" si="3"/>
        <v>10.86250388265049</v>
      </c>
    </row>
    <row r="14" spans="1:8" x14ac:dyDescent="0.25">
      <c r="A14">
        <v>14</v>
      </c>
      <c r="C14">
        <f t="shared" si="0"/>
        <v>4.3883285022000003</v>
      </c>
      <c r="D14">
        <f t="shared" si="1"/>
        <v>-2.38266551965748</v>
      </c>
      <c r="E14">
        <v>14</v>
      </c>
      <c r="G14">
        <f t="shared" si="2"/>
        <v>4.0030917878999999</v>
      </c>
      <c r="H14">
        <f t="shared" si="3"/>
        <v>10.9209960727549</v>
      </c>
    </row>
    <row r="15" spans="1:8" x14ac:dyDescent="0.25">
      <c r="A15">
        <v>15</v>
      </c>
      <c r="C15">
        <f t="shared" si="0"/>
        <v>4.4842512074999998</v>
      </c>
      <c r="D15">
        <f t="shared" si="1"/>
        <v>-2.2550153058545712</v>
      </c>
      <c r="E15">
        <v>15</v>
      </c>
      <c r="G15">
        <f t="shared" si="2"/>
        <v>4.1058937203000001</v>
      </c>
      <c r="H15">
        <f t="shared" si="3"/>
        <v>10.98160398750894</v>
      </c>
    </row>
    <row r="16" spans="1:8" x14ac:dyDescent="0.25">
      <c r="A16">
        <v>16</v>
      </c>
      <c r="C16">
        <f t="shared" si="0"/>
        <v>4.5801739127999994</v>
      </c>
      <c r="D16">
        <f t="shared" si="1"/>
        <v>-2.1293575003381999</v>
      </c>
      <c r="E16">
        <v>16</v>
      </c>
      <c r="G16">
        <f t="shared" si="2"/>
        <v>4.2086956526999995</v>
      </c>
      <c r="H16">
        <f t="shared" si="3"/>
        <v>11.044366805733695</v>
      </c>
    </row>
    <row r="17" spans="1:8" x14ac:dyDescent="0.25">
      <c r="A17">
        <v>17</v>
      </c>
      <c r="C17">
        <f t="shared" si="0"/>
        <v>4.6760966180999999</v>
      </c>
      <c r="D17">
        <f t="shared" si="1"/>
        <v>-2.005718702726206</v>
      </c>
      <c r="E17">
        <v>17</v>
      </c>
      <c r="G17">
        <f t="shared" si="2"/>
        <v>4.3114975850999997</v>
      </c>
      <c r="H17">
        <f t="shared" si="3"/>
        <v>11.109322604608634</v>
      </c>
    </row>
    <row r="18" spans="1:8" x14ac:dyDescent="0.25">
      <c r="A18">
        <v>18</v>
      </c>
      <c r="C18">
        <f t="shared" si="0"/>
        <v>4.7720193234000003</v>
      </c>
      <c r="D18">
        <f t="shared" si="1"/>
        <v>-1.8841241344320787</v>
      </c>
      <c r="E18">
        <v>18</v>
      </c>
      <c r="G18">
        <f t="shared" si="2"/>
        <v>4.4142995174999999</v>
      </c>
      <c r="H18">
        <f t="shared" si="3"/>
        <v>11.176508204676406</v>
      </c>
    </row>
    <row r="19" spans="1:8" x14ac:dyDescent="0.25">
      <c r="A19">
        <v>19</v>
      </c>
      <c r="C19">
        <f t="shared" si="0"/>
        <v>4.8679420286999999</v>
      </c>
      <c r="D19">
        <f t="shared" si="1"/>
        <v>-1.7645975326390264</v>
      </c>
      <c r="E19">
        <v>19</v>
      </c>
      <c r="G19">
        <f t="shared" si="2"/>
        <v>4.5171014499000002</v>
      </c>
      <c r="H19">
        <f t="shared" si="3"/>
        <v>11.245959013529687</v>
      </c>
    </row>
    <row r="20" spans="1:8" x14ac:dyDescent="0.25">
      <c r="A20">
        <v>20</v>
      </c>
      <c r="C20">
        <f t="shared" si="0"/>
        <v>4.9638647339999995</v>
      </c>
      <c r="D20">
        <f t="shared" si="1"/>
        <v>-1.6471610476837526</v>
      </c>
      <c r="E20">
        <v>20</v>
      </c>
      <c r="G20">
        <f t="shared" si="2"/>
        <v>4.6199033823000004</v>
      </c>
      <c r="H20">
        <f t="shared" si="3"/>
        <v>11.317708869467779</v>
      </c>
    </row>
    <row r="21" spans="1:8" x14ac:dyDescent="0.25">
      <c r="A21">
        <v>21</v>
      </c>
      <c r="C21">
        <f t="shared" si="0"/>
        <v>5.0597874393</v>
      </c>
      <c r="D21">
        <f t="shared" si="1"/>
        <v>-1.5318351448078547</v>
      </c>
      <c r="E21">
        <v>21</v>
      </c>
      <c r="G21">
        <f t="shared" si="2"/>
        <v>4.7227053146999998</v>
      </c>
      <c r="H21">
        <f t="shared" si="3"/>
        <v>11.39178988650437</v>
      </c>
    </row>
    <row r="22" spans="1:8" x14ac:dyDescent="0.25">
      <c r="A22">
        <v>22</v>
      </c>
      <c r="C22">
        <f t="shared" si="0"/>
        <v>5.1557101446000004</v>
      </c>
      <c r="D22">
        <f t="shared" si="1"/>
        <v>-1.4186385112310598</v>
      </c>
      <c r="E22">
        <v>22</v>
      </c>
      <c r="G22">
        <f t="shared" si="2"/>
        <v>4.8255072471</v>
      </c>
      <c r="H22">
        <f t="shared" si="3"/>
        <v>11.468232302184646</v>
      </c>
    </row>
    <row r="23" spans="1:8" x14ac:dyDescent="0.25">
      <c r="A23">
        <v>23</v>
      </c>
      <c r="C23">
        <f t="shared" si="0"/>
        <v>5.2516328499</v>
      </c>
      <c r="D23">
        <f t="shared" si="1"/>
        <v>-1.3075879694815304</v>
      </c>
      <c r="E23">
        <v>23</v>
      </c>
      <c r="G23">
        <f t="shared" si="2"/>
        <v>4.9283091794999994</v>
      </c>
      <c r="H23">
        <f t="shared" si="3"/>
        <v>11.547064329726172</v>
      </c>
    </row>
    <row r="24" spans="1:8" x14ac:dyDescent="0.25">
      <c r="A24">
        <v>24</v>
      </c>
      <c r="C24">
        <f t="shared" si="0"/>
        <v>5.3475555551999996</v>
      </c>
      <c r="D24">
        <f t="shared" si="1"/>
        <v>-1.198698397883553</v>
      </c>
      <c r="E24">
        <v>24</v>
      </c>
      <c r="G24">
        <f t="shared" si="2"/>
        <v>5.0311111118999996</v>
      </c>
      <c r="H24">
        <f t="shared" si="3"/>
        <v>11.628312016031053</v>
      </c>
    </row>
    <row r="25" spans="1:8" x14ac:dyDescent="0.25">
      <c r="A25">
        <v>25</v>
      </c>
      <c r="C25">
        <f t="shared" si="0"/>
        <v>5.4434782604999992</v>
      </c>
      <c r="D25">
        <f t="shared" si="1"/>
        <v>-1.0919826590518475</v>
      </c>
      <c r="E25">
        <v>25</v>
      </c>
      <c r="G25">
        <f t="shared" si="2"/>
        <v>5.1339130442999998</v>
      </c>
      <c r="H25">
        <f t="shared" si="3"/>
        <v>11.711999107123715</v>
      </c>
    </row>
    <row r="26" spans="1:8" x14ac:dyDescent="0.25">
      <c r="A26">
        <v>26</v>
      </c>
      <c r="C26">
        <f t="shared" si="0"/>
        <v>5.5394009657999996</v>
      </c>
      <c r="D26">
        <f t="shared" si="1"/>
        <v>-0.98745153717495082</v>
      </c>
      <c r="E26">
        <v>26</v>
      </c>
      <c r="G26">
        <f t="shared" si="2"/>
        <v>5.2367149767000001</v>
      </c>
      <c r="H26">
        <f t="shared" si="3"/>
        <v>11.798146922547611</v>
      </c>
    </row>
    <row r="27" spans="1:8" x14ac:dyDescent="0.25">
      <c r="A27">
        <v>27</v>
      </c>
      <c r="C27">
        <f t="shared" si="0"/>
        <v>5.6353236711000001</v>
      </c>
      <c r="D27">
        <f t="shared" si="1"/>
        <v>-0.88511368478838914</v>
      </c>
      <c r="E27">
        <v>27</v>
      </c>
      <c r="G27">
        <f t="shared" si="2"/>
        <v>5.3395169091000003</v>
      </c>
      <c r="H27">
        <f t="shared" si="3"/>
        <v>11.886774240203573</v>
      </c>
    </row>
    <row r="28" spans="1:8" x14ac:dyDescent="0.25">
      <c r="A28">
        <v>28</v>
      </c>
      <c r="C28">
        <f t="shared" si="0"/>
        <v>5.7312463763999997</v>
      </c>
      <c r="D28">
        <f t="shared" si="1"/>
        <v>-0.78497557964267717</v>
      </c>
      <c r="E28">
        <v>28</v>
      </c>
      <c r="G28">
        <f t="shared" si="2"/>
        <v>5.4423188415000006</v>
      </c>
      <c r="H28">
        <f t="shared" si="3"/>
        <v>11.977897193032122</v>
      </c>
    </row>
    <row r="29" spans="1:8" x14ac:dyDescent="0.25">
      <c r="A29">
        <v>29</v>
      </c>
      <c r="C29">
        <f t="shared" si="0"/>
        <v>5.8271690816999993</v>
      </c>
      <c r="D29">
        <f t="shared" si="1"/>
        <v>-0.68704149216342358</v>
      </c>
      <c r="E29">
        <v>29</v>
      </c>
      <c r="G29">
        <f t="shared" si="2"/>
        <v>5.5451207738999999</v>
      </c>
      <c r="H29">
        <f t="shared" si="3"/>
        <v>12.071529178832005</v>
      </c>
    </row>
    <row r="30" spans="1:8" x14ac:dyDescent="0.25">
      <c r="A30">
        <v>30</v>
      </c>
      <c r="C30">
        <f t="shared" si="0"/>
        <v>5.9230917869999997</v>
      </c>
      <c r="D30">
        <f t="shared" si="1"/>
        <v>-0.59131346388276018</v>
      </c>
      <c r="E30">
        <v>30</v>
      </c>
      <c r="G30">
        <f t="shared" si="2"/>
        <v>5.6479227063000002</v>
      </c>
      <c r="H30">
        <f t="shared" si="3"/>
        <v>12.167680784368914</v>
      </c>
    </row>
    <row r="31" spans="1:8" x14ac:dyDescent="0.25">
      <c r="A31">
        <v>31</v>
      </c>
      <c r="C31">
        <f t="shared" si="0"/>
        <v>6.0190144923000002</v>
      </c>
      <c r="D31">
        <f t="shared" si="1"/>
        <v>-0.49779129709538505</v>
      </c>
      <c r="E31">
        <v>31</v>
      </c>
      <c r="G31">
        <f t="shared" si="2"/>
        <v>5.7507246386999995</v>
      </c>
      <c r="H31">
        <f t="shared" si="3"/>
        <v>12.266359724764021</v>
      </c>
    </row>
    <row r="32" spans="1:8" x14ac:dyDescent="0.25">
      <c r="A32">
        <v>32</v>
      </c>
      <c r="C32">
        <f t="shared" si="0"/>
        <v>6.1149371975999998</v>
      </c>
      <c r="D32">
        <f t="shared" si="1"/>
        <v>-0.40647255586121478</v>
      </c>
      <c r="E32">
        <v>32</v>
      </c>
      <c r="G32">
        <f t="shared" si="2"/>
        <v>5.8535265710999997</v>
      </c>
      <c r="H32">
        <f t="shared" si="3"/>
        <v>12.367570798964753</v>
      </c>
    </row>
    <row r="33" spans="1:8" x14ac:dyDescent="0.25">
      <c r="A33">
        <v>33</v>
      </c>
      <c r="C33">
        <f t="shared" ref="C33:C64" si="4">3.1413333333+(A33-1)*0.0959227053</f>
        <v>6.2108599028999993</v>
      </c>
      <c r="D33">
        <f t="shared" ref="D33:D64" si="5">0+1*C33-6.30717615800154*(1.06666666666667+(C33-5.86666666666667)^2/25.4666666666667)^0.5</f>
        <v>-0.31735257834280794</v>
      </c>
      <c r="E33">
        <v>33</v>
      </c>
      <c r="G33">
        <f t="shared" ref="G33:G64" si="6">2.6666666667+(E33-1)*0.1028019324</f>
        <v>5.9563285035</v>
      </c>
      <c r="H33">
        <f t="shared" ref="H33:H64" si="7">0+1*G33+6.30717615800154*(1.06666666666667+(G33-5.86666666666667)^2/25.4666666666667)^0.5</f>
        <v>12.471315861893999</v>
      </c>
    </row>
    <row r="34" spans="1:8" x14ac:dyDescent="0.25">
      <c r="A34">
        <v>34</v>
      </c>
      <c r="C34">
        <f t="shared" si="4"/>
        <v>6.3067826081999998</v>
      </c>
      <c r="D34">
        <f t="shared" si="5"/>
        <v>-0.2304245003321439</v>
      </c>
      <c r="E34">
        <v>34</v>
      </c>
      <c r="G34">
        <f t="shared" si="6"/>
        <v>6.0591304359000002</v>
      </c>
      <c r="H34">
        <f t="shared" si="7"/>
        <v>12.577593813653618</v>
      </c>
    </row>
    <row r="35" spans="1:8" x14ac:dyDescent="0.25">
      <c r="A35">
        <v>35</v>
      </c>
      <c r="C35">
        <f t="shared" si="4"/>
        <v>6.4027053135000003</v>
      </c>
      <c r="D35">
        <f t="shared" si="5"/>
        <v>-0.14567928969073574</v>
      </c>
      <c r="E35">
        <v>35</v>
      </c>
      <c r="G35">
        <f t="shared" si="6"/>
        <v>6.1619323683000005</v>
      </c>
      <c r="H35">
        <f t="shared" si="7"/>
        <v>12.686400605928451</v>
      </c>
    </row>
    <row r="36" spans="1:8" x14ac:dyDescent="0.25">
      <c r="A36">
        <v>36</v>
      </c>
      <c r="C36">
        <f t="shared" si="4"/>
        <v>6.4986280187999999</v>
      </c>
      <c r="D36">
        <f t="shared" si="5"/>
        <v>-6.3105791302424663E-2</v>
      </c>
      <c r="E36">
        <v>36</v>
      </c>
      <c r="G36">
        <f t="shared" si="6"/>
        <v>6.2647343006999998</v>
      </c>
      <c r="H36">
        <f t="shared" si="7"/>
        <v>12.79772926550411</v>
      </c>
    </row>
    <row r="37" spans="1:8" x14ac:dyDescent="0.25">
      <c r="A37">
        <v>37</v>
      </c>
      <c r="C37">
        <f t="shared" si="4"/>
        <v>6.5945507240999994</v>
      </c>
      <c r="D37">
        <f t="shared" si="5"/>
        <v>1.7309217978261238E-2</v>
      </c>
      <c r="E37">
        <v>37</v>
      </c>
      <c r="G37">
        <f t="shared" si="6"/>
        <v>6.3675362331000001</v>
      </c>
      <c r="H37">
        <f t="shared" si="7"/>
        <v>12.911569934580697</v>
      </c>
    </row>
    <row r="38" spans="1:8" x14ac:dyDescent="0.25">
      <c r="A38">
        <v>38</v>
      </c>
      <c r="C38">
        <f t="shared" si="4"/>
        <v>6.6904734293999999</v>
      </c>
      <c r="D38">
        <f t="shared" si="5"/>
        <v>9.5580965005048313E-2</v>
      </c>
      <c r="E38">
        <v>38</v>
      </c>
      <c r="G38">
        <f t="shared" si="6"/>
        <v>6.4703381654999994</v>
      </c>
      <c r="H38">
        <f t="shared" si="7"/>
        <v>13.027909927341447</v>
      </c>
    </row>
    <row r="39" spans="1:8" x14ac:dyDescent="0.25">
      <c r="A39">
        <v>39</v>
      </c>
      <c r="C39">
        <f t="shared" si="4"/>
        <v>6.7863961347000004</v>
      </c>
      <c r="D39">
        <f t="shared" si="5"/>
        <v>0.17172660736232803</v>
      </c>
      <c r="E39">
        <v>39</v>
      </c>
      <c r="G39">
        <f t="shared" si="6"/>
        <v>6.5731400978999996</v>
      </c>
      <c r="H39">
        <f t="shared" si="7"/>
        <v>13.146733802024976</v>
      </c>
    </row>
    <row r="40" spans="1:8" x14ac:dyDescent="0.25">
      <c r="A40">
        <v>40</v>
      </c>
      <c r="C40">
        <f t="shared" si="4"/>
        <v>6.8823188399999999</v>
      </c>
      <c r="D40">
        <f t="shared" si="5"/>
        <v>0.24576515252640885</v>
      </c>
      <c r="E40">
        <v>40</v>
      </c>
      <c r="G40">
        <f t="shared" si="6"/>
        <v>6.6759420302999999</v>
      </c>
      <c r="H40">
        <f t="shared" si="7"/>
        <v>13.268023447557269</v>
      </c>
    </row>
    <row r="41" spans="1:8" x14ac:dyDescent="0.25">
      <c r="A41">
        <v>41</v>
      </c>
      <c r="C41">
        <f t="shared" si="4"/>
        <v>6.9782415452999995</v>
      </c>
      <c r="D41">
        <f t="shared" si="5"/>
        <v>0.31771737002501155</v>
      </c>
      <c r="E41">
        <v>41</v>
      </c>
      <c r="G41">
        <f t="shared" si="6"/>
        <v>6.7787439627000001</v>
      </c>
      <c r="H41">
        <f t="shared" si="7"/>
        <v>13.391758183629186</v>
      </c>
    </row>
    <row r="42" spans="1:8" x14ac:dyDescent="0.25">
      <c r="A42">
        <v>42</v>
      </c>
      <c r="C42">
        <f t="shared" si="4"/>
        <v>7.0741642505999991</v>
      </c>
      <c r="D42">
        <f t="shared" si="5"/>
        <v>0.38760569750265272</v>
      </c>
      <c r="E42">
        <v>42</v>
      </c>
      <c r="G42">
        <f t="shared" si="6"/>
        <v>6.8815458951000004</v>
      </c>
      <c r="H42">
        <f t="shared" si="7"/>
        <v>13.517914872959853</v>
      </c>
    </row>
    <row r="43" spans="1:8" x14ac:dyDescent="0.25">
      <c r="A43">
        <v>43</v>
      </c>
      <c r="C43">
        <f t="shared" si="4"/>
        <v>7.1700869559000004</v>
      </c>
      <c r="D43">
        <f t="shared" si="5"/>
        <v>0.45545414163163667</v>
      </c>
      <c r="E43">
        <v>43</v>
      </c>
      <c r="G43">
        <f t="shared" si="6"/>
        <v>6.9843478275000006</v>
      </c>
      <c r="H43">
        <f t="shared" si="7"/>
        <v>13.646468044369069</v>
      </c>
    </row>
    <row r="44" spans="1:8" x14ac:dyDescent="0.25">
      <c r="A44">
        <v>44</v>
      </c>
      <c r="C44">
        <f t="shared" si="4"/>
        <v>7.2660096612</v>
      </c>
      <c r="D44">
        <f t="shared" si="5"/>
        <v>0.52128817482465983</v>
      </c>
      <c r="E44">
        <v>44</v>
      </c>
      <c r="G44">
        <f t="shared" si="6"/>
        <v>7.0871497599000008</v>
      </c>
      <c r="H44">
        <f t="shared" si="7"/>
        <v>13.777390025193647</v>
      </c>
    </row>
    <row r="45" spans="1:8" x14ac:dyDescent="0.25">
      <c r="A45">
        <v>45</v>
      </c>
      <c r="C45">
        <f t="shared" si="4"/>
        <v>7.3619323664999996</v>
      </c>
      <c r="D45">
        <f t="shared" si="5"/>
        <v>0.58513462870596378</v>
      </c>
      <c r="E45">
        <v>45</v>
      </c>
      <c r="G45">
        <f t="shared" si="6"/>
        <v>7.1899516922999993</v>
      </c>
      <c r="H45">
        <f t="shared" si="7"/>
        <v>13.910651081524545</v>
      </c>
    </row>
    <row r="46" spans="1:8" x14ac:dyDescent="0.25">
      <c r="A46">
        <v>46</v>
      </c>
      <c r="C46">
        <f t="shared" si="4"/>
        <v>7.4578550717999992</v>
      </c>
      <c r="D46">
        <f t="shared" si="5"/>
        <v>0.64702158528448805</v>
      </c>
      <c r="E46">
        <v>46</v>
      </c>
      <c r="G46">
        <f t="shared" si="6"/>
        <v>7.2927536246999995</v>
      </c>
      <c r="H46">
        <f t="shared" si="7"/>
        <v>14.046219564713015</v>
      </c>
    </row>
    <row r="47" spans="1:8" x14ac:dyDescent="0.25">
      <c r="A47">
        <v>47</v>
      </c>
      <c r="C47">
        <f t="shared" si="4"/>
        <v>7.5537777771000005</v>
      </c>
      <c r="D47">
        <f t="shared" si="5"/>
        <v>0.70697826674589592</v>
      </c>
      <c r="E47">
        <v>47</v>
      </c>
      <c r="G47">
        <f t="shared" si="6"/>
        <v>7.3955555570999998</v>
      </c>
      <c r="H47">
        <f t="shared" si="7"/>
        <v>14.184062062594013</v>
      </c>
    </row>
    <row r="48" spans="1:8" x14ac:dyDescent="0.25">
      <c r="A48">
        <v>48</v>
      </c>
      <c r="C48">
        <f t="shared" si="4"/>
        <v>7.6497004824000001</v>
      </c>
      <c r="D48">
        <f t="shared" si="5"/>
        <v>0.76503492474196211</v>
      </c>
      <c r="E48">
        <v>48</v>
      </c>
      <c r="G48">
        <f t="shared" si="6"/>
        <v>7.4983574895</v>
      </c>
      <c r="H48">
        <f t="shared" si="7"/>
        <v>14.324143553901605</v>
      </c>
    </row>
    <row r="49" spans="1:8" x14ac:dyDescent="0.25">
      <c r="A49">
        <v>49</v>
      </c>
      <c r="C49">
        <f t="shared" si="4"/>
        <v>7.7456231876999997</v>
      </c>
      <c r="D49">
        <f t="shared" si="5"/>
        <v>0.82122273000736357</v>
      </c>
      <c r="E49">
        <v>49</v>
      </c>
      <c r="G49">
        <f t="shared" si="6"/>
        <v>7.6011594219000003</v>
      </c>
      <c r="H49">
        <f t="shared" si="7"/>
        <v>14.466427564401769</v>
      </c>
    </row>
    <row r="50" spans="1:8" x14ac:dyDescent="0.25">
      <c r="A50">
        <v>50</v>
      </c>
      <c r="C50">
        <f t="shared" si="4"/>
        <v>7.8415458929999993</v>
      </c>
      <c r="D50">
        <f t="shared" si="5"/>
        <v>0.8755736630769837</v>
      </c>
      <c r="E50">
        <v>50</v>
      </c>
      <c r="G50">
        <f t="shared" si="6"/>
        <v>7.7039613543000005</v>
      </c>
      <c r="H50">
        <f t="shared" si="7"/>
        <v>14.610876323339808</v>
      </c>
    </row>
    <row r="51" spans="1:8" x14ac:dyDescent="0.25">
      <c r="A51">
        <v>51</v>
      </c>
      <c r="C51">
        <f t="shared" si="4"/>
        <v>7.9374685982999988</v>
      </c>
      <c r="D51">
        <f t="shared" si="5"/>
        <v>0.92812040681337926</v>
      </c>
      <c r="E51">
        <v>51</v>
      </c>
      <c r="G51">
        <f t="shared" si="6"/>
        <v>7.8067632867000007</v>
      </c>
      <c r="H51">
        <f t="shared" si="7"/>
        <v>14.757450918889248</v>
      </c>
    </row>
    <row r="52" spans="1:8" x14ac:dyDescent="0.25">
      <c r="A52">
        <v>52</v>
      </c>
      <c r="C52">
        <f t="shared" si="4"/>
        <v>8.0333913036000002</v>
      </c>
      <c r="D52">
        <f t="shared" si="5"/>
        <v>0.97889624138553</v>
      </c>
      <c r="E52">
        <v>52</v>
      </c>
      <c r="G52">
        <f t="shared" si="6"/>
        <v>7.9095652190999992</v>
      </c>
      <c r="H52">
        <f t="shared" si="7"/>
        <v>14.906111451393251</v>
      </c>
    </row>
    <row r="53" spans="1:8" x14ac:dyDescent="0.25">
      <c r="A53">
        <v>53</v>
      </c>
      <c r="C53">
        <f t="shared" si="4"/>
        <v>8.1293140088999998</v>
      </c>
      <c r="D53">
        <f t="shared" si="5"/>
        <v>1.0279349422684048</v>
      </c>
      <c r="E53">
        <v>53</v>
      </c>
      <c r="G53">
        <f t="shared" si="6"/>
        <v>8.0123671514999995</v>
      </c>
      <c r="H53">
        <f t="shared" si="7"/>
        <v>15.056817183304554</v>
      </c>
    </row>
    <row r="54" spans="1:8" x14ac:dyDescent="0.25">
      <c r="A54">
        <v>54</v>
      </c>
      <c r="C54">
        <f t="shared" si="4"/>
        <v>8.2252367141999994</v>
      </c>
      <c r="D54">
        <f t="shared" si="5"/>
        <v>1.0752706817595641</v>
      </c>
      <c r="E54">
        <v>54</v>
      </c>
      <c r="G54">
        <f t="shared" si="6"/>
        <v>8.1151690838999997</v>
      </c>
      <c r="H54">
        <f t="shared" si="7"/>
        <v>15.209526684852422</v>
      </c>
    </row>
    <row r="55" spans="1:8" x14ac:dyDescent="0.25">
      <c r="A55">
        <v>55</v>
      </c>
      <c r="C55">
        <f t="shared" si="4"/>
        <v>8.3211594194999989</v>
      </c>
      <c r="D55">
        <f t="shared" si="5"/>
        <v>1.1209379344355241</v>
      </c>
      <c r="E55">
        <v>55</v>
      </c>
      <c r="G55">
        <f t="shared" si="6"/>
        <v>8.2179710162999999</v>
      </c>
      <c r="H55">
        <f t="shared" si="7"/>
        <v>15.364197974591876</v>
      </c>
    </row>
    <row r="56" spans="1:8" x14ac:dyDescent="0.25">
      <c r="A56">
        <v>56</v>
      </c>
      <c r="C56">
        <f t="shared" si="4"/>
        <v>8.4170821248000003</v>
      </c>
      <c r="D56">
        <f t="shared" si="5"/>
        <v>1.1649713868982658</v>
      </c>
      <c r="E56">
        <v>56</v>
      </c>
      <c r="G56">
        <f t="shared" si="6"/>
        <v>8.3207729487000002</v>
      </c>
      <c r="H56">
        <f t="shared" si="7"/>
        <v>15.520788654118263</v>
      </c>
    </row>
    <row r="57" spans="1:8" x14ac:dyDescent="0.25">
      <c r="A57">
        <v>57</v>
      </c>
      <c r="C57">
        <f t="shared" si="4"/>
        <v>8.5130048300999999</v>
      </c>
      <c r="D57">
        <f t="shared" si="5"/>
        <v>1.2074058520921938</v>
      </c>
      <c r="E57">
        <v>57</v>
      </c>
      <c r="G57">
        <f t="shared" si="6"/>
        <v>8.4235748811000004</v>
      </c>
      <c r="H57">
        <f t="shared" si="7"/>
        <v>15.679256036356735</v>
      </c>
    </row>
    <row r="58" spans="1:8" x14ac:dyDescent="0.25">
      <c r="A58">
        <v>58</v>
      </c>
      <c r="C58">
        <f t="shared" si="4"/>
        <v>8.6089275353999994</v>
      </c>
      <c r="D58">
        <f t="shared" si="5"/>
        <v>1.2482761884048692</v>
      </c>
      <c r="E58">
        <v>58</v>
      </c>
      <c r="G58">
        <f t="shared" si="6"/>
        <v>8.5263768135000007</v>
      </c>
      <c r="H58">
        <f t="shared" si="7"/>
        <v>15.839557266958789</v>
      </c>
    </row>
    <row r="59" spans="1:8" x14ac:dyDescent="0.25">
      <c r="A59">
        <v>59</v>
      </c>
      <c r="C59">
        <f t="shared" si="4"/>
        <v>8.704850240699999</v>
      </c>
      <c r="D59">
        <f t="shared" si="5"/>
        <v>1.2876172237018659</v>
      </c>
      <c r="E59">
        <v>59</v>
      </c>
      <c r="G59">
        <f t="shared" si="6"/>
        <v>8.6291787459000009</v>
      </c>
      <c r="H59">
        <f t="shared" si="7"/>
        <v>16.001649438454944</v>
      </c>
    </row>
    <row r="60" spans="1:8" x14ac:dyDescent="0.25">
      <c r="A60">
        <v>60</v>
      </c>
      <c r="C60">
        <f t="shared" si="4"/>
        <v>8.8007729460000004</v>
      </c>
      <c r="D60">
        <f t="shared" si="5"/>
        <v>1.3254636843876915</v>
      </c>
      <c r="E60">
        <v>60</v>
      </c>
      <c r="G60">
        <f t="shared" si="6"/>
        <v>8.7319806782999994</v>
      </c>
      <c r="H60">
        <f t="shared" si="7"/>
        <v>16.165489696922187</v>
      </c>
    </row>
    <row r="61" spans="1:8" x14ac:dyDescent="0.25">
      <c r="A61">
        <v>61</v>
      </c>
      <c r="C61">
        <f t="shared" si="4"/>
        <v>8.8966956513</v>
      </c>
      <c r="D61">
        <f t="shared" si="5"/>
        <v>1.3618501295311729</v>
      </c>
      <c r="E61">
        <v>61</v>
      </c>
      <c r="G61">
        <f t="shared" si="6"/>
        <v>8.8347826106999996</v>
      </c>
      <c r="H61">
        <f t="shared" si="7"/>
        <v>16.331035341025945</v>
      </c>
    </row>
    <row r="62" spans="1:8" x14ac:dyDescent="0.25">
      <c r="A62">
        <v>62</v>
      </c>
      <c r="C62">
        <f t="shared" si="4"/>
        <v>8.9926183565999995</v>
      </c>
      <c r="D62">
        <f t="shared" si="5"/>
        <v>1.3968108900454244</v>
      </c>
      <c r="E62">
        <v>62</v>
      </c>
      <c r="G62">
        <f t="shared" si="6"/>
        <v>8.9375845430999998</v>
      </c>
      <c r="H62">
        <f t="shared" si="7"/>
        <v>16.498243913388212</v>
      </c>
    </row>
    <row r="63" spans="1:8" x14ac:dyDescent="0.25">
      <c r="A63">
        <v>63</v>
      </c>
      <c r="C63">
        <f t="shared" si="4"/>
        <v>9.0885410618999991</v>
      </c>
      <c r="D63">
        <f t="shared" si="5"/>
        <v>1.4303800128696116</v>
      </c>
      <c r="E63">
        <v>63</v>
      </c>
      <c r="G63">
        <f t="shared" si="6"/>
        <v>9.0403864755000001</v>
      </c>
      <c r="H63">
        <f t="shared" si="7"/>
        <v>16.667073284315517</v>
      </c>
    </row>
    <row r="64" spans="1:8" x14ac:dyDescent="0.25">
      <c r="A64">
        <v>64</v>
      </c>
      <c r="C64">
        <f t="shared" si="4"/>
        <v>9.1844637672000005</v>
      </c>
      <c r="D64">
        <f t="shared" si="5"/>
        <v>1.4625912100620821</v>
      </c>
      <c r="E64">
        <v>64</v>
      </c>
      <c r="G64">
        <f t="shared" si="6"/>
        <v>9.1431884079000003</v>
      </c>
      <c r="H64">
        <f t="shared" si="7"/>
        <v>16.837481727992508</v>
      </c>
    </row>
    <row r="65" spans="1:8" x14ac:dyDescent="0.25">
      <c r="A65">
        <v>65</v>
      </c>
      <c r="C65">
        <f t="shared" ref="C65:C70" si="8">3.1413333333+(A65-1)*0.0959227053</f>
        <v>9.2803864725</v>
      </c>
      <c r="D65">
        <f t="shared" ref="D65:D70" si="9">0+1*C65-6.30717615800154*(1.06666666666667+(C65-5.86666666666667)^2/25.4666666666667)^0.5</f>
        <v>1.4934778126821229</v>
      </c>
      <c r="E65">
        <v>65</v>
      </c>
      <c r="G65">
        <f t="shared" ref="G65:G70" si="10">2.6666666667+(E65-1)*0.1028019324</f>
        <v>9.2459903403000006</v>
      </c>
      <c r="H65">
        <f t="shared" ref="H65:H70" si="11">0+1*G65+6.30717615800154*(1.06666666666667+(G65-5.86666666666667)^2/25.4666666666667)^0.5</f>
        <v>17.009427991309103</v>
      </c>
    </row>
    <row r="66" spans="1:8" x14ac:dyDescent="0.25">
      <c r="A66">
        <v>66</v>
      </c>
      <c r="C66">
        <f t="shared" si="8"/>
        <v>9.3763091777999996</v>
      </c>
      <c r="D66">
        <f t="shared" si="9"/>
        <v>1.523072729310301</v>
      </c>
      <c r="E66">
        <v>66</v>
      </c>
      <c r="G66">
        <f t="shared" si="10"/>
        <v>9.3487922727000008</v>
      </c>
      <c r="H66">
        <f t="shared" si="11"/>
        <v>17.182871355541657</v>
      </c>
    </row>
    <row r="67" spans="1:8" x14ac:dyDescent="0.25">
      <c r="A67">
        <v>67</v>
      </c>
      <c r="C67">
        <f t="shared" si="8"/>
        <v>9.4722318830999992</v>
      </c>
      <c r="D67">
        <f t="shared" si="9"/>
        <v>1.551408409034881</v>
      </c>
      <c r="E67">
        <v>67</v>
      </c>
      <c r="G67">
        <f t="shared" si="10"/>
        <v>9.4515942050999993</v>
      </c>
      <c r="H67">
        <f t="shared" si="11"/>
        <v>17.357771691151939</v>
      </c>
    </row>
    <row r="68" spans="1:8" x14ac:dyDescent="0.25">
      <c r="A68">
        <v>68</v>
      </c>
      <c r="C68">
        <f t="shared" si="8"/>
        <v>9.5681545883999988</v>
      </c>
      <c r="D68">
        <f t="shared" si="9"/>
        <v>1.5785168087138368</v>
      </c>
      <c r="E68">
        <v>68</v>
      </c>
      <c r="G68">
        <f t="shared" si="10"/>
        <v>9.5543961374999995</v>
      </c>
      <c r="H68">
        <f t="shared" si="11"/>
        <v>17.534089506002196</v>
      </c>
    </row>
    <row r="69" spans="1:8" x14ac:dyDescent="0.25">
      <c r="A69">
        <v>69</v>
      </c>
      <c r="C69">
        <f t="shared" si="8"/>
        <v>9.6640772937000001</v>
      </c>
      <c r="D69">
        <f t="shared" si="9"/>
        <v>1.6044293643082117</v>
      </c>
      <c r="E69">
        <v>69</v>
      </c>
      <c r="G69">
        <f t="shared" si="10"/>
        <v>9.6571980698999997</v>
      </c>
      <c r="H69">
        <f t="shared" si="11"/>
        <v>17.711785987311245</v>
      </c>
    </row>
    <row r="70" spans="1:8" x14ac:dyDescent="0.25">
      <c r="A70">
        <v>70</v>
      </c>
      <c r="C70">
        <f t="shared" si="8"/>
        <v>9.7599999989999997</v>
      </c>
      <c r="D70">
        <f t="shared" si="9"/>
        <v>1.6291769660725368</v>
      </c>
      <c r="E70">
        <v>70</v>
      </c>
      <c r="G70">
        <f t="shared" si="10"/>
        <v>9.7600000023</v>
      </c>
      <c r="H70">
        <f t="shared" si="11"/>
        <v>17.890823037695768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_HID"/>
  <dimension ref="A1:L16"/>
  <sheetViews>
    <sheetView workbookViewId="0"/>
  </sheetViews>
  <sheetFormatPr defaultRowHeight="15" x14ac:dyDescent="0.25"/>
  <sheetData>
    <row r="1" spans="1:12" ht="75" x14ac:dyDescent="0.25">
      <c r="A1" s="2" t="s">
        <v>1</v>
      </c>
      <c r="B1" s="3" t="s">
        <v>3</v>
      </c>
      <c r="C1" s="3" t="s">
        <v>19</v>
      </c>
      <c r="D1" s="3" t="s">
        <v>20</v>
      </c>
      <c r="E1" s="3" t="s">
        <v>21</v>
      </c>
      <c r="F1" s="3" t="s">
        <v>22</v>
      </c>
      <c r="G1" s="3" t="s">
        <v>23</v>
      </c>
      <c r="H1" s="3" t="s">
        <v>24</v>
      </c>
      <c r="I1" s="3" t="s">
        <v>25</v>
      </c>
      <c r="J1" s="3" t="s">
        <v>26</v>
      </c>
      <c r="K1" s="3" t="s">
        <v>27</v>
      </c>
      <c r="L1" s="3" t="s">
        <v>28</v>
      </c>
    </row>
    <row r="2" spans="1:12" x14ac:dyDescent="0.25">
      <c r="A2" s="4" t="s">
        <v>4</v>
      </c>
      <c r="B2" s="10">
        <v>1</v>
      </c>
      <c r="C2" s="6">
        <v>3</v>
      </c>
      <c r="D2" s="6">
        <v>5</v>
      </c>
      <c r="E2" s="6">
        <v>-2</v>
      </c>
      <c r="F2" s="6">
        <v>-1.0639903531978627</v>
      </c>
      <c r="G2" s="6">
        <v>1.2840906856172154</v>
      </c>
      <c r="H2" s="6">
        <v>0.69137842911492964</v>
      </c>
      <c r="I2" s="6">
        <v>9.3086215708850695</v>
      </c>
      <c r="J2" s="6">
        <v>2.2764494771951838</v>
      </c>
      <c r="K2" s="6">
        <v>-2.6383696512514545</v>
      </c>
      <c r="L2" s="6">
        <v>12.638369651251455</v>
      </c>
    </row>
    <row r="3" spans="1:12" x14ac:dyDescent="0.25">
      <c r="A3" s="1" t="s">
        <v>5</v>
      </c>
      <c r="B3" s="9">
        <v>1</v>
      </c>
      <c r="C3" s="7">
        <v>3</v>
      </c>
      <c r="D3" s="7">
        <v>3.3333333333333326</v>
      </c>
      <c r="E3" s="7">
        <v>-0.33333333333333259</v>
      </c>
      <c r="F3" s="7">
        <v>-0.17733172553297674</v>
      </c>
      <c r="G3" s="7">
        <v>1.2840906856172154</v>
      </c>
      <c r="H3" s="7">
        <v>-0.97528823755173777</v>
      </c>
      <c r="I3" s="7">
        <v>7.6419549042184034</v>
      </c>
      <c r="J3" s="7">
        <v>2.2764494771951838</v>
      </c>
      <c r="K3" s="7">
        <v>-4.3050363179181215</v>
      </c>
      <c r="L3" s="7">
        <v>10.971702984584788</v>
      </c>
    </row>
    <row r="4" spans="1:12" x14ac:dyDescent="0.25">
      <c r="A4" s="1" t="s">
        <v>6</v>
      </c>
      <c r="B4" s="9">
        <v>1</v>
      </c>
      <c r="C4" s="7">
        <v>6</v>
      </c>
      <c r="D4" s="7">
        <v>6.333333333333333</v>
      </c>
      <c r="E4" s="7">
        <v>-0.33333333333333304</v>
      </c>
      <c r="F4" s="7">
        <v>-0.17733172553297696</v>
      </c>
      <c r="G4" s="7">
        <v>1.2840906856172154</v>
      </c>
      <c r="H4" s="7">
        <v>2.0247117624482627</v>
      </c>
      <c r="I4" s="7">
        <v>10.641954904218403</v>
      </c>
      <c r="J4" s="7">
        <v>2.2764494771951838</v>
      </c>
      <c r="K4" s="7">
        <v>-1.3050363179181215</v>
      </c>
      <c r="L4" s="7">
        <v>13.971702984584788</v>
      </c>
    </row>
    <row r="5" spans="1:12" x14ac:dyDescent="0.25">
      <c r="A5" s="1" t="s">
        <v>7</v>
      </c>
      <c r="B5" s="9">
        <v>1</v>
      </c>
      <c r="C5" s="7">
        <v>6</v>
      </c>
      <c r="D5" s="7">
        <v>5.6666666666666705</v>
      </c>
      <c r="E5" s="7">
        <v>0.33333333333332948</v>
      </c>
      <c r="F5" s="7">
        <v>0.17733172553297508</v>
      </c>
      <c r="G5" s="7">
        <v>1.2840906856172154</v>
      </c>
      <c r="H5" s="7">
        <v>1.3580450957816002</v>
      </c>
      <c r="I5" s="7">
        <v>9.9752882375517409</v>
      </c>
      <c r="J5" s="7">
        <v>2.2764494771951838</v>
      </c>
      <c r="K5" s="7">
        <v>-1.971702984584784</v>
      </c>
      <c r="L5" s="7">
        <v>13.305036317918125</v>
      </c>
    </row>
    <row r="6" spans="1:12" x14ac:dyDescent="0.25">
      <c r="A6" s="1" t="s">
        <v>8</v>
      </c>
      <c r="B6" s="9">
        <v>1</v>
      </c>
      <c r="C6" s="7">
        <v>8</v>
      </c>
      <c r="D6" s="7">
        <v>5.6666666666666705</v>
      </c>
      <c r="E6" s="7">
        <v>2.3333333333333295</v>
      </c>
      <c r="F6" s="7">
        <v>1.2413220787308379</v>
      </c>
      <c r="G6" s="7">
        <v>1.2840906856172163</v>
      </c>
      <c r="H6" s="7">
        <v>1.3580450957815966</v>
      </c>
      <c r="I6" s="7">
        <v>9.9752882375517444</v>
      </c>
      <c r="J6" s="7">
        <v>2.2764494771951842</v>
      </c>
      <c r="K6" s="7">
        <v>-1.9717029845847849</v>
      </c>
      <c r="L6" s="7">
        <v>13.305036317918127</v>
      </c>
    </row>
    <row r="7" spans="1:12" x14ac:dyDescent="0.25">
      <c r="A7" s="1" t="s">
        <v>9</v>
      </c>
      <c r="B7" s="9">
        <v>1</v>
      </c>
      <c r="C7" s="7">
        <v>8</v>
      </c>
      <c r="D7" s="7">
        <v>5.2000000000000011</v>
      </c>
      <c r="E7" s="7">
        <v>2.7999999999999989</v>
      </c>
      <c r="F7" s="7">
        <v>1.4895864944770072</v>
      </c>
      <c r="G7" s="7">
        <v>1.2840906856172156</v>
      </c>
      <c r="H7" s="7">
        <v>0.89137842911492982</v>
      </c>
      <c r="I7" s="7">
        <v>9.5086215708850723</v>
      </c>
      <c r="J7" s="7">
        <v>2.2764494771951838</v>
      </c>
      <c r="K7" s="7">
        <v>-2.4383696512514534</v>
      </c>
      <c r="L7" s="7">
        <v>12.838369651251455</v>
      </c>
    </row>
    <row r="8" spans="1:12" x14ac:dyDescent="0.25">
      <c r="A8" s="1" t="s">
        <v>10</v>
      </c>
      <c r="B8" s="9">
        <v>1</v>
      </c>
      <c r="C8" s="7">
        <v>3</v>
      </c>
      <c r="D8" s="7">
        <v>3.5333333333333337</v>
      </c>
      <c r="E8" s="7">
        <v>-0.53333333333333366</v>
      </c>
      <c r="F8" s="7">
        <v>-0.28373076085276355</v>
      </c>
      <c r="G8" s="7">
        <v>1.2840906856172154</v>
      </c>
      <c r="H8" s="7">
        <v>-0.7752882375517367</v>
      </c>
      <c r="I8" s="7">
        <v>7.8419549042184045</v>
      </c>
      <c r="J8" s="7">
        <v>2.2764494771951838</v>
      </c>
      <c r="K8" s="7">
        <v>-4.1050363179181204</v>
      </c>
      <c r="L8" s="7">
        <v>11.171702984584789</v>
      </c>
    </row>
    <row r="9" spans="1:12" x14ac:dyDescent="0.25">
      <c r="A9" s="1" t="s">
        <v>11</v>
      </c>
      <c r="B9" s="9">
        <v>1</v>
      </c>
      <c r="C9" s="7">
        <v>7</v>
      </c>
      <c r="D9" s="7">
        <v>6.5333333333333341</v>
      </c>
      <c r="E9" s="7">
        <v>0.4666666666666659</v>
      </c>
      <c r="F9" s="7">
        <v>0.24826441574616756</v>
      </c>
      <c r="G9" s="7">
        <v>1.2840906856172154</v>
      </c>
      <c r="H9" s="7">
        <v>2.2247117624482637</v>
      </c>
      <c r="I9" s="7">
        <v>10.841954904218404</v>
      </c>
      <c r="J9" s="7">
        <v>2.2764494771951838</v>
      </c>
      <c r="K9" s="7">
        <v>-1.1050363179181204</v>
      </c>
      <c r="L9" s="7">
        <v>14.171702984584789</v>
      </c>
    </row>
    <row r="10" spans="1:12" x14ac:dyDescent="0.25">
      <c r="A10" s="1" t="s">
        <v>12</v>
      </c>
      <c r="B10" s="9">
        <v>1</v>
      </c>
      <c r="C10" s="7">
        <v>6</v>
      </c>
      <c r="D10" s="7">
        <v>5.8666666666666716</v>
      </c>
      <c r="E10" s="7">
        <v>0.13333333333332842</v>
      </c>
      <c r="F10" s="7">
        <v>7.0932690213188238E-2</v>
      </c>
      <c r="G10" s="7">
        <v>1.2840906856172154</v>
      </c>
      <c r="H10" s="7">
        <v>1.5580450957816012</v>
      </c>
      <c r="I10" s="7">
        <v>10.175288237551742</v>
      </c>
      <c r="J10" s="7">
        <v>2.2764494771951838</v>
      </c>
      <c r="K10" s="7">
        <v>-1.7717029845847829</v>
      </c>
      <c r="L10" s="7">
        <v>13.505036317918126</v>
      </c>
    </row>
    <row r="11" spans="1:12" x14ac:dyDescent="0.25">
      <c r="A11" s="1" t="s">
        <v>13</v>
      </c>
      <c r="B11" s="9">
        <v>1</v>
      </c>
      <c r="C11" s="7">
        <v>3</v>
      </c>
      <c r="D11" s="7">
        <v>5.8666666666666716</v>
      </c>
      <c r="E11" s="7">
        <v>-2.8666666666666716</v>
      </c>
      <c r="F11" s="7">
        <v>-1.5250528395836058</v>
      </c>
      <c r="G11" s="7">
        <v>1.2840906856172163</v>
      </c>
      <c r="H11" s="7">
        <v>1.5580450957815977</v>
      </c>
      <c r="I11" s="7">
        <v>10.175288237551745</v>
      </c>
      <c r="J11" s="7">
        <v>2.2764494771951842</v>
      </c>
      <c r="K11" s="7">
        <v>-1.7717029845847838</v>
      </c>
      <c r="L11" s="7">
        <v>13.505036317918126</v>
      </c>
    </row>
    <row r="12" spans="1:12" x14ac:dyDescent="0.25">
      <c r="A12" s="1" t="s">
        <v>14</v>
      </c>
      <c r="B12" s="9">
        <v>1</v>
      </c>
      <c r="C12" s="7">
        <v>6</v>
      </c>
      <c r="D12" s="7">
        <v>6.8000000000000007</v>
      </c>
      <c r="E12" s="7">
        <v>-0.80000000000000071</v>
      </c>
      <c r="F12" s="7">
        <v>-0.42559614127914547</v>
      </c>
      <c r="G12" s="7">
        <v>1.2840906856172154</v>
      </c>
      <c r="H12" s="7">
        <v>2.4913784291149303</v>
      </c>
      <c r="I12" s="7">
        <v>11.10862157088507</v>
      </c>
      <c r="J12" s="7">
        <v>2.2764494771951838</v>
      </c>
      <c r="K12" s="7">
        <v>-0.8383696512514538</v>
      </c>
      <c r="L12" s="7">
        <v>14.438369651251456</v>
      </c>
    </row>
    <row r="13" spans="1:12" x14ac:dyDescent="0.25">
      <c r="A13" s="1" t="s">
        <v>15</v>
      </c>
      <c r="B13" s="9">
        <v>1</v>
      </c>
      <c r="C13" s="7">
        <v>6</v>
      </c>
      <c r="D13" s="7">
        <v>5.1333333333333329</v>
      </c>
      <c r="E13" s="7">
        <v>0.86666666666666714</v>
      </c>
      <c r="F13" s="7">
        <v>0.46106248638574077</v>
      </c>
      <c r="G13" s="7">
        <v>1.2840906856172154</v>
      </c>
      <c r="H13" s="7">
        <v>0.8247117624482625</v>
      </c>
      <c r="I13" s="7">
        <v>9.4419549042184023</v>
      </c>
      <c r="J13" s="7">
        <v>2.2764494771951838</v>
      </c>
      <c r="K13" s="7">
        <v>-2.5050363179181216</v>
      </c>
      <c r="L13" s="7">
        <v>12.771702984584788</v>
      </c>
    </row>
    <row r="14" spans="1:12" x14ac:dyDescent="0.25">
      <c r="A14" s="1" t="s">
        <v>16</v>
      </c>
      <c r="B14" s="9">
        <v>1</v>
      </c>
      <c r="C14" s="7">
        <v>8</v>
      </c>
      <c r="D14" s="7">
        <v>8.1333333333333329</v>
      </c>
      <c r="E14" s="7">
        <v>-0.13333333333333286</v>
      </c>
      <c r="F14" s="7">
        <v>-7.0932690213190597E-2</v>
      </c>
      <c r="G14" s="7">
        <v>1.2840906856172154</v>
      </c>
      <c r="H14" s="7">
        <v>3.8247117624482625</v>
      </c>
      <c r="I14" s="7">
        <v>12.441954904218402</v>
      </c>
      <c r="J14" s="7">
        <v>2.2764494771951838</v>
      </c>
      <c r="K14" s="7">
        <v>0.49496368208187835</v>
      </c>
      <c r="L14" s="7">
        <v>15.771702984584788</v>
      </c>
    </row>
    <row r="15" spans="1:12" x14ac:dyDescent="0.25">
      <c r="A15" s="1" t="s">
        <v>17</v>
      </c>
      <c r="B15" s="9">
        <v>1</v>
      </c>
      <c r="C15" s="7">
        <v>7</v>
      </c>
      <c r="D15" s="7">
        <v>7.4666666666666712</v>
      </c>
      <c r="E15" s="7">
        <v>-0.46666666666667123</v>
      </c>
      <c r="F15" s="7">
        <v>-0.24826441574617039</v>
      </c>
      <c r="G15" s="7">
        <v>1.2840906856172154</v>
      </c>
      <c r="H15" s="7">
        <v>3.1580450957816009</v>
      </c>
      <c r="I15" s="7">
        <v>11.775288237551742</v>
      </c>
      <c r="J15" s="7">
        <v>2.2764494771951838</v>
      </c>
      <c r="K15" s="7">
        <v>-0.17170298458478328</v>
      </c>
      <c r="L15" s="7">
        <v>15.105036317918126</v>
      </c>
    </row>
    <row r="16" spans="1:12" ht="15.75" thickBot="1" x14ac:dyDescent="0.3">
      <c r="A16" s="5" t="s">
        <v>18</v>
      </c>
      <c r="B16" s="11">
        <v>1</v>
      </c>
      <c r="C16" s="8">
        <v>8</v>
      </c>
      <c r="D16" s="8">
        <v>7.4666666666666712</v>
      </c>
      <c r="E16" s="8">
        <v>0.53333333333332877</v>
      </c>
      <c r="F16" s="8">
        <v>0.28373076085276094</v>
      </c>
      <c r="G16" s="8">
        <v>1.2840906856172163</v>
      </c>
      <c r="H16" s="8">
        <v>3.1580450957815973</v>
      </c>
      <c r="I16" s="8">
        <v>11.775288237551745</v>
      </c>
      <c r="J16" s="8">
        <v>2.2764494771951842</v>
      </c>
      <c r="K16" s="8">
        <v>-0.17170298458478417</v>
      </c>
      <c r="L16" s="8">
        <v>15.105036317918128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Задача 1</vt:lpstr>
      <vt:lpstr>Задача 2</vt:lpstr>
      <vt:lpstr>Задача 3</vt:lpstr>
      <vt:lpstr>Лист7_HID1</vt:lpstr>
      <vt:lpstr>Лист7_HID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2021-06-08T17:11:00Z</dcterms:modified>
</cp:coreProperties>
</file>