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МГТУ им. Н. Э. Баумана\3 курс\6 семестр\Теория вероятностей и математическая статистика\Лабораторные работы\"/>
    </mc:Choice>
  </mc:AlternateContent>
  <bookViews>
    <workbookView xWindow="0" yWindow="0" windowWidth="28800" windowHeight="12330" activeTab="2"/>
  </bookViews>
  <sheets>
    <sheet name="Задача 1" sheetId="1" r:id="rId1"/>
    <sheet name="Задача 2" sheetId="2" r:id="rId2"/>
    <sheet name="Задача 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5" i="3" l="1"/>
  <c r="L22" i="3"/>
  <c r="H3" i="3"/>
  <c r="I3" i="3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3" i="3"/>
  <c r="J24" i="2"/>
  <c r="D83" i="1"/>
  <c r="I86" i="1"/>
  <c r="J85" i="1"/>
  <c r="H83" i="1"/>
  <c r="F86" i="1" s="1"/>
  <c r="I95" i="1"/>
  <c r="K86" i="1"/>
  <c r="L86" i="1"/>
  <c r="M86" i="1"/>
  <c r="N86" i="1"/>
  <c r="O86" i="1"/>
  <c r="P86" i="1"/>
  <c r="Q86" i="1"/>
  <c r="R86" i="1"/>
  <c r="S86" i="1"/>
  <c r="I87" i="1"/>
  <c r="J87" i="1"/>
  <c r="L87" i="1"/>
  <c r="M87" i="1"/>
  <c r="N87" i="1"/>
  <c r="O87" i="1"/>
  <c r="P87" i="1"/>
  <c r="Q87" i="1"/>
  <c r="R87" i="1"/>
  <c r="S87" i="1"/>
  <c r="I88" i="1"/>
  <c r="J88" i="1"/>
  <c r="K88" i="1"/>
  <c r="M88" i="1"/>
  <c r="N88" i="1"/>
  <c r="O88" i="1"/>
  <c r="P88" i="1"/>
  <c r="Q88" i="1"/>
  <c r="R88" i="1"/>
  <c r="S88" i="1"/>
  <c r="I89" i="1"/>
  <c r="J89" i="1"/>
  <c r="K89" i="1"/>
  <c r="L89" i="1"/>
  <c r="N89" i="1"/>
  <c r="O89" i="1"/>
  <c r="P89" i="1"/>
  <c r="Q89" i="1"/>
  <c r="R89" i="1"/>
  <c r="S89" i="1"/>
  <c r="I90" i="1"/>
  <c r="J90" i="1"/>
  <c r="K90" i="1"/>
  <c r="L90" i="1"/>
  <c r="M90" i="1"/>
  <c r="O90" i="1"/>
  <c r="P90" i="1"/>
  <c r="Q90" i="1"/>
  <c r="R90" i="1"/>
  <c r="S90" i="1"/>
  <c r="I91" i="1"/>
  <c r="J91" i="1"/>
  <c r="K91" i="1"/>
  <c r="L91" i="1"/>
  <c r="M91" i="1"/>
  <c r="N91" i="1"/>
  <c r="P91" i="1"/>
  <c r="Q91" i="1"/>
  <c r="R91" i="1"/>
  <c r="S91" i="1"/>
  <c r="I92" i="1"/>
  <c r="J92" i="1"/>
  <c r="K92" i="1"/>
  <c r="L92" i="1"/>
  <c r="M92" i="1"/>
  <c r="N92" i="1"/>
  <c r="O92" i="1"/>
  <c r="Q92" i="1"/>
  <c r="R92" i="1"/>
  <c r="S92" i="1"/>
  <c r="I93" i="1"/>
  <c r="J93" i="1"/>
  <c r="K93" i="1"/>
  <c r="L93" i="1"/>
  <c r="M93" i="1"/>
  <c r="N93" i="1"/>
  <c r="O93" i="1"/>
  <c r="P93" i="1"/>
  <c r="R93" i="1"/>
  <c r="S93" i="1"/>
  <c r="I94" i="1"/>
  <c r="J94" i="1"/>
  <c r="K94" i="1"/>
  <c r="L94" i="1"/>
  <c r="M94" i="1"/>
  <c r="N94" i="1"/>
  <c r="O94" i="1"/>
  <c r="P94" i="1"/>
  <c r="Q94" i="1"/>
  <c r="S94" i="1"/>
  <c r="J95" i="1"/>
  <c r="K95" i="1"/>
  <c r="L95" i="1"/>
  <c r="M95" i="1"/>
  <c r="N95" i="1"/>
  <c r="O95" i="1"/>
  <c r="P95" i="1"/>
  <c r="Q95" i="1"/>
  <c r="R95" i="1"/>
  <c r="K85" i="1"/>
  <c r="L85" i="1"/>
  <c r="M85" i="1"/>
  <c r="N85" i="1"/>
  <c r="O85" i="1"/>
  <c r="P85" i="1"/>
  <c r="Q85" i="1"/>
  <c r="R85" i="1"/>
  <c r="S85" i="1"/>
  <c r="B86" i="1"/>
  <c r="B87" i="1"/>
  <c r="B88" i="1"/>
  <c r="B89" i="1"/>
  <c r="B90" i="1"/>
  <c r="B91" i="1"/>
  <c r="B92" i="1"/>
  <c r="B93" i="1"/>
  <c r="B94" i="1"/>
  <c r="B95" i="1"/>
  <c r="B85" i="1"/>
  <c r="F24" i="1"/>
  <c r="F25" i="1"/>
  <c r="F26" i="1"/>
  <c r="F27" i="1"/>
  <c r="F28" i="1"/>
  <c r="F29" i="1"/>
  <c r="F30" i="1"/>
  <c r="F31" i="1"/>
  <c r="F32" i="1"/>
  <c r="F33" i="1"/>
  <c r="F23" i="1"/>
  <c r="B24" i="1"/>
  <c r="B25" i="1"/>
  <c r="B26" i="1"/>
  <c r="B27" i="1"/>
  <c r="B28" i="1"/>
  <c r="B29" i="1"/>
  <c r="B30" i="1"/>
  <c r="B31" i="1"/>
  <c r="B32" i="1"/>
  <c r="B33" i="1"/>
  <c r="B23" i="1"/>
  <c r="D21" i="1"/>
  <c r="H21" i="1"/>
  <c r="I24" i="1"/>
  <c r="K24" i="1"/>
  <c r="L24" i="1"/>
  <c r="M24" i="1"/>
  <c r="N24" i="1"/>
  <c r="O24" i="1"/>
  <c r="P24" i="1"/>
  <c r="Q24" i="1"/>
  <c r="R24" i="1"/>
  <c r="S24" i="1"/>
  <c r="I25" i="1"/>
  <c r="J25" i="1"/>
  <c r="L25" i="1"/>
  <c r="M25" i="1"/>
  <c r="N25" i="1"/>
  <c r="O25" i="1"/>
  <c r="P25" i="1"/>
  <c r="Q25" i="1"/>
  <c r="R25" i="1"/>
  <c r="S25" i="1"/>
  <c r="I26" i="1"/>
  <c r="J26" i="1"/>
  <c r="K26" i="1"/>
  <c r="M26" i="1"/>
  <c r="N26" i="1"/>
  <c r="O26" i="1"/>
  <c r="P26" i="1"/>
  <c r="Q26" i="1"/>
  <c r="R26" i="1"/>
  <c r="S26" i="1"/>
  <c r="I27" i="1"/>
  <c r="J27" i="1"/>
  <c r="K27" i="1"/>
  <c r="L27" i="1"/>
  <c r="N27" i="1"/>
  <c r="O27" i="1"/>
  <c r="P27" i="1"/>
  <c r="Q27" i="1"/>
  <c r="R27" i="1"/>
  <c r="S27" i="1"/>
  <c r="I28" i="1"/>
  <c r="J28" i="1"/>
  <c r="K28" i="1"/>
  <c r="L28" i="1"/>
  <c r="M28" i="1"/>
  <c r="O28" i="1"/>
  <c r="P28" i="1"/>
  <c r="Q28" i="1"/>
  <c r="R28" i="1"/>
  <c r="S28" i="1"/>
  <c r="I29" i="1"/>
  <c r="J29" i="1"/>
  <c r="K29" i="1"/>
  <c r="L29" i="1"/>
  <c r="M29" i="1"/>
  <c r="N29" i="1"/>
  <c r="P29" i="1"/>
  <c r="Q29" i="1"/>
  <c r="R29" i="1"/>
  <c r="S29" i="1"/>
  <c r="I30" i="1"/>
  <c r="J30" i="1"/>
  <c r="K30" i="1"/>
  <c r="L30" i="1"/>
  <c r="M30" i="1"/>
  <c r="N30" i="1"/>
  <c r="O30" i="1"/>
  <c r="Q30" i="1"/>
  <c r="R30" i="1"/>
  <c r="S30" i="1"/>
  <c r="I31" i="1"/>
  <c r="J31" i="1"/>
  <c r="K31" i="1"/>
  <c r="L31" i="1"/>
  <c r="M31" i="1"/>
  <c r="N31" i="1"/>
  <c r="O31" i="1"/>
  <c r="P31" i="1"/>
  <c r="R31" i="1"/>
  <c r="S31" i="1"/>
  <c r="I32" i="1"/>
  <c r="J32" i="1"/>
  <c r="K32" i="1"/>
  <c r="L32" i="1"/>
  <c r="M32" i="1"/>
  <c r="N32" i="1"/>
  <c r="O32" i="1"/>
  <c r="P32" i="1"/>
  <c r="Q32" i="1"/>
  <c r="S32" i="1"/>
  <c r="I33" i="1"/>
  <c r="J33" i="1"/>
  <c r="K33" i="1"/>
  <c r="L33" i="1"/>
  <c r="M33" i="1"/>
  <c r="N33" i="1"/>
  <c r="O33" i="1"/>
  <c r="P33" i="1"/>
  <c r="Q33" i="1"/>
  <c r="R33" i="1"/>
  <c r="J23" i="1"/>
  <c r="K23" i="1"/>
  <c r="L23" i="1"/>
  <c r="M23" i="1"/>
  <c r="N23" i="1"/>
  <c r="O23" i="1"/>
  <c r="P23" i="1"/>
  <c r="Q23" i="1"/>
  <c r="R23" i="1"/>
  <c r="S23" i="1"/>
  <c r="F93" i="1" l="1"/>
  <c r="F94" i="1"/>
  <c r="F92" i="1"/>
  <c r="F91" i="1"/>
  <c r="F85" i="1"/>
  <c r="F95" i="1"/>
  <c r="F90" i="1"/>
  <c r="F89" i="1"/>
  <c r="F88" i="1"/>
  <c r="F87" i="1"/>
</calcChain>
</file>

<file path=xl/sharedStrings.xml><?xml version="1.0" encoding="utf-8"?>
<sst xmlns="http://schemas.openxmlformats.org/spreadsheetml/2006/main" count="182" uniqueCount="66">
  <si>
    <t>Галактики</t>
  </si>
  <si>
    <t>Расстояние</t>
  </si>
  <si>
    <t>Дева</t>
  </si>
  <si>
    <t>Пегас</t>
  </si>
  <si>
    <t>Персей</t>
  </si>
  <si>
    <t>Волосы Вероники</t>
  </si>
  <si>
    <t>Лев</t>
  </si>
  <si>
    <t>Северная корона</t>
  </si>
  <si>
    <t>Близнецы</t>
  </si>
  <si>
    <t>Волопас</t>
  </si>
  <si>
    <t>Гидра</t>
  </si>
  <si>
    <t>Большая Медведица 1</t>
  </si>
  <si>
    <t>Большая Медведица 2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</si>
  <si>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</si>
  <si>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</si>
  <si>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</si>
  <si>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</si>
  <si>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</si>
  <si>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</si>
  <si>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</si>
  <si>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</si>
  <si>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</si>
  <si>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</si>
  <si>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</si>
  <si>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</si>
  <si>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</si>
  <si>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</si>
  <si>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</si>
  <si>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</si>
  <si>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</si>
  <si>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</si>
  <si>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</si>
  <si>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</si>
  <si>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</si>
  <si>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</si>
  <si>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</si>
  <si>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</si>
  <si>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</si>
  <si>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Y</t>
  </si>
  <si>
    <t>1.</t>
  </si>
  <si>
    <t>Скорость</t>
  </si>
  <si>
    <t>2.</t>
  </si>
  <si>
    <t>Метод наименьших квадратов</t>
  </si>
  <si>
    <t>b=</t>
  </si>
  <si>
    <t>a=</t>
  </si>
  <si>
    <t>Метод Тейла</t>
  </si>
  <si>
    <t>Предсказания</t>
  </si>
  <si>
    <t>3.</t>
  </si>
  <si>
    <t>Проверка на устойчивость</t>
  </si>
  <si>
    <t>Вывод:</t>
  </si>
  <si>
    <t>Метод наименьших квадратов очень чувствителен к выбросам, в то время как метод Тейла успешно их игнорирует.</t>
  </si>
  <si>
    <t>Факторы</t>
  </si>
  <si>
    <t>X1</t>
  </si>
  <si>
    <t>X2</t>
  </si>
  <si>
    <t>X3</t>
  </si>
  <si>
    <t xml:space="preserve">Отклик </t>
  </si>
  <si>
    <t>Переменная X 2</t>
  </si>
  <si>
    <t>Переменная X 3</t>
  </si>
  <si>
    <t>Год</t>
  </si>
  <si>
    <t>ВВП</t>
  </si>
  <si>
    <t>Капитал</t>
  </si>
  <si>
    <t>Труд</t>
  </si>
  <si>
    <t>Экспоненциальная модель</t>
  </si>
  <si>
    <t>Линейная модель</t>
  </si>
  <si>
    <t>c=</t>
  </si>
  <si>
    <t>Предсказание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</si>
</sst>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4" formatCode="0.00000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6">
    <xf numFmtId="0" fontId="0" fillId="0" borderId="0" xfId="0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0" fillId="0" borderId="0" xfId="0" applyAlignment="1">
      <alignment horizontal="right"/>
    </xf>
    <xf numFmtId="0" fontId="1" fillId="0" borderId="1" xfId="0" applyFont="1" applyFill="1" applyBorder="1" applyAlignment="1"/>
    <xf numFmtId="0" fontId="4" fillId="0" borderId="0" xfId="1"/>
    <xf numFmtId="0" fontId="4" fillId="0" borderId="0" xfId="1"/>
    <xf numFmtId="0" fontId="4" fillId="0" borderId="0" xfId="1"/>
    <xf numFmtId="174" fontId="5" fillId="0" borderId="0" xfId="1" applyNumberFormat="1" applyFont="1"/>
    <xf numFmtId="174" fontId="0" fillId="0" borderId="0" xfId="0" applyNumberFormat="1"/>
    <xf numFmtId="174" fontId="1" fillId="0" borderId="0" xfId="0" applyNumberFormat="1" applyFont="1"/>
    <xf numFmtId="0" fontId="1" fillId="0" borderId="0" xfId="0" applyFont="1"/>
    <xf numFmtId="0" fontId="0" fillId="0" borderId="0" xfId="0" applyBorder="1"/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0" fillId="0" borderId="0" xfId="0" applyNumberFormat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Визуализация данных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'Задача 1'!$D$2:$D$12</c:f>
              <c:numCache>
                <c:formatCode>General</c:formatCode>
                <c:ptCount val="11"/>
                <c:pt idx="0">
                  <c:v>7.5</c:v>
                </c:pt>
                <c:pt idx="1">
                  <c:v>24</c:v>
                </c:pt>
                <c:pt idx="2">
                  <c:v>32</c:v>
                </c:pt>
                <c:pt idx="3">
                  <c:v>47</c:v>
                </c:pt>
                <c:pt idx="4">
                  <c:v>93</c:v>
                </c:pt>
                <c:pt idx="5">
                  <c:v>120</c:v>
                </c:pt>
                <c:pt idx="6">
                  <c:v>134</c:v>
                </c:pt>
                <c:pt idx="7">
                  <c:v>144</c:v>
                </c:pt>
                <c:pt idx="8">
                  <c:v>245</c:v>
                </c:pt>
                <c:pt idx="9">
                  <c:v>260</c:v>
                </c:pt>
                <c:pt idx="10">
                  <c:v>380</c:v>
                </c:pt>
              </c:numCache>
            </c:numRef>
          </c:xVal>
          <c:yVal>
            <c:numRef>
              <c:f>'Задача 1'!$C$2:$C$12</c:f>
              <c:numCache>
                <c:formatCode>General</c:formatCode>
                <c:ptCount val="11"/>
                <c:pt idx="0">
                  <c:v>22</c:v>
                </c:pt>
                <c:pt idx="1">
                  <c:v>68</c:v>
                </c:pt>
                <c:pt idx="2">
                  <c:v>108</c:v>
                </c:pt>
                <c:pt idx="3">
                  <c:v>137</c:v>
                </c:pt>
                <c:pt idx="4">
                  <c:v>255</c:v>
                </c:pt>
                <c:pt idx="5">
                  <c:v>315</c:v>
                </c:pt>
                <c:pt idx="6">
                  <c:v>390</c:v>
                </c:pt>
                <c:pt idx="7">
                  <c:v>405</c:v>
                </c:pt>
                <c:pt idx="8">
                  <c:v>685</c:v>
                </c:pt>
                <c:pt idx="9">
                  <c:v>700</c:v>
                </c:pt>
                <c:pt idx="10">
                  <c:v>1100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0B-4E03-B501-6478FA12C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461312"/>
        <c:axId val="232461968"/>
      </c:scatterChart>
      <c:valAx>
        <c:axId val="23246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Расстояние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461968"/>
        <c:crosses val="autoZero"/>
        <c:crossBetween val="midCat"/>
      </c:valAx>
      <c:valAx>
        <c:axId val="2324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Скорость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46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Метод наименьших квадратов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Истинные значения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'Задача 1'!$D$2:$D$12</c:f>
              <c:numCache>
                <c:formatCode>General</c:formatCode>
                <c:ptCount val="11"/>
                <c:pt idx="0">
                  <c:v>7.5</c:v>
                </c:pt>
                <c:pt idx="1">
                  <c:v>24</c:v>
                </c:pt>
                <c:pt idx="2">
                  <c:v>32</c:v>
                </c:pt>
                <c:pt idx="3">
                  <c:v>47</c:v>
                </c:pt>
                <c:pt idx="4">
                  <c:v>93</c:v>
                </c:pt>
                <c:pt idx="5">
                  <c:v>120</c:v>
                </c:pt>
                <c:pt idx="6">
                  <c:v>134</c:v>
                </c:pt>
                <c:pt idx="7">
                  <c:v>144</c:v>
                </c:pt>
                <c:pt idx="8">
                  <c:v>245</c:v>
                </c:pt>
                <c:pt idx="9">
                  <c:v>260</c:v>
                </c:pt>
                <c:pt idx="10">
                  <c:v>380</c:v>
                </c:pt>
              </c:numCache>
            </c:numRef>
          </c:xVal>
          <c:yVal>
            <c:numRef>
              <c:f>'Задача 1'!$C$2:$C$12</c:f>
              <c:numCache>
                <c:formatCode>General</c:formatCode>
                <c:ptCount val="11"/>
                <c:pt idx="0">
                  <c:v>22</c:v>
                </c:pt>
                <c:pt idx="1">
                  <c:v>68</c:v>
                </c:pt>
                <c:pt idx="2">
                  <c:v>108</c:v>
                </c:pt>
                <c:pt idx="3">
                  <c:v>137</c:v>
                </c:pt>
                <c:pt idx="4">
                  <c:v>255</c:v>
                </c:pt>
                <c:pt idx="5">
                  <c:v>315</c:v>
                </c:pt>
                <c:pt idx="6">
                  <c:v>390</c:v>
                </c:pt>
                <c:pt idx="7">
                  <c:v>405</c:v>
                </c:pt>
                <c:pt idx="8">
                  <c:v>685</c:v>
                </c:pt>
                <c:pt idx="9">
                  <c:v>700</c:v>
                </c:pt>
                <c:pt idx="10">
                  <c:v>1100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E7-4681-AAEE-6C59B13FDD0E}"/>
            </c:ext>
          </c:extLst>
        </c:ser>
        <c:ser>
          <c:idx val="1"/>
          <c:order val="1"/>
          <c:tx>
            <c:v>Предсказания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'Задача 1'!$D$2:$D$12</c:f>
              <c:numCache>
                <c:formatCode>General</c:formatCode>
                <c:ptCount val="11"/>
                <c:pt idx="0">
                  <c:v>7.5</c:v>
                </c:pt>
                <c:pt idx="1">
                  <c:v>24</c:v>
                </c:pt>
                <c:pt idx="2">
                  <c:v>32</c:v>
                </c:pt>
                <c:pt idx="3">
                  <c:v>47</c:v>
                </c:pt>
                <c:pt idx="4">
                  <c:v>93</c:v>
                </c:pt>
                <c:pt idx="5">
                  <c:v>120</c:v>
                </c:pt>
                <c:pt idx="6">
                  <c:v>134</c:v>
                </c:pt>
                <c:pt idx="7">
                  <c:v>144</c:v>
                </c:pt>
                <c:pt idx="8">
                  <c:v>245</c:v>
                </c:pt>
                <c:pt idx="9">
                  <c:v>260</c:v>
                </c:pt>
                <c:pt idx="10">
                  <c:v>380</c:v>
                </c:pt>
              </c:numCache>
            </c:numRef>
          </c:xVal>
          <c:yVal>
            <c:numRef>
              <c:f>'Задача 1'!$B$23:$B$33</c:f>
              <c:numCache>
                <c:formatCode>General</c:formatCode>
                <c:ptCount val="11"/>
                <c:pt idx="0">
                  <c:v>21.173493604669133</c:v>
                </c:pt>
                <c:pt idx="1">
                  <c:v>67.755179534941234</c:v>
                </c:pt>
                <c:pt idx="2">
                  <c:v>90.340239379921641</c:v>
                </c:pt>
                <c:pt idx="3">
                  <c:v>132.68722658925992</c:v>
                </c:pt>
                <c:pt idx="4">
                  <c:v>262.55132069789727</c:v>
                </c:pt>
                <c:pt idx="5">
                  <c:v>338.77589767470613</c:v>
                </c:pt>
                <c:pt idx="6">
                  <c:v>378.29975240342185</c:v>
                </c:pt>
                <c:pt idx="7">
                  <c:v>406.53107720964738</c:v>
                </c:pt>
                <c:pt idx="8">
                  <c:v>691.66745775252502</c:v>
                </c:pt>
                <c:pt idx="9">
                  <c:v>734.01444496186332</c:v>
                </c:pt>
                <c:pt idx="10">
                  <c:v>1072.7903426365694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E7-4681-AAEE-6C59B13FDD0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692576616"/>
        <c:axId val="692573008"/>
      </c:scatterChart>
      <c:valAx>
        <c:axId val="69257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Расстояние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2573008"/>
        <c:crosses val="autoZero"/>
        <c:crossBetween val="midCat"/>
      </c:valAx>
      <c:valAx>
        <c:axId val="69257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Скорость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2576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Метод Тейла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Истинные значения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'Задача 1'!$D$2:$D$12</c:f>
              <c:numCache>
                <c:formatCode>General</c:formatCode>
                <c:ptCount val="11"/>
                <c:pt idx="0">
                  <c:v>7.5</c:v>
                </c:pt>
                <c:pt idx="1">
                  <c:v>24</c:v>
                </c:pt>
                <c:pt idx="2">
                  <c:v>32</c:v>
                </c:pt>
                <c:pt idx="3">
                  <c:v>47</c:v>
                </c:pt>
                <c:pt idx="4">
                  <c:v>93</c:v>
                </c:pt>
                <c:pt idx="5">
                  <c:v>120</c:v>
                </c:pt>
                <c:pt idx="6">
                  <c:v>134</c:v>
                </c:pt>
                <c:pt idx="7">
                  <c:v>144</c:v>
                </c:pt>
                <c:pt idx="8">
                  <c:v>245</c:v>
                </c:pt>
                <c:pt idx="9">
                  <c:v>260</c:v>
                </c:pt>
                <c:pt idx="10">
                  <c:v>380</c:v>
                </c:pt>
              </c:numCache>
            </c:numRef>
          </c:xVal>
          <c:yVal>
            <c:numRef>
              <c:f>'Задача 1'!$C$2:$C$12</c:f>
              <c:numCache>
                <c:formatCode>General</c:formatCode>
                <c:ptCount val="11"/>
                <c:pt idx="0">
                  <c:v>22</c:v>
                </c:pt>
                <c:pt idx="1">
                  <c:v>68</c:v>
                </c:pt>
                <c:pt idx="2">
                  <c:v>108</c:v>
                </c:pt>
                <c:pt idx="3">
                  <c:v>137</c:v>
                </c:pt>
                <c:pt idx="4">
                  <c:v>255</c:v>
                </c:pt>
                <c:pt idx="5">
                  <c:v>315</c:v>
                </c:pt>
                <c:pt idx="6">
                  <c:v>390</c:v>
                </c:pt>
                <c:pt idx="7">
                  <c:v>405</c:v>
                </c:pt>
                <c:pt idx="8">
                  <c:v>685</c:v>
                </c:pt>
                <c:pt idx="9">
                  <c:v>700</c:v>
                </c:pt>
                <c:pt idx="10">
                  <c:v>1100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F7-40AD-9517-5FDA6993050D}"/>
            </c:ext>
          </c:extLst>
        </c:ser>
        <c:ser>
          <c:idx val="1"/>
          <c:order val="1"/>
          <c:tx>
            <c:v>Предсказания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'Задача 1'!$D$2:$D$12</c:f>
              <c:numCache>
                <c:formatCode>General</c:formatCode>
                <c:ptCount val="11"/>
                <c:pt idx="0">
                  <c:v>7.5</c:v>
                </c:pt>
                <c:pt idx="1">
                  <c:v>24</c:v>
                </c:pt>
                <c:pt idx="2">
                  <c:v>32</c:v>
                </c:pt>
                <c:pt idx="3">
                  <c:v>47</c:v>
                </c:pt>
                <c:pt idx="4">
                  <c:v>93</c:v>
                </c:pt>
                <c:pt idx="5">
                  <c:v>120</c:v>
                </c:pt>
                <c:pt idx="6">
                  <c:v>134</c:v>
                </c:pt>
                <c:pt idx="7">
                  <c:v>144</c:v>
                </c:pt>
                <c:pt idx="8">
                  <c:v>245</c:v>
                </c:pt>
                <c:pt idx="9">
                  <c:v>260</c:v>
                </c:pt>
                <c:pt idx="10">
                  <c:v>380</c:v>
                </c:pt>
              </c:numCache>
            </c:numRef>
          </c:xVal>
          <c:yVal>
            <c:numRef>
              <c:f>'Задача 1'!$F$23:$F$33</c:f>
              <c:numCache>
                <c:formatCode>General</c:formatCode>
                <c:ptCount val="11"/>
                <c:pt idx="0">
                  <c:v>20.90909090909091</c:v>
                </c:pt>
                <c:pt idx="1">
                  <c:v>66.909090909090907</c:v>
                </c:pt>
                <c:pt idx="2">
                  <c:v>89.212121212121218</c:v>
                </c:pt>
                <c:pt idx="3">
                  <c:v>131.03030303030303</c:v>
                </c:pt>
                <c:pt idx="4">
                  <c:v>259.27272727272731</c:v>
                </c:pt>
                <c:pt idx="5">
                  <c:v>334.54545454545456</c:v>
                </c:pt>
                <c:pt idx="6">
                  <c:v>373.57575757575762</c:v>
                </c:pt>
                <c:pt idx="7">
                  <c:v>401.4545454545455</c:v>
                </c:pt>
                <c:pt idx="8">
                  <c:v>683.03030303030312</c:v>
                </c:pt>
                <c:pt idx="9">
                  <c:v>724.84848484848487</c:v>
                </c:pt>
                <c:pt idx="10">
                  <c:v>1059.3939393939395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F7-40AD-9517-5FDA69930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825104"/>
        <c:axId val="691826744"/>
      </c:scatterChart>
      <c:valAx>
        <c:axId val="69182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расстояние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1826744"/>
        <c:crosses val="autoZero"/>
        <c:crossBetween val="midCat"/>
      </c:valAx>
      <c:valAx>
        <c:axId val="69182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скорость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182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Метод наименьших квадратов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Истинные значения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'Задача 1'!$D$64:$D$74</c:f>
              <c:numCache>
                <c:formatCode>General</c:formatCode>
                <c:ptCount val="11"/>
                <c:pt idx="0">
                  <c:v>7.5</c:v>
                </c:pt>
                <c:pt idx="1">
                  <c:v>24</c:v>
                </c:pt>
                <c:pt idx="2">
                  <c:v>32</c:v>
                </c:pt>
                <c:pt idx="3">
                  <c:v>47</c:v>
                </c:pt>
                <c:pt idx="4">
                  <c:v>93</c:v>
                </c:pt>
                <c:pt idx="5">
                  <c:v>120</c:v>
                </c:pt>
                <c:pt idx="6">
                  <c:v>134</c:v>
                </c:pt>
                <c:pt idx="7">
                  <c:v>144</c:v>
                </c:pt>
                <c:pt idx="8">
                  <c:v>245</c:v>
                </c:pt>
                <c:pt idx="9">
                  <c:v>260</c:v>
                </c:pt>
                <c:pt idx="10">
                  <c:v>380</c:v>
                </c:pt>
              </c:numCache>
            </c:numRef>
          </c:xVal>
          <c:yVal>
            <c:numRef>
              <c:f>'Задача 1'!$C$64:$C$74</c:f>
              <c:numCache>
                <c:formatCode>General</c:formatCode>
                <c:ptCount val="11"/>
                <c:pt idx="0">
                  <c:v>22</c:v>
                </c:pt>
                <c:pt idx="1">
                  <c:v>68</c:v>
                </c:pt>
                <c:pt idx="2">
                  <c:v>108</c:v>
                </c:pt>
                <c:pt idx="3">
                  <c:v>137</c:v>
                </c:pt>
                <c:pt idx="4">
                  <c:v>255</c:v>
                </c:pt>
                <c:pt idx="5">
                  <c:v>315</c:v>
                </c:pt>
                <c:pt idx="6">
                  <c:v>390</c:v>
                </c:pt>
                <c:pt idx="7">
                  <c:v>405</c:v>
                </c:pt>
                <c:pt idx="8">
                  <c:v>685</c:v>
                </c:pt>
                <c:pt idx="9">
                  <c:v>700</c:v>
                </c:pt>
                <c:pt idx="10">
                  <c:v>11000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7-4E23-B909-1766150911A9}"/>
            </c:ext>
          </c:extLst>
        </c:ser>
        <c:ser>
          <c:idx val="1"/>
          <c:order val="1"/>
          <c:tx>
            <c:v>Предсказания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'Задача 1'!$D$64:$D$74</c:f>
              <c:numCache>
                <c:formatCode>General</c:formatCode>
                <c:ptCount val="11"/>
                <c:pt idx="0">
                  <c:v>7.5</c:v>
                </c:pt>
                <c:pt idx="1">
                  <c:v>24</c:v>
                </c:pt>
                <c:pt idx="2">
                  <c:v>32</c:v>
                </c:pt>
                <c:pt idx="3">
                  <c:v>47</c:v>
                </c:pt>
                <c:pt idx="4">
                  <c:v>93</c:v>
                </c:pt>
                <c:pt idx="5">
                  <c:v>120</c:v>
                </c:pt>
                <c:pt idx="6">
                  <c:v>134</c:v>
                </c:pt>
                <c:pt idx="7">
                  <c:v>144</c:v>
                </c:pt>
                <c:pt idx="8">
                  <c:v>245</c:v>
                </c:pt>
                <c:pt idx="9">
                  <c:v>260</c:v>
                </c:pt>
                <c:pt idx="10">
                  <c:v>380</c:v>
                </c:pt>
              </c:numCache>
            </c:numRef>
          </c:xVal>
          <c:yVal>
            <c:numRef>
              <c:f>'Задача 1'!$B$85:$B$95</c:f>
              <c:numCache>
                <c:formatCode>General</c:formatCode>
                <c:ptCount val="11"/>
                <c:pt idx="0">
                  <c:v>154.12403112756661</c:v>
                </c:pt>
                <c:pt idx="1">
                  <c:v>493.19689960821313</c:v>
                </c:pt>
                <c:pt idx="2">
                  <c:v>657.59586614428417</c:v>
                </c:pt>
                <c:pt idx="3">
                  <c:v>965.84392839941734</c:v>
                </c:pt>
                <c:pt idx="4">
                  <c:v>1911.137985981826</c:v>
                </c:pt>
                <c:pt idx="5">
                  <c:v>2465.9844980410658</c:v>
                </c:pt>
                <c:pt idx="6">
                  <c:v>2753.6826894791898</c:v>
                </c:pt>
                <c:pt idx="7">
                  <c:v>2959.1813976492786</c:v>
                </c:pt>
                <c:pt idx="8">
                  <c:v>5034.7183501671761</c:v>
                </c:pt>
                <c:pt idx="9">
                  <c:v>5342.9664124223091</c:v>
                </c:pt>
                <c:pt idx="10">
                  <c:v>7808.9509104633744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67-4E23-B909-176615091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576616"/>
        <c:axId val="692573008"/>
      </c:scatterChart>
      <c:valAx>
        <c:axId val="69257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Расстояние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2573008"/>
        <c:crosses val="autoZero"/>
        <c:crossBetween val="midCat"/>
      </c:valAx>
      <c:valAx>
        <c:axId val="69257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Скорость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2576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Метод Тейла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Истинные значения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'Задача 1'!$D$64:$D$74</c:f>
              <c:numCache>
                <c:formatCode>General</c:formatCode>
                <c:ptCount val="11"/>
                <c:pt idx="0">
                  <c:v>7.5</c:v>
                </c:pt>
                <c:pt idx="1">
                  <c:v>24</c:v>
                </c:pt>
                <c:pt idx="2">
                  <c:v>32</c:v>
                </c:pt>
                <c:pt idx="3">
                  <c:v>47</c:v>
                </c:pt>
                <c:pt idx="4">
                  <c:v>93</c:v>
                </c:pt>
                <c:pt idx="5">
                  <c:v>120</c:v>
                </c:pt>
                <c:pt idx="6">
                  <c:v>134</c:v>
                </c:pt>
                <c:pt idx="7">
                  <c:v>144</c:v>
                </c:pt>
                <c:pt idx="8">
                  <c:v>245</c:v>
                </c:pt>
                <c:pt idx="9">
                  <c:v>260</c:v>
                </c:pt>
                <c:pt idx="10">
                  <c:v>380</c:v>
                </c:pt>
              </c:numCache>
            </c:numRef>
          </c:xVal>
          <c:yVal>
            <c:numRef>
              <c:f>'Задача 1'!$C$64:$C$74</c:f>
              <c:numCache>
                <c:formatCode>General</c:formatCode>
                <c:ptCount val="11"/>
                <c:pt idx="0">
                  <c:v>22</c:v>
                </c:pt>
                <c:pt idx="1">
                  <c:v>68</c:v>
                </c:pt>
                <c:pt idx="2">
                  <c:v>108</c:v>
                </c:pt>
                <c:pt idx="3">
                  <c:v>137</c:v>
                </c:pt>
                <c:pt idx="4">
                  <c:v>255</c:v>
                </c:pt>
                <c:pt idx="5">
                  <c:v>315</c:v>
                </c:pt>
                <c:pt idx="6">
                  <c:v>390</c:v>
                </c:pt>
                <c:pt idx="7">
                  <c:v>405</c:v>
                </c:pt>
                <c:pt idx="8">
                  <c:v>685</c:v>
                </c:pt>
                <c:pt idx="9">
                  <c:v>700</c:v>
                </c:pt>
                <c:pt idx="10">
                  <c:v>11000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5-4110-BA66-546BF3CDAC97}"/>
            </c:ext>
          </c:extLst>
        </c:ser>
        <c:ser>
          <c:idx val="1"/>
          <c:order val="1"/>
          <c:tx>
            <c:v>Предсказания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'Задача 1'!$D$64:$D$74</c:f>
              <c:numCache>
                <c:formatCode>General</c:formatCode>
                <c:ptCount val="11"/>
                <c:pt idx="0">
                  <c:v>7.5</c:v>
                </c:pt>
                <c:pt idx="1">
                  <c:v>24</c:v>
                </c:pt>
                <c:pt idx="2">
                  <c:v>32</c:v>
                </c:pt>
                <c:pt idx="3">
                  <c:v>47</c:v>
                </c:pt>
                <c:pt idx="4">
                  <c:v>93</c:v>
                </c:pt>
                <c:pt idx="5">
                  <c:v>120</c:v>
                </c:pt>
                <c:pt idx="6">
                  <c:v>134</c:v>
                </c:pt>
                <c:pt idx="7">
                  <c:v>144</c:v>
                </c:pt>
                <c:pt idx="8">
                  <c:v>245</c:v>
                </c:pt>
                <c:pt idx="9">
                  <c:v>260</c:v>
                </c:pt>
                <c:pt idx="10">
                  <c:v>380</c:v>
                </c:pt>
              </c:numCache>
            </c:numRef>
          </c:xVal>
          <c:yVal>
            <c:numRef>
              <c:f>'Задача 1'!$F$85:$F$95</c:f>
              <c:numCache>
                <c:formatCode>General</c:formatCode>
                <c:ptCount val="11"/>
                <c:pt idx="0">
                  <c:v>20.90909090909091</c:v>
                </c:pt>
                <c:pt idx="1">
                  <c:v>66.909090909090907</c:v>
                </c:pt>
                <c:pt idx="2">
                  <c:v>89.212121212121218</c:v>
                </c:pt>
                <c:pt idx="3">
                  <c:v>131.03030303030303</c:v>
                </c:pt>
                <c:pt idx="4">
                  <c:v>259.27272727272731</c:v>
                </c:pt>
                <c:pt idx="5">
                  <c:v>334.54545454545456</c:v>
                </c:pt>
                <c:pt idx="6">
                  <c:v>373.57575757575762</c:v>
                </c:pt>
                <c:pt idx="7">
                  <c:v>401.4545454545455</c:v>
                </c:pt>
                <c:pt idx="8">
                  <c:v>683.03030303030312</c:v>
                </c:pt>
                <c:pt idx="9">
                  <c:v>724.84848484848487</c:v>
                </c:pt>
                <c:pt idx="10">
                  <c:v>1059.3939393939395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15-4110-BA66-546BF3CDA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825104"/>
        <c:axId val="691826744"/>
      </c:scatterChart>
      <c:valAx>
        <c:axId val="69182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расстояние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1826744"/>
        <c:crosses val="autoZero"/>
        <c:crossBetween val="midCat"/>
      </c:valAx>
      <c:valAx>
        <c:axId val="69182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скорость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182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0</xdr:row>
      <xdr:rowOff>133350</xdr:rowOff>
    </xdr:from>
    <xdr:to>
      <xdr:col>17</xdr:col>
      <xdr:colOff>76200</xdr:colOff>
      <xdr:row>14</xdr:row>
      <xdr:rowOff>47625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66674</xdr:colOff>
      <xdr:row>34</xdr:row>
      <xdr:rowOff>28575</xdr:rowOff>
    </xdr:from>
    <xdr:to>
      <xdr:col>6</xdr:col>
      <xdr:colOff>1076325</xdr:colOff>
      <xdr:row>58</xdr:row>
      <xdr:rowOff>171450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66675</xdr:colOff>
      <xdr:row>34</xdr:row>
      <xdr:rowOff>47624</xdr:rowOff>
    </xdr:from>
    <xdr:to>
      <xdr:col>13</xdr:col>
      <xdr:colOff>942975</xdr:colOff>
      <xdr:row>58</xdr:row>
      <xdr:rowOff>171449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96</xdr:row>
      <xdr:rowOff>0</xdr:rowOff>
    </xdr:from>
    <xdr:to>
      <xdr:col>6</xdr:col>
      <xdr:colOff>1009651</xdr:colOff>
      <xdr:row>120</xdr:row>
      <xdr:rowOff>142875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</xdr:colOff>
      <xdr:row>96</xdr:row>
      <xdr:rowOff>19049</xdr:rowOff>
    </xdr:from>
    <xdr:to>
      <xdr:col>13</xdr:col>
      <xdr:colOff>876301</xdr:colOff>
      <xdr:row>120</xdr:row>
      <xdr:rowOff>142874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3"/>
  <sheetViews>
    <sheetView topLeftCell="B106" zoomScaleNormal="100" workbookViewId="0">
      <selection activeCell="C125" sqref="C125"/>
    </sheetView>
  </sheetViews>
  <sheetFormatPr defaultRowHeight="15" x14ac:dyDescent="0.25"/>
  <cols>
    <col min="2" max="2" width="29.42578125" bestFit="1" customWidth="1"/>
    <col min="3" max="3" width="10" bestFit="1" customWidth="1"/>
    <col min="4" max="4" width="12" bestFit="1" customWidth="1"/>
    <col min="6" max="6" width="26.28515625" bestFit="1" customWidth="1"/>
    <col min="7" max="7" width="16.85546875" bestFit="1" customWidth="1"/>
    <col min="8" max="8" width="23.28515625" bestFit="1" customWidth="1"/>
    <col min="9" max="9" width="15.5703125" bestFit="1" customWidth="1"/>
    <col min="10" max="10" width="12" bestFit="1" customWidth="1"/>
    <col min="11" max="11" width="14.7109375" bestFit="1" customWidth="1"/>
    <col min="12" max="12" width="13.140625" bestFit="1" customWidth="1"/>
    <col min="13" max="13" width="14.7109375" bestFit="1" customWidth="1"/>
    <col min="14" max="14" width="14.85546875" bestFit="1" customWidth="1"/>
    <col min="15" max="19" width="9.5703125" bestFit="1" customWidth="1"/>
  </cols>
  <sheetData>
    <row r="1" spans="1:14" ht="15.75" x14ac:dyDescent="0.25">
      <c r="A1" s="7" t="s">
        <v>39</v>
      </c>
      <c r="B1" s="1" t="s">
        <v>0</v>
      </c>
      <c r="C1" s="1" t="s">
        <v>40</v>
      </c>
      <c r="D1" s="1" t="s">
        <v>1</v>
      </c>
      <c r="F1" t="s">
        <v>13</v>
      </c>
    </row>
    <row r="2" spans="1:14" ht="16.5" thickBot="1" x14ac:dyDescent="0.3">
      <c r="B2" s="1" t="s">
        <v>2</v>
      </c>
      <c r="C2" s="2">
        <v>22</v>
      </c>
      <c r="D2" s="2">
        <v>7.5</v>
      </c>
    </row>
    <row r="3" spans="1:14" ht="15.75" x14ac:dyDescent="0.25">
      <c r="B3" s="1" t="s">
        <v>3</v>
      </c>
      <c r="C3" s="2">
        <v>68</v>
      </c>
      <c r="D3" s="2">
        <v>24</v>
      </c>
      <c r="F3" s="6" t="s">
        <v>14</v>
      </c>
      <c r="G3" s="6"/>
    </row>
    <row r="4" spans="1:14" ht="15.75" x14ac:dyDescent="0.25">
      <c r="B4" s="1" t="s">
        <v>4</v>
      </c>
      <c r="C4" s="2">
        <v>108</v>
      </c>
      <c r="D4" s="2">
        <v>32</v>
      </c>
      <c r="F4" s="3" t="s">
        <v>15</v>
      </c>
      <c r="G4" s="3">
        <v>0.99943612615920163</v>
      </c>
    </row>
    <row r="5" spans="1:14" ht="15.75" x14ac:dyDescent="0.25">
      <c r="B5" s="1" t="s">
        <v>5</v>
      </c>
      <c r="C5" s="2">
        <v>137</v>
      </c>
      <c r="D5" s="2">
        <v>47</v>
      </c>
      <c r="F5" s="3" t="s">
        <v>16</v>
      </c>
      <c r="G5" s="3">
        <v>0.99887257027211163</v>
      </c>
    </row>
    <row r="6" spans="1:14" ht="15.75" x14ac:dyDescent="0.25">
      <c r="B6" s="1" t="s">
        <v>11</v>
      </c>
      <c r="C6" s="2">
        <v>255</v>
      </c>
      <c r="D6" s="2">
        <v>93</v>
      </c>
      <c r="F6" s="3" t="s">
        <v>17</v>
      </c>
      <c r="G6" s="3">
        <v>0.89887257027211154</v>
      </c>
    </row>
    <row r="7" spans="1:14" ht="15.75" x14ac:dyDescent="0.25">
      <c r="B7" s="1" t="s">
        <v>6</v>
      </c>
      <c r="C7" s="2">
        <v>315</v>
      </c>
      <c r="D7" s="2">
        <v>120</v>
      </c>
      <c r="F7" s="3" t="s">
        <v>18</v>
      </c>
      <c r="G7" s="3">
        <v>17.399160287128026</v>
      </c>
    </row>
    <row r="8" spans="1:14" ht="16.5" thickBot="1" x14ac:dyDescent="0.3">
      <c r="B8" s="1" t="s">
        <v>7</v>
      </c>
      <c r="C8" s="2">
        <v>390</v>
      </c>
      <c r="D8" s="2">
        <v>134</v>
      </c>
      <c r="F8" s="4" t="s">
        <v>19</v>
      </c>
      <c r="G8" s="4">
        <v>11</v>
      </c>
    </row>
    <row r="9" spans="1:14" ht="15.75" x14ac:dyDescent="0.25">
      <c r="B9" s="1" t="s">
        <v>8</v>
      </c>
      <c r="C9" s="2">
        <v>405</v>
      </c>
      <c r="D9" s="2">
        <v>144</v>
      </c>
    </row>
    <row r="10" spans="1:14" ht="16.5" thickBot="1" x14ac:dyDescent="0.3">
      <c r="B10" s="1" t="s">
        <v>9</v>
      </c>
      <c r="C10" s="2">
        <v>685</v>
      </c>
      <c r="D10" s="2">
        <v>245</v>
      </c>
      <c r="F10" t="s">
        <v>20</v>
      </c>
    </row>
    <row r="11" spans="1:14" ht="15.75" x14ac:dyDescent="0.25">
      <c r="B11" s="1" t="s">
        <v>12</v>
      </c>
      <c r="C11" s="2">
        <v>700</v>
      </c>
      <c r="D11" s="2">
        <v>260</v>
      </c>
      <c r="F11" s="5"/>
      <c r="G11" s="5" t="s">
        <v>25</v>
      </c>
      <c r="H11" s="5" t="s">
        <v>26</v>
      </c>
      <c r="I11" s="5" t="s">
        <v>27</v>
      </c>
      <c r="J11" s="5" t="s">
        <v>28</v>
      </c>
      <c r="K11" s="5" t="s">
        <v>29</v>
      </c>
    </row>
    <row r="12" spans="1:14" ht="15.75" x14ac:dyDescent="0.25">
      <c r="B12" s="1" t="s">
        <v>10</v>
      </c>
      <c r="C12" s="2">
        <v>1100</v>
      </c>
      <c r="D12" s="2">
        <v>380</v>
      </c>
      <c r="F12" s="3" t="s">
        <v>21</v>
      </c>
      <c r="G12" s="3">
        <v>1</v>
      </c>
      <c r="H12" s="3">
        <v>2682113.6922130282</v>
      </c>
      <c r="I12" s="3">
        <v>2682113.6922130282</v>
      </c>
      <c r="J12" s="3">
        <v>8859.7324122632217</v>
      </c>
      <c r="K12" s="3">
        <v>8.7432767175843763E-15</v>
      </c>
    </row>
    <row r="13" spans="1:14" x14ac:dyDescent="0.25">
      <c r="F13" s="3" t="s">
        <v>22</v>
      </c>
      <c r="G13" s="3">
        <v>10</v>
      </c>
      <c r="H13" s="3">
        <v>3027.3077869717304</v>
      </c>
      <c r="I13" s="3">
        <v>302.73077869717304</v>
      </c>
      <c r="J13" s="3"/>
      <c r="K13" s="3"/>
    </row>
    <row r="14" spans="1:14" ht="15.75" thickBot="1" x14ac:dyDescent="0.3">
      <c r="F14" s="4" t="s">
        <v>23</v>
      </c>
      <c r="G14" s="4">
        <v>11</v>
      </c>
      <c r="H14" s="4">
        <v>2685141</v>
      </c>
      <c r="I14" s="4"/>
      <c r="J14" s="4"/>
      <c r="K14" s="4"/>
    </row>
    <row r="15" spans="1:14" ht="15.75" thickBot="1" x14ac:dyDescent="0.3"/>
    <row r="16" spans="1:14" x14ac:dyDescent="0.25">
      <c r="F16" s="5"/>
      <c r="G16" s="5" t="s">
        <v>30</v>
      </c>
      <c r="H16" s="5" t="s">
        <v>18</v>
      </c>
      <c r="I16" s="5" t="s">
        <v>31</v>
      </c>
      <c r="J16" s="5" t="s">
        <v>32</v>
      </c>
      <c r="K16" s="5" t="s">
        <v>33</v>
      </c>
      <c r="L16" s="5" t="s">
        <v>34</v>
      </c>
      <c r="M16" s="5" t="s">
        <v>35</v>
      </c>
      <c r="N16" s="5" t="s">
        <v>36</v>
      </c>
    </row>
    <row r="17" spans="1:19" x14ac:dyDescent="0.25">
      <c r="F17" s="3" t="s">
        <v>24</v>
      </c>
      <c r="G17" s="3">
        <v>0</v>
      </c>
      <c r="H17" s="3" t="e">
        <v>#N/A</v>
      </c>
      <c r="I17" s="3" t="e">
        <v>#N/A</v>
      </c>
      <c r="J17" s="3" t="e">
        <v>#N/A</v>
      </c>
      <c r="K17" s="3" t="e">
        <v>#N/A</v>
      </c>
      <c r="L17" s="3" t="e">
        <v>#N/A</v>
      </c>
      <c r="M17" s="3" t="e">
        <v>#N/A</v>
      </c>
      <c r="N17" s="3" t="e">
        <v>#N/A</v>
      </c>
    </row>
    <row r="18" spans="1:19" ht="15.75" thickBot="1" x14ac:dyDescent="0.3">
      <c r="F18" s="4" t="s">
        <v>37</v>
      </c>
      <c r="G18" s="8">
        <v>2.8184950297106681</v>
      </c>
      <c r="H18" s="4">
        <v>2.9943803950762505E-2</v>
      </c>
      <c r="I18" s="4">
        <v>94.1261515853231</v>
      </c>
      <c r="J18" s="4">
        <v>4.4848932418684508E-16</v>
      </c>
      <c r="K18" s="4">
        <v>2.7517760767517139</v>
      </c>
      <c r="L18" s="4">
        <v>2.8852139826696224</v>
      </c>
      <c r="M18" s="4">
        <v>2.7517760767517139</v>
      </c>
      <c r="N18" s="4">
        <v>2.8852139826696224</v>
      </c>
    </row>
    <row r="20" spans="1:19" x14ac:dyDescent="0.25">
      <c r="A20" s="7"/>
      <c r="B20" t="s">
        <v>42</v>
      </c>
      <c r="F20" t="s">
        <v>45</v>
      </c>
    </row>
    <row r="21" spans="1:19" x14ac:dyDescent="0.25">
      <c r="C21" s="7" t="s">
        <v>43</v>
      </c>
      <c r="D21" s="15">
        <f>_xlfn.COVARIANCE.S(C2:C12,D2:D12)/_xlfn.VAR.S(D2:D12)</f>
        <v>2.8231324806225513</v>
      </c>
      <c r="G21" s="7" t="s">
        <v>43</v>
      </c>
      <c r="H21" s="14">
        <f>MEDIAN(I23:S33)</f>
        <v>2.7878787878787881</v>
      </c>
      <c r="I21" s="10">
        <v>7.5</v>
      </c>
      <c r="J21" s="10">
        <v>24</v>
      </c>
      <c r="K21" s="10">
        <v>32</v>
      </c>
      <c r="L21" s="10">
        <v>47</v>
      </c>
      <c r="M21" s="10">
        <v>93</v>
      </c>
      <c r="N21" s="10">
        <v>120</v>
      </c>
      <c r="O21" s="10">
        <v>134</v>
      </c>
      <c r="P21" s="10">
        <v>144</v>
      </c>
      <c r="Q21" s="10">
        <v>245</v>
      </c>
      <c r="R21" s="10">
        <v>260</v>
      </c>
      <c r="S21" s="10">
        <v>380</v>
      </c>
    </row>
    <row r="22" spans="1:19" x14ac:dyDescent="0.25">
      <c r="B22" t="s">
        <v>46</v>
      </c>
      <c r="C22" s="7"/>
      <c r="F22" t="s">
        <v>46</v>
      </c>
      <c r="I22" s="10">
        <v>22</v>
      </c>
      <c r="J22" s="10">
        <v>68</v>
      </c>
      <c r="K22" s="10">
        <v>108</v>
      </c>
      <c r="L22" s="10">
        <v>137</v>
      </c>
      <c r="M22" s="10">
        <v>255</v>
      </c>
      <c r="N22" s="10">
        <v>315</v>
      </c>
      <c r="O22" s="10">
        <v>390</v>
      </c>
      <c r="P22" s="10">
        <v>405</v>
      </c>
      <c r="Q22" s="10">
        <v>685</v>
      </c>
      <c r="R22" s="10">
        <v>700</v>
      </c>
      <c r="S22" s="10">
        <v>1100</v>
      </c>
    </row>
    <row r="23" spans="1:19" ht="15.75" x14ac:dyDescent="0.25">
      <c r="B23">
        <f>$D$21*D2</f>
        <v>21.173493604669133</v>
      </c>
      <c r="C23" s="7"/>
      <c r="F23">
        <f>$H$21*D2</f>
        <v>20.90909090909091</v>
      </c>
      <c r="G23" s="9">
        <v>7.5</v>
      </c>
      <c r="H23" s="9">
        <v>22</v>
      </c>
      <c r="I23" s="12"/>
      <c r="J23" s="12">
        <f t="shared" ref="J23:S33" si="0">(J$22 -$H23)/(J$21-$G23)</f>
        <v>2.7878787878787881</v>
      </c>
      <c r="K23" s="12">
        <f t="shared" si="0"/>
        <v>3.510204081632653</v>
      </c>
      <c r="L23" s="12">
        <f t="shared" si="0"/>
        <v>2.9113924050632911</v>
      </c>
      <c r="M23" s="12">
        <f t="shared" si="0"/>
        <v>2.7251461988304095</v>
      </c>
      <c r="N23" s="12">
        <f t="shared" si="0"/>
        <v>2.6044444444444443</v>
      </c>
      <c r="O23" s="12">
        <f t="shared" si="0"/>
        <v>2.9090909090909092</v>
      </c>
      <c r="P23" s="12">
        <f t="shared" si="0"/>
        <v>2.8058608058608057</v>
      </c>
      <c r="Q23" s="12">
        <f t="shared" si="0"/>
        <v>2.7915789473684209</v>
      </c>
      <c r="R23" s="12">
        <f t="shared" si="0"/>
        <v>2.6851485148514853</v>
      </c>
      <c r="S23" s="12">
        <f t="shared" si="0"/>
        <v>2.8939597315436241</v>
      </c>
    </row>
    <row r="24" spans="1:19" ht="15.75" x14ac:dyDescent="0.25">
      <c r="B24">
        <f t="shared" ref="B24:B35" si="1">$D$21*D3</f>
        <v>67.755179534941234</v>
      </c>
      <c r="F24">
        <f t="shared" ref="F24:F33" si="2">$H$21*D3</f>
        <v>66.909090909090907</v>
      </c>
      <c r="G24" s="9">
        <v>24</v>
      </c>
      <c r="H24" s="9">
        <v>68</v>
      </c>
      <c r="I24" s="12">
        <f t="shared" ref="I24:I33" si="3">(I$22 -$H24)/(I$21-$G24)</f>
        <v>2.7878787878787881</v>
      </c>
      <c r="J24" s="12"/>
      <c r="K24" s="12">
        <f t="shared" si="0"/>
        <v>5</v>
      </c>
      <c r="L24" s="12">
        <f t="shared" si="0"/>
        <v>3</v>
      </c>
      <c r="M24" s="12">
        <f t="shared" si="0"/>
        <v>2.7101449275362319</v>
      </c>
      <c r="N24" s="12">
        <f t="shared" si="0"/>
        <v>2.5729166666666665</v>
      </c>
      <c r="O24" s="12">
        <f t="shared" si="0"/>
        <v>2.9272727272727272</v>
      </c>
      <c r="P24" s="12">
        <f t="shared" si="0"/>
        <v>2.8083333333333331</v>
      </c>
      <c r="Q24" s="12">
        <f t="shared" si="0"/>
        <v>2.7918552036199094</v>
      </c>
      <c r="R24" s="12">
        <f t="shared" si="0"/>
        <v>2.6779661016949152</v>
      </c>
      <c r="S24" s="12">
        <f t="shared" si="0"/>
        <v>2.898876404494382</v>
      </c>
    </row>
    <row r="25" spans="1:19" ht="15.75" x14ac:dyDescent="0.25">
      <c r="B25">
        <f t="shared" si="1"/>
        <v>90.340239379921641</v>
      </c>
      <c r="F25">
        <f t="shared" si="2"/>
        <v>89.212121212121218</v>
      </c>
      <c r="G25" s="9">
        <v>32</v>
      </c>
      <c r="H25" s="9">
        <v>108</v>
      </c>
      <c r="I25" s="12">
        <f t="shared" si="3"/>
        <v>3.510204081632653</v>
      </c>
      <c r="J25" s="12">
        <f t="shared" si="0"/>
        <v>5</v>
      </c>
      <c r="K25" s="12"/>
      <c r="L25" s="12">
        <f t="shared" si="0"/>
        <v>1.9333333333333333</v>
      </c>
      <c r="M25" s="12">
        <f t="shared" si="0"/>
        <v>2.4098360655737703</v>
      </c>
      <c r="N25" s="12">
        <f t="shared" si="0"/>
        <v>2.3522727272727271</v>
      </c>
      <c r="O25" s="12">
        <f t="shared" si="0"/>
        <v>2.7647058823529411</v>
      </c>
      <c r="P25" s="12">
        <f t="shared" si="0"/>
        <v>2.6517857142857144</v>
      </c>
      <c r="Q25" s="12">
        <f t="shared" si="0"/>
        <v>2.708920187793427</v>
      </c>
      <c r="R25" s="12">
        <f t="shared" si="0"/>
        <v>2.5964912280701755</v>
      </c>
      <c r="S25" s="12">
        <f t="shared" si="0"/>
        <v>2.8505747126436782</v>
      </c>
    </row>
    <row r="26" spans="1:19" ht="15.75" x14ac:dyDescent="0.25">
      <c r="B26">
        <f t="shared" si="1"/>
        <v>132.68722658925992</v>
      </c>
      <c r="F26">
        <f t="shared" si="2"/>
        <v>131.03030303030303</v>
      </c>
      <c r="G26" s="9">
        <v>47</v>
      </c>
      <c r="H26" s="9">
        <v>137</v>
      </c>
      <c r="I26" s="12">
        <f t="shared" si="3"/>
        <v>2.9113924050632911</v>
      </c>
      <c r="J26" s="12">
        <f t="shared" si="0"/>
        <v>3</v>
      </c>
      <c r="K26" s="12">
        <f t="shared" si="0"/>
        <v>1.9333333333333333</v>
      </c>
      <c r="L26" s="12"/>
      <c r="M26" s="12">
        <f t="shared" si="0"/>
        <v>2.5652173913043477</v>
      </c>
      <c r="N26" s="12">
        <f t="shared" si="0"/>
        <v>2.4383561643835616</v>
      </c>
      <c r="O26" s="12">
        <f t="shared" si="0"/>
        <v>2.9080459770114944</v>
      </c>
      <c r="P26" s="12">
        <f t="shared" si="0"/>
        <v>2.7628865979381443</v>
      </c>
      <c r="Q26" s="12">
        <f t="shared" si="0"/>
        <v>2.7676767676767677</v>
      </c>
      <c r="R26" s="12">
        <f t="shared" si="0"/>
        <v>2.643192488262911</v>
      </c>
      <c r="S26" s="12">
        <f t="shared" si="0"/>
        <v>2.8918918918918921</v>
      </c>
    </row>
    <row r="27" spans="1:19" ht="15.75" x14ac:dyDescent="0.25">
      <c r="B27">
        <f t="shared" si="1"/>
        <v>262.55132069789727</v>
      </c>
      <c r="F27">
        <f t="shared" si="2"/>
        <v>259.27272727272731</v>
      </c>
      <c r="G27" s="9">
        <v>93</v>
      </c>
      <c r="H27" s="9">
        <v>255</v>
      </c>
      <c r="I27" s="12">
        <f t="shared" si="3"/>
        <v>2.7251461988304095</v>
      </c>
      <c r="J27" s="12">
        <f t="shared" si="0"/>
        <v>2.7101449275362319</v>
      </c>
      <c r="K27" s="12">
        <f t="shared" si="0"/>
        <v>2.4098360655737703</v>
      </c>
      <c r="L27" s="12">
        <f t="shared" si="0"/>
        <v>2.5652173913043477</v>
      </c>
      <c r="M27" s="12"/>
      <c r="N27" s="12">
        <f t="shared" si="0"/>
        <v>2.2222222222222223</v>
      </c>
      <c r="O27" s="12">
        <f t="shared" si="0"/>
        <v>3.2926829268292681</v>
      </c>
      <c r="P27" s="12">
        <f t="shared" si="0"/>
        <v>2.9411764705882355</v>
      </c>
      <c r="Q27" s="12">
        <f t="shared" si="0"/>
        <v>2.8289473684210527</v>
      </c>
      <c r="R27" s="12">
        <f t="shared" si="0"/>
        <v>2.6646706586826348</v>
      </c>
      <c r="S27" s="12">
        <f t="shared" si="0"/>
        <v>2.9442508710801394</v>
      </c>
    </row>
    <row r="28" spans="1:19" ht="15.75" x14ac:dyDescent="0.25">
      <c r="B28">
        <f t="shared" si="1"/>
        <v>338.77589767470613</v>
      </c>
      <c r="F28">
        <f t="shared" si="2"/>
        <v>334.54545454545456</v>
      </c>
      <c r="G28" s="9">
        <v>120</v>
      </c>
      <c r="H28" s="9">
        <v>315</v>
      </c>
      <c r="I28" s="12">
        <f t="shared" si="3"/>
        <v>2.6044444444444443</v>
      </c>
      <c r="J28" s="12">
        <f t="shared" si="0"/>
        <v>2.5729166666666665</v>
      </c>
      <c r="K28" s="12">
        <f t="shared" si="0"/>
        <v>2.3522727272727271</v>
      </c>
      <c r="L28" s="12">
        <f t="shared" si="0"/>
        <v>2.4383561643835616</v>
      </c>
      <c r="M28" s="12">
        <f t="shared" si="0"/>
        <v>2.2222222222222223</v>
      </c>
      <c r="N28" s="12"/>
      <c r="O28" s="12">
        <f t="shared" si="0"/>
        <v>5.3571428571428568</v>
      </c>
      <c r="P28" s="12">
        <f t="shared" si="0"/>
        <v>3.75</v>
      </c>
      <c r="Q28" s="12">
        <f t="shared" si="0"/>
        <v>2.96</v>
      </c>
      <c r="R28" s="12">
        <f t="shared" si="0"/>
        <v>2.75</v>
      </c>
      <c r="S28" s="12">
        <f t="shared" si="0"/>
        <v>3.0192307692307692</v>
      </c>
    </row>
    <row r="29" spans="1:19" ht="15.75" x14ac:dyDescent="0.25">
      <c r="B29">
        <f t="shared" si="1"/>
        <v>378.29975240342185</v>
      </c>
      <c r="F29">
        <f t="shared" si="2"/>
        <v>373.57575757575762</v>
      </c>
      <c r="G29" s="9">
        <v>134</v>
      </c>
      <c r="H29" s="9">
        <v>390</v>
      </c>
      <c r="I29" s="12">
        <f t="shared" si="3"/>
        <v>2.9090909090909092</v>
      </c>
      <c r="J29" s="12">
        <f t="shared" si="0"/>
        <v>2.9272727272727272</v>
      </c>
      <c r="K29" s="12">
        <f t="shared" si="0"/>
        <v>2.7647058823529411</v>
      </c>
      <c r="L29" s="12">
        <f t="shared" si="0"/>
        <v>2.9080459770114944</v>
      </c>
      <c r="M29" s="12">
        <f t="shared" si="0"/>
        <v>3.2926829268292681</v>
      </c>
      <c r="N29" s="12">
        <f t="shared" si="0"/>
        <v>5.3571428571428568</v>
      </c>
      <c r="O29" s="12"/>
      <c r="P29" s="12">
        <f t="shared" si="0"/>
        <v>1.5</v>
      </c>
      <c r="Q29" s="12">
        <f t="shared" si="0"/>
        <v>2.6576576576576576</v>
      </c>
      <c r="R29" s="12">
        <f t="shared" si="0"/>
        <v>2.4603174603174605</v>
      </c>
      <c r="S29" s="12">
        <f t="shared" si="0"/>
        <v>2.8861788617886179</v>
      </c>
    </row>
    <row r="30" spans="1:19" ht="15.75" x14ac:dyDescent="0.25">
      <c r="B30">
        <f t="shared" si="1"/>
        <v>406.53107720964738</v>
      </c>
      <c r="F30">
        <f t="shared" si="2"/>
        <v>401.4545454545455</v>
      </c>
      <c r="G30" s="9">
        <v>144</v>
      </c>
      <c r="H30" s="9">
        <v>405</v>
      </c>
      <c r="I30" s="12">
        <f t="shared" si="3"/>
        <v>2.8058608058608057</v>
      </c>
      <c r="J30" s="12">
        <f t="shared" si="0"/>
        <v>2.8083333333333331</v>
      </c>
      <c r="K30" s="12">
        <f t="shared" si="0"/>
        <v>2.6517857142857144</v>
      </c>
      <c r="L30" s="12">
        <f t="shared" si="0"/>
        <v>2.7628865979381443</v>
      </c>
      <c r="M30" s="12">
        <f t="shared" si="0"/>
        <v>2.9411764705882355</v>
      </c>
      <c r="N30" s="12">
        <f t="shared" si="0"/>
        <v>3.75</v>
      </c>
      <c r="O30" s="12">
        <f t="shared" si="0"/>
        <v>1.5</v>
      </c>
      <c r="P30" s="12"/>
      <c r="Q30" s="12">
        <f t="shared" si="0"/>
        <v>2.7722772277227721</v>
      </c>
      <c r="R30" s="12">
        <f t="shared" si="0"/>
        <v>2.5431034482758621</v>
      </c>
      <c r="S30" s="12">
        <f t="shared" si="0"/>
        <v>2.9449152542372881</v>
      </c>
    </row>
    <row r="31" spans="1:19" ht="15.75" x14ac:dyDescent="0.25">
      <c r="B31">
        <f t="shared" si="1"/>
        <v>691.66745775252502</v>
      </c>
      <c r="F31">
        <f t="shared" si="2"/>
        <v>683.03030303030312</v>
      </c>
      <c r="G31" s="9">
        <v>245</v>
      </c>
      <c r="H31" s="9">
        <v>685</v>
      </c>
      <c r="I31" s="12">
        <f t="shared" si="3"/>
        <v>2.7915789473684209</v>
      </c>
      <c r="J31" s="12">
        <f t="shared" si="0"/>
        <v>2.7918552036199094</v>
      </c>
      <c r="K31" s="12">
        <f t="shared" si="0"/>
        <v>2.708920187793427</v>
      </c>
      <c r="L31" s="12">
        <f t="shared" si="0"/>
        <v>2.7676767676767677</v>
      </c>
      <c r="M31" s="12">
        <f t="shared" si="0"/>
        <v>2.8289473684210527</v>
      </c>
      <c r="N31" s="12">
        <f t="shared" si="0"/>
        <v>2.96</v>
      </c>
      <c r="O31" s="12">
        <f t="shared" si="0"/>
        <v>2.6576576576576576</v>
      </c>
      <c r="P31" s="12">
        <f t="shared" si="0"/>
        <v>2.7722772277227721</v>
      </c>
      <c r="Q31" s="12"/>
      <c r="R31" s="12">
        <f t="shared" si="0"/>
        <v>1</v>
      </c>
      <c r="S31" s="12">
        <f t="shared" si="0"/>
        <v>3.074074074074074</v>
      </c>
    </row>
    <row r="32" spans="1:19" ht="15.75" x14ac:dyDescent="0.25">
      <c r="B32">
        <f t="shared" si="1"/>
        <v>734.01444496186332</v>
      </c>
      <c r="F32">
        <f t="shared" si="2"/>
        <v>724.84848484848487</v>
      </c>
      <c r="G32" s="9">
        <v>260</v>
      </c>
      <c r="H32" s="9">
        <v>700</v>
      </c>
      <c r="I32" s="12">
        <f t="shared" si="3"/>
        <v>2.6851485148514853</v>
      </c>
      <c r="J32" s="12">
        <f t="shared" si="0"/>
        <v>2.6779661016949152</v>
      </c>
      <c r="K32" s="12">
        <f t="shared" si="0"/>
        <v>2.5964912280701755</v>
      </c>
      <c r="L32" s="12">
        <f t="shared" si="0"/>
        <v>2.643192488262911</v>
      </c>
      <c r="M32" s="12">
        <f t="shared" si="0"/>
        <v>2.6646706586826348</v>
      </c>
      <c r="N32" s="12">
        <f t="shared" si="0"/>
        <v>2.75</v>
      </c>
      <c r="O32" s="12">
        <f t="shared" si="0"/>
        <v>2.4603174603174605</v>
      </c>
      <c r="P32" s="12">
        <f t="shared" si="0"/>
        <v>2.5431034482758621</v>
      </c>
      <c r="Q32" s="12">
        <f t="shared" si="0"/>
        <v>1</v>
      </c>
      <c r="R32" s="12"/>
      <c r="S32" s="12">
        <f t="shared" si="0"/>
        <v>3.3333333333333335</v>
      </c>
    </row>
    <row r="33" spans="1:19" ht="15.75" x14ac:dyDescent="0.25">
      <c r="B33">
        <f t="shared" si="1"/>
        <v>1072.7903426365694</v>
      </c>
      <c r="F33">
        <f t="shared" si="2"/>
        <v>1059.3939393939395</v>
      </c>
      <c r="G33" s="9">
        <v>380</v>
      </c>
      <c r="H33" s="9">
        <v>1100</v>
      </c>
      <c r="I33" s="12">
        <f t="shared" si="3"/>
        <v>2.8939597315436241</v>
      </c>
      <c r="J33" s="12">
        <f t="shared" si="0"/>
        <v>2.898876404494382</v>
      </c>
      <c r="K33" s="12">
        <f t="shared" si="0"/>
        <v>2.8505747126436782</v>
      </c>
      <c r="L33" s="12">
        <f t="shared" si="0"/>
        <v>2.8918918918918921</v>
      </c>
      <c r="M33" s="12">
        <f t="shared" si="0"/>
        <v>2.9442508710801394</v>
      </c>
      <c r="N33" s="12">
        <f t="shared" si="0"/>
        <v>3.0192307692307692</v>
      </c>
      <c r="O33" s="12">
        <f t="shared" si="0"/>
        <v>2.8861788617886179</v>
      </c>
      <c r="P33" s="12">
        <f t="shared" si="0"/>
        <v>2.9449152542372881</v>
      </c>
      <c r="Q33" s="12">
        <f t="shared" si="0"/>
        <v>3.074074074074074</v>
      </c>
      <c r="R33" s="12">
        <f t="shared" si="0"/>
        <v>3.3333333333333335</v>
      </c>
      <c r="S33" s="12"/>
    </row>
    <row r="35" spans="1:19" x14ac:dyDescent="0.25">
      <c r="A35" s="7" t="s">
        <v>41</v>
      </c>
      <c r="F35" s="7"/>
      <c r="G35" s="13"/>
    </row>
    <row r="36" spans="1:19" x14ac:dyDescent="0.25">
      <c r="F36" s="7"/>
    </row>
    <row r="61" spans="1:6" x14ac:dyDescent="0.25">
      <c r="A61" s="7" t="s">
        <v>47</v>
      </c>
      <c r="B61" t="s">
        <v>48</v>
      </c>
    </row>
    <row r="63" spans="1:6" ht="15.75" x14ac:dyDescent="0.25">
      <c r="B63" s="1" t="s">
        <v>0</v>
      </c>
      <c r="C63" s="1" t="s">
        <v>40</v>
      </c>
      <c r="D63" s="1" t="s">
        <v>1</v>
      </c>
      <c r="F63" t="s">
        <v>13</v>
      </c>
    </row>
    <row r="64" spans="1:6" ht="16.5" thickBot="1" x14ac:dyDescent="0.3">
      <c r="B64" s="1" t="s">
        <v>2</v>
      </c>
      <c r="C64" s="2">
        <v>22</v>
      </c>
      <c r="D64" s="2">
        <v>7.5</v>
      </c>
    </row>
    <row r="65" spans="2:14" ht="15.75" x14ac:dyDescent="0.25">
      <c r="B65" s="1" t="s">
        <v>3</v>
      </c>
      <c r="C65" s="2">
        <v>68</v>
      </c>
      <c r="D65" s="2">
        <v>24</v>
      </c>
      <c r="F65" s="6" t="s">
        <v>14</v>
      </c>
      <c r="G65" s="6"/>
    </row>
    <row r="66" spans="2:14" ht="15.75" x14ac:dyDescent="0.25">
      <c r="B66" s="1" t="s">
        <v>4</v>
      </c>
      <c r="C66" s="2">
        <v>108</v>
      </c>
      <c r="D66" s="2">
        <v>32</v>
      </c>
      <c r="F66" s="3" t="s">
        <v>15</v>
      </c>
      <c r="G66" s="3">
        <v>0.73300770277300531</v>
      </c>
    </row>
    <row r="67" spans="2:14" ht="15.75" x14ac:dyDescent="0.25">
      <c r="B67" s="1" t="s">
        <v>5</v>
      </c>
      <c r="C67" s="2">
        <v>137</v>
      </c>
      <c r="D67" s="2">
        <v>47</v>
      </c>
      <c r="F67" s="3" t="s">
        <v>16</v>
      </c>
      <c r="G67" s="3">
        <v>0.53730029232455856</v>
      </c>
    </row>
    <row r="68" spans="2:14" ht="15.75" x14ac:dyDescent="0.25">
      <c r="B68" s="1" t="s">
        <v>11</v>
      </c>
      <c r="C68" s="2">
        <v>255</v>
      </c>
      <c r="D68" s="2">
        <v>93</v>
      </c>
      <c r="F68" s="3" t="s">
        <v>17</v>
      </c>
      <c r="G68" s="3">
        <v>0.43730029232455853</v>
      </c>
    </row>
    <row r="69" spans="2:14" ht="15.75" x14ac:dyDescent="0.25">
      <c r="B69" s="1" t="s">
        <v>6</v>
      </c>
      <c r="C69" s="2">
        <v>315</v>
      </c>
      <c r="D69" s="2">
        <v>120</v>
      </c>
      <c r="F69" s="3" t="s">
        <v>18</v>
      </c>
      <c r="G69" s="3">
        <v>2380.5296036430314</v>
      </c>
    </row>
    <row r="70" spans="2:14" ht="16.5" thickBot="1" x14ac:dyDescent="0.3">
      <c r="B70" s="1" t="s">
        <v>7</v>
      </c>
      <c r="C70" s="2">
        <v>390</v>
      </c>
      <c r="D70" s="2">
        <v>134</v>
      </c>
      <c r="F70" s="4" t="s">
        <v>19</v>
      </c>
      <c r="G70" s="4">
        <v>11</v>
      </c>
    </row>
    <row r="71" spans="2:14" ht="15.75" x14ac:dyDescent="0.25">
      <c r="B71" s="1" t="s">
        <v>8</v>
      </c>
      <c r="C71" s="2">
        <v>405</v>
      </c>
      <c r="D71" s="2">
        <v>144</v>
      </c>
    </row>
    <row r="72" spans="2:14" ht="16.5" thickBot="1" x14ac:dyDescent="0.3">
      <c r="B72" s="1" t="s">
        <v>9</v>
      </c>
      <c r="C72" s="2">
        <v>685</v>
      </c>
      <c r="D72" s="2">
        <v>245</v>
      </c>
      <c r="F72" t="s">
        <v>20</v>
      </c>
    </row>
    <row r="73" spans="2:14" ht="15.75" x14ac:dyDescent="0.25">
      <c r="B73" s="1" t="s">
        <v>12</v>
      </c>
      <c r="C73" s="2">
        <v>700</v>
      </c>
      <c r="D73" s="2">
        <v>260</v>
      </c>
      <c r="F73" s="5"/>
      <c r="G73" s="5" t="s">
        <v>25</v>
      </c>
      <c r="H73" s="5" t="s">
        <v>26</v>
      </c>
      <c r="I73" s="5" t="s">
        <v>27</v>
      </c>
      <c r="J73" s="5" t="s">
        <v>28</v>
      </c>
      <c r="K73" s="5" t="s">
        <v>29</v>
      </c>
    </row>
    <row r="74" spans="2:14" ht="15.75" x14ac:dyDescent="0.25">
      <c r="B74" s="1" t="s">
        <v>10</v>
      </c>
      <c r="C74" s="2">
        <v>11000</v>
      </c>
      <c r="D74" s="2">
        <v>380</v>
      </c>
      <c r="F74" s="3" t="s">
        <v>21</v>
      </c>
      <c r="G74" s="3">
        <v>1</v>
      </c>
      <c r="H74" s="3">
        <v>65805929.061791532</v>
      </c>
      <c r="I74" s="3">
        <v>65805929.061791532</v>
      </c>
      <c r="J74" s="3">
        <v>11.612289426848857</v>
      </c>
      <c r="K74" s="3">
        <v>7.7781238152060178E-3</v>
      </c>
    </row>
    <row r="75" spans="2:14" x14ac:dyDescent="0.25">
      <c r="F75" s="3" t="s">
        <v>22</v>
      </c>
      <c r="G75" s="3">
        <v>10</v>
      </c>
      <c r="H75" s="3">
        <v>56669211.938208468</v>
      </c>
      <c r="I75" s="3">
        <v>5666921.1938208472</v>
      </c>
      <c r="J75" s="3"/>
      <c r="K75" s="3"/>
    </row>
    <row r="76" spans="2:14" ht="15.75" thickBot="1" x14ac:dyDescent="0.3">
      <c r="F76" s="4" t="s">
        <v>23</v>
      </c>
      <c r="G76" s="4">
        <v>11</v>
      </c>
      <c r="H76" s="4">
        <v>122475141</v>
      </c>
      <c r="I76" s="4"/>
      <c r="J76" s="4"/>
      <c r="K76" s="4"/>
    </row>
    <row r="77" spans="2:14" ht="15.75" thickBot="1" x14ac:dyDescent="0.3"/>
    <row r="78" spans="2:14" x14ac:dyDescent="0.25">
      <c r="F78" s="5"/>
      <c r="G78" s="5" t="s">
        <v>30</v>
      </c>
      <c r="H78" s="5" t="s">
        <v>18</v>
      </c>
      <c r="I78" s="5" t="s">
        <v>31</v>
      </c>
      <c r="J78" s="5" t="s">
        <v>32</v>
      </c>
      <c r="K78" s="5" t="s">
        <v>33</v>
      </c>
      <c r="L78" s="5" t="s">
        <v>34</v>
      </c>
      <c r="M78" s="5" t="s">
        <v>35</v>
      </c>
      <c r="N78" s="5" t="s">
        <v>36</v>
      </c>
    </row>
    <row r="79" spans="2:14" x14ac:dyDescent="0.25">
      <c r="F79" s="3" t="s">
        <v>24</v>
      </c>
      <c r="G79" s="3">
        <v>0</v>
      </c>
      <c r="H79" s="3" t="e">
        <v>#N/A</v>
      </c>
      <c r="I79" s="3" t="e">
        <v>#N/A</v>
      </c>
      <c r="J79" s="3" t="e">
        <v>#N/A</v>
      </c>
      <c r="K79" s="3" t="e">
        <v>#N/A</v>
      </c>
      <c r="L79" s="3" t="e">
        <v>#N/A</v>
      </c>
      <c r="M79" s="3" t="e">
        <v>#N/A</v>
      </c>
      <c r="N79" s="3" t="e">
        <v>#N/A</v>
      </c>
    </row>
    <row r="80" spans="2:14" ht="15.75" thickBot="1" x14ac:dyDescent="0.3">
      <c r="F80" s="4" t="s">
        <v>37</v>
      </c>
      <c r="G80" s="4">
        <v>13.960828566668518</v>
      </c>
      <c r="H80" s="4">
        <v>4.09687080147242</v>
      </c>
      <c r="I80" s="4">
        <v>3.4076809455770438</v>
      </c>
      <c r="J80" s="4">
        <v>6.6842649355685763E-3</v>
      </c>
      <c r="K80" s="4">
        <v>4.8324315623396714</v>
      </c>
      <c r="L80" s="4">
        <v>23.089225570997364</v>
      </c>
      <c r="M80" s="4">
        <v>4.8324315623396714</v>
      </c>
      <c r="N80" s="4">
        <v>23.089225570997364</v>
      </c>
    </row>
    <row r="82" spans="2:19" x14ac:dyDescent="0.25">
      <c r="B82" t="s">
        <v>42</v>
      </c>
      <c r="F82" t="s">
        <v>45</v>
      </c>
    </row>
    <row r="83" spans="2:19" x14ac:dyDescent="0.25">
      <c r="C83" s="7" t="s">
        <v>43</v>
      </c>
      <c r="D83" s="15">
        <f>_xlfn.COVARIANCE.S(C64:C74,D64:D74)/_xlfn.VAR.S(D64:D74)</f>
        <v>20.54987081700888</v>
      </c>
      <c r="G83" s="7" t="s">
        <v>43</v>
      </c>
      <c r="H83" s="14">
        <f>MEDIAN(I85:S95)</f>
        <v>2.7878787878787881</v>
      </c>
      <c r="I83" s="11">
        <v>7.5</v>
      </c>
      <c r="J83" s="11">
        <v>24</v>
      </c>
      <c r="K83" s="11">
        <v>32</v>
      </c>
      <c r="L83" s="11">
        <v>47</v>
      </c>
      <c r="M83" s="11">
        <v>93</v>
      </c>
      <c r="N83" s="11">
        <v>120</v>
      </c>
      <c r="O83" s="11">
        <v>134</v>
      </c>
      <c r="P83" s="11">
        <v>144</v>
      </c>
      <c r="Q83" s="11">
        <v>245</v>
      </c>
      <c r="R83" s="11">
        <v>260</v>
      </c>
      <c r="S83" s="11">
        <v>380</v>
      </c>
    </row>
    <row r="84" spans="2:19" x14ac:dyDescent="0.25">
      <c r="B84" t="s">
        <v>46</v>
      </c>
      <c r="C84" s="7"/>
      <c r="F84" t="s">
        <v>46</v>
      </c>
      <c r="I84" s="11">
        <v>22</v>
      </c>
      <c r="J84" s="11">
        <v>68</v>
      </c>
      <c r="K84" s="11">
        <v>108</v>
      </c>
      <c r="L84" s="11">
        <v>137</v>
      </c>
      <c r="M84" s="11">
        <v>255</v>
      </c>
      <c r="N84" s="11">
        <v>315</v>
      </c>
      <c r="O84" s="11">
        <v>390</v>
      </c>
      <c r="P84" s="11">
        <v>405</v>
      </c>
      <c r="Q84" s="11">
        <v>685</v>
      </c>
      <c r="R84" s="11">
        <v>700</v>
      </c>
      <c r="S84" s="11">
        <v>11000</v>
      </c>
    </row>
    <row r="85" spans="2:19" ht="15.75" x14ac:dyDescent="0.25">
      <c r="B85">
        <f>$D$83*D64</f>
        <v>154.12403112756661</v>
      </c>
      <c r="C85" s="7"/>
      <c r="F85">
        <f>$H$83*D64</f>
        <v>20.90909090909091</v>
      </c>
      <c r="G85" s="11">
        <v>7.5</v>
      </c>
      <c r="H85" s="11">
        <v>22</v>
      </c>
      <c r="I85" s="12"/>
      <c r="J85" s="12">
        <f>(J$84 -$H85)/(J$83-$G85)</f>
        <v>2.7878787878787881</v>
      </c>
      <c r="K85" s="12">
        <f t="shared" ref="J85:S95" si="4">(K$84 -$H85)/(K$83-$G85)</f>
        <v>3.510204081632653</v>
      </c>
      <c r="L85" s="12">
        <f t="shared" si="4"/>
        <v>2.9113924050632911</v>
      </c>
      <c r="M85" s="12">
        <f t="shared" si="4"/>
        <v>2.7251461988304095</v>
      </c>
      <c r="N85" s="12">
        <f t="shared" si="4"/>
        <v>2.6044444444444443</v>
      </c>
      <c r="O85" s="12">
        <f t="shared" si="4"/>
        <v>2.9090909090909092</v>
      </c>
      <c r="P85" s="12">
        <f t="shared" si="4"/>
        <v>2.8058608058608057</v>
      </c>
      <c r="Q85" s="12">
        <f t="shared" si="4"/>
        <v>2.7915789473684209</v>
      </c>
      <c r="R85" s="12">
        <f t="shared" si="4"/>
        <v>2.6851485148514853</v>
      </c>
      <c r="S85" s="12">
        <f t="shared" si="4"/>
        <v>29.471140939597316</v>
      </c>
    </row>
    <row r="86" spans="2:19" ht="15.75" x14ac:dyDescent="0.25">
      <c r="B86">
        <f t="shared" ref="B86:B95" si="5">$D$83*D65</f>
        <v>493.19689960821313</v>
      </c>
      <c r="F86">
        <f t="shared" ref="F86:F95" si="6">$H$83*D65</f>
        <v>66.909090909090907</v>
      </c>
      <c r="G86" s="11">
        <v>24</v>
      </c>
      <c r="H86" s="11">
        <v>68</v>
      </c>
      <c r="I86" s="12">
        <f>(I$84 -$H86)/(I$83-$G86)</f>
        <v>2.7878787878787881</v>
      </c>
      <c r="J86" s="12"/>
      <c r="K86" s="12">
        <f t="shared" si="4"/>
        <v>5</v>
      </c>
      <c r="L86" s="12">
        <f t="shared" si="4"/>
        <v>3</v>
      </c>
      <c r="M86" s="12">
        <f t="shared" si="4"/>
        <v>2.7101449275362319</v>
      </c>
      <c r="N86" s="12">
        <f t="shared" si="4"/>
        <v>2.5729166666666665</v>
      </c>
      <c r="O86" s="12">
        <f t="shared" si="4"/>
        <v>2.9272727272727272</v>
      </c>
      <c r="P86" s="12">
        <f t="shared" si="4"/>
        <v>2.8083333333333331</v>
      </c>
      <c r="Q86" s="12">
        <f t="shared" si="4"/>
        <v>2.7918552036199094</v>
      </c>
      <c r="R86" s="12">
        <f t="shared" si="4"/>
        <v>2.6779661016949152</v>
      </c>
      <c r="S86" s="12">
        <f t="shared" si="4"/>
        <v>30.707865168539325</v>
      </c>
    </row>
    <row r="87" spans="2:19" ht="15.75" x14ac:dyDescent="0.25">
      <c r="B87">
        <f t="shared" si="5"/>
        <v>657.59586614428417</v>
      </c>
      <c r="F87">
        <f t="shared" si="6"/>
        <v>89.212121212121218</v>
      </c>
      <c r="G87" s="11">
        <v>32</v>
      </c>
      <c r="H87" s="11">
        <v>108</v>
      </c>
      <c r="I87" s="12">
        <f t="shared" ref="I86:I95" si="7">(I$84 -$H87)/(I$83-$G87)</f>
        <v>3.510204081632653</v>
      </c>
      <c r="J87" s="12">
        <f t="shared" si="4"/>
        <v>5</v>
      </c>
      <c r="K87" s="12"/>
      <c r="L87" s="12">
        <f t="shared" si="4"/>
        <v>1.9333333333333333</v>
      </c>
      <c r="M87" s="12">
        <f t="shared" si="4"/>
        <v>2.4098360655737703</v>
      </c>
      <c r="N87" s="12">
        <f t="shared" si="4"/>
        <v>2.3522727272727271</v>
      </c>
      <c r="O87" s="12">
        <f t="shared" si="4"/>
        <v>2.7647058823529411</v>
      </c>
      <c r="P87" s="12">
        <f t="shared" si="4"/>
        <v>2.6517857142857144</v>
      </c>
      <c r="Q87" s="12">
        <f t="shared" si="4"/>
        <v>2.708920187793427</v>
      </c>
      <c r="R87" s="12">
        <f t="shared" si="4"/>
        <v>2.5964912280701755</v>
      </c>
      <c r="S87" s="12">
        <f t="shared" si="4"/>
        <v>31.298850574712645</v>
      </c>
    </row>
    <row r="88" spans="2:19" ht="15.75" x14ac:dyDescent="0.25">
      <c r="B88">
        <f t="shared" si="5"/>
        <v>965.84392839941734</v>
      </c>
      <c r="F88">
        <f t="shared" si="6"/>
        <v>131.03030303030303</v>
      </c>
      <c r="G88" s="11">
        <v>47</v>
      </c>
      <c r="H88" s="11">
        <v>137</v>
      </c>
      <c r="I88" s="12">
        <f t="shared" si="7"/>
        <v>2.9113924050632911</v>
      </c>
      <c r="J88" s="12">
        <f t="shared" si="4"/>
        <v>3</v>
      </c>
      <c r="K88" s="12">
        <f t="shared" si="4"/>
        <v>1.9333333333333333</v>
      </c>
      <c r="L88" s="12"/>
      <c r="M88" s="12">
        <f t="shared" si="4"/>
        <v>2.5652173913043477</v>
      </c>
      <c r="N88" s="12">
        <f t="shared" si="4"/>
        <v>2.4383561643835616</v>
      </c>
      <c r="O88" s="12">
        <f t="shared" si="4"/>
        <v>2.9080459770114944</v>
      </c>
      <c r="P88" s="12">
        <f t="shared" si="4"/>
        <v>2.7628865979381443</v>
      </c>
      <c r="Q88" s="12">
        <f t="shared" si="4"/>
        <v>2.7676767676767677</v>
      </c>
      <c r="R88" s="12">
        <f t="shared" si="4"/>
        <v>2.643192488262911</v>
      </c>
      <c r="S88" s="12">
        <f t="shared" si="4"/>
        <v>32.621621621621621</v>
      </c>
    </row>
    <row r="89" spans="2:19" ht="15.75" x14ac:dyDescent="0.25">
      <c r="B89">
        <f t="shared" si="5"/>
        <v>1911.137985981826</v>
      </c>
      <c r="F89">
        <f t="shared" si="6"/>
        <v>259.27272727272731</v>
      </c>
      <c r="G89" s="11">
        <v>93</v>
      </c>
      <c r="H89" s="11">
        <v>255</v>
      </c>
      <c r="I89" s="12">
        <f t="shared" si="7"/>
        <v>2.7251461988304095</v>
      </c>
      <c r="J89" s="12">
        <f t="shared" si="4"/>
        <v>2.7101449275362319</v>
      </c>
      <c r="K89" s="12">
        <f t="shared" si="4"/>
        <v>2.4098360655737703</v>
      </c>
      <c r="L89" s="12">
        <f t="shared" si="4"/>
        <v>2.5652173913043477</v>
      </c>
      <c r="M89" s="12"/>
      <c r="N89" s="12">
        <f t="shared" si="4"/>
        <v>2.2222222222222223</v>
      </c>
      <c r="O89" s="12">
        <f t="shared" si="4"/>
        <v>3.2926829268292681</v>
      </c>
      <c r="P89" s="12">
        <f t="shared" si="4"/>
        <v>2.9411764705882355</v>
      </c>
      <c r="Q89" s="12">
        <f t="shared" si="4"/>
        <v>2.8289473684210527</v>
      </c>
      <c r="R89" s="12">
        <f t="shared" si="4"/>
        <v>2.6646706586826348</v>
      </c>
      <c r="S89" s="12">
        <f t="shared" si="4"/>
        <v>37.439024390243901</v>
      </c>
    </row>
    <row r="90" spans="2:19" ht="15.75" x14ac:dyDescent="0.25">
      <c r="B90">
        <f t="shared" si="5"/>
        <v>2465.9844980410658</v>
      </c>
      <c r="F90">
        <f t="shared" si="6"/>
        <v>334.54545454545456</v>
      </c>
      <c r="G90" s="11">
        <v>120</v>
      </c>
      <c r="H90" s="11">
        <v>315</v>
      </c>
      <c r="I90" s="12">
        <f t="shared" si="7"/>
        <v>2.6044444444444443</v>
      </c>
      <c r="J90" s="12">
        <f t="shared" si="4"/>
        <v>2.5729166666666665</v>
      </c>
      <c r="K90" s="12">
        <f t="shared" si="4"/>
        <v>2.3522727272727271</v>
      </c>
      <c r="L90" s="12">
        <f t="shared" si="4"/>
        <v>2.4383561643835616</v>
      </c>
      <c r="M90" s="12">
        <f t="shared" si="4"/>
        <v>2.2222222222222223</v>
      </c>
      <c r="N90" s="12"/>
      <c r="O90" s="12">
        <f t="shared" si="4"/>
        <v>5.3571428571428568</v>
      </c>
      <c r="P90" s="12">
        <f t="shared" si="4"/>
        <v>3.75</v>
      </c>
      <c r="Q90" s="12">
        <f t="shared" si="4"/>
        <v>2.96</v>
      </c>
      <c r="R90" s="12">
        <f t="shared" si="4"/>
        <v>2.75</v>
      </c>
      <c r="S90" s="12">
        <f t="shared" si="4"/>
        <v>41.096153846153847</v>
      </c>
    </row>
    <row r="91" spans="2:19" ht="15.75" x14ac:dyDescent="0.25">
      <c r="B91">
        <f t="shared" si="5"/>
        <v>2753.6826894791898</v>
      </c>
      <c r="F91">
        <f t="shared" si="6"/>
        <v>373.57575757575762</v>
      </c>
      <c r="G91" s="11">
        <v>134</v>
      </c>
      <c r="H91" s="11">
        <v>390</v>
      </c>
      <c r="I91" s="12">
        <f t="shared" si="7"/>
        <v>2.9090909090909092</v>
      </c>
      <c r="J91" s="12">
        <f t="shared" si="4"/>
        <v>2.9272727272727272</v>
      </c>
      <c r="K91" s="12">
        <f t="shared" si="4"/>
        <v>2.7647058823529411</v>
      </c>
      <c r="L91" s="12">
        <f t="shared" si="4"/>
        <v>2.9080459770114944</v>
      </c>
      <c r="M91" s="12">
        <f t="shared" si="4"/>
        <v>3.2926829268292681</v>
      </c>
      <c r="N91" s="12">
        <f t="shared" si="4"/>
        <v>5.3571428571428568</v>
      </c>
      <c r="O91" s="12"/>
      <c r="P91" s="12">
        <f t="shared" si="4"/>
        <v>1.5</v>
      </c>
      <c r="Q91" s="12">
        <f t="shared" si="4"/>
        <v>2.6576576576576576</v>
      </c>
      <c r="R91" s="12">
        <f t="shared" si="4"/>
        <v>2.4603174603174605</v>
      </c>
      <c r="S91" s="12">
        <f t="shared" si="4"/>
        <v>43.130081300813011</v>
      </c>
    </row>
    <row r="92" spans="2:19" ht="15.75" x14ac:dyDescent="0.25">
      <c r="B92">
        <f t="shared" si="5"/>
        <v>2959.1813976492786</v>
      </c>
      <c r="F92">
        <f t="shared" si="6"/>
        <v>401.4545454545455</v>
      </c>
      <c r="G92" s="11">
        <v>144</v>
      </c>
      <c r="H92" s="11">
        <v>405</v>
      </c>
      <c r="I92" s="12">
        <f t="shared" si="7"/>
        <v>2.8058608058608057</v>
      </c>
      <c r="J92" s="12">
        <f t="shared" si="4"/>
        <v>2.8083333333333331</v>
      </c>
      <c r="K92" s="12">
        <f t="shared" si="4"/>
        <v>2.6517857142857144</v>
      </c>
      <c r="L92" s="12">
        <f t="shared" si="4"/>
        <v>2.7628865979381443</v>
      </c>
      <c r="M92" s="12">
        <f t="shared" si="4"/>
        <v>2.9411764705882355</v>
      </c>
      <c r="N92" s="12">
        <f t="shared" si="4"/>
        <v>3.75</v>
      </c>
      <c r="O92" s="12">
        <f t="shared" si="4"/>
        <v>1.5</v>
      </c>
      <c r="P92" s="12"/>
      <c r="Q92" s="12">
        <f t="shared" si="4"/>
        <v>2.7722772277227721</v>
      </c>
      <c r="R92" s="12">
        <f t="shared" si="4"/>
        <v>2.5431034482758621</v>
      </c>
      <c r="S92" s="12">
        <f t="shared" si="4"/>
        <v>44.894067796610166</v>
      </c>
    </row>
    <row r="93" spans="2:19" ht="15.75" x14ac:dyDescent="0.25">
      <c r="B93">
        <f t="shared" si="5"/>
        <v>5034.7183501671761</v>
      </c>
      <c r="F93">
        <f t="shared" si="6"/>
        <v>683.03030303030312</v>
      </c>
      <c r="G93" s="11">
        <v>245</v>
      </c>
      <c r="H93" s="11">
        <v>685</v>
      </c>
      <c r="I93" s="12">
        <f t="shared" si="7"/>
        <v>2.7915789473684209</v>
      </c>
      <c r="J93" s="12">
        <f t="shared" si="4"/>
        <v>2.7918552036199094</v>
      </c>
      <c r="K93" s="12">
        <f t="shared" si="4"/>
        <v>2.708920187793427</v>
      </c>
      <c r="L93" s="12">
        <f t="shared" si="4"/>
        <v>2.7676767676767677</v>
      </c>
      <c r="M93" s="12">
        <f t="shared" si="4"/>
        <v>2.8289473684210527</v>
      </c>
      <c r="N93" s="12">
        <f t="shared" si="4"/>
        <v>2.96</v>
      </c>
      <c r="O93" s="12">
        <f t="shared" si="4"/>
        <v>2.6576576576576576</v>
      </c>
      <c r="P93" s="12">
        <f t="shared" si="4"/>
        <v>2.7722772277227721</v>
      </c>
      <c r="Q93" s="12"/>
      <c r="R93" s="12">
        <f t="shared" si="4"/>
        <v>1</v>
      </c>
      <c r="S93" s="12">
        <f t="shared" si="4"/>
        <v>76.407407407407405</v>
      </c>
    </row>
    <row r="94" spans="2:19" ht="15.75" x14ac:dyDescent="0.25">
      <c r="B94">
        <f t="shared" si="5"/>
        <v>5342.9664124223091</v>
      </c>
      <c r="F94">
        <f t="shared" si="6"/>
        <v>724.84848484848487</v>
      </c>
      <c r="G94" s="11">
        <v>260</v>
      </c>
      <c r="H94" s="11">
        <v>700</v>
      </c>
      <c r="I94" s="12">
        <f t="shared" si="7"/>
        <v>2.6851485148514853</v>
      </c>
      <c r="J94" s="12">
        <f t="shared" si="4"/>
        <v>2.6779661016949152</v>
      </c>
      <c r="K94" s="12">
        <f t="shared" si="4"/>
        <v>2.5964912280701755</v>
      </c>
      <c r="L94" s="12">
        <f t="shared" si="4"/>
        <v>2.643192488262911</v>
      </c>
      <c r="M94" s="12">
        <f t="shared" si="4"/>
        <v>2.6646706586826348</v>
      </c>
      <c r="N94" s="12">
        <f t="shared" si="4"/>
        <v>2.75</v>
      </c>
      <c r="O94" s="12">
        <f t="shared" si="4"/>
        <v>2.4603174603174605</v>
      </c>
      <c r="P94" s="12">
        <f t="shared" si="4"/>
        <v>2.5431034482758621</v>
      </c>
      <c r="Q94" s="12">
        <f t="shared" si="4"/>
        <v>1</v>
      </c>
      <c r="R94" s="12"/>
      <c r="S94" s="12">
        <f t="shared" si="4"/>
        <v>85.833333333333329</v>
      </c>
    </row>
    <row r="95" spans="2:19" ht="15.75" x14ac:dyDescent="0.25">
      <c r="B95">
        <f t="shared" si="5"/>
        <v>7808.9509104633744</v>
      </c>
      <c r="F95">
        <f t="shared" si="6"/>
        <v>1059.3939393939395</v>
      </c>
      <c r="G95" s="11">
        <v>380</v>
      </c>
      <c r="H95" s="11">
        <v>11000</v>
      </c>
      <c r="I95" s="12">
        <f>(I$84 -$H95)/(I$83-$G95)</f>
        <v>29.471140939597316</v>
      </c>
      <c r="J95" s="12">
        <f t="shared" si="4"/>
        <v>30.707865168539325</v>
      </c>
      <c r="K95" s="12">
        <f t="shared" si="4"/>
        <v>31.298850574712645</v>
      </c>
      <c r="L95" s="12">
        <f t="shared" si="4"/>
        <v>32.621621621621621</v>
      </c>
      <c r="M95" s="12">
        <f t="shared" si="4"/>
        <v>37.439024390243901</v>
      </c>
      <c r="N95" s="12">
        <f t="shared" si="4"/>
        <v>41.096153846153847</v>
      </c>
      <c r="O95" s="12">
        <f t="shared" si="4"/>
        <v>43.130081300813011</v>
      </c>
      <c r="P95" s="12">
        <f t="shared" si="4"/>
        <v>44.894067796610166</v>
      </c>
      <c r="Q95" s="12">
        <f t="shared" si="4"/>
        <v>76.407407407407405</v>
      </c>
      <c r="R95" s="12">
        <f t="shared" si="4"/>
        <v>85.833333333333329</v>
      </c>
      <c r="S95" s="12"/>
    </row>
    <row r="123" spans="2:3" x14ac:dyDescent="0.25">
      <c r="B123" s="7" t="s">
        <v>49</v>
      </c>
      <c r="C123" t="s"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opLeftCell="A16" workbookViewId="0">
      <selection activeCell="G28" sqref="G28"/>
    </sheetView>
  </sheetViews>
  <sheetFormatPr defaultRowHeight="15" x14ac:dyDescent="0.25"/>
  <cols>
    <col min="1" max="3" width="9.140625" style="16"/>
    <col min="4" max="4" width="8.7109375" style="16" bestFit="1" customWidth="1"/>
    <col min="5" max="5" width="9.140625" style="16"/>
    <col min="6" max="6" width="26.28515625" style="16" bestFit="1" customWidth="1"/>
    <col min="7" max="7" width="16.85546875" style="16" bestFit="1" customWidth="1"/>
    <col min="8" max="8" width="23.28515625" style="16" bestFit="1" customWidth="1"/>
    <col min="9" max="9" width="15.5703125" style="16" bestFit="1" customWidth="1"/>
    <col min="10" max="10" width="12" style="16" bestFit="1" customWidth="1"/>
    <col min="11" max="11" width="14.7109375" style="16" bestFit="1" customWidth="1"/>
    <col min="12" max="12" width="13.140625" style="16" bestFit="1" customWidth="1"/>
    <col min="13" max="13" width="14.7109375" style="16" bestFit="1" customWidth="1"/>
    <col min="14" max="14" width="14.85546875" style="16" bestFit="1" customWidth="1"/>
    <col min="15" max="16384" width="9.140625" style="16"/>
  </cols>
  <sheetData>
    <row r="1" spans="1:17" ht="15.75" x14ac:dyDescent="0.25">
      <c r="A1" s="18" t="s">
        <v>51</v>
      </c>
      <c r="B1" s="18"/>
      <c r="C1" s="18"/>
      <c r="D1" s="20" t="s">
        <v>55</v>
      </c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7" ht="15.75" x14ac:dyDescent="0.25">
      <c r="A2" s="20" t="s">
        <v>52</v>
      </c>
      <c r="B2" s="20" t="s">
        <v>53</v>
      </c>
      <c r="C2" s="20" t="s">
        <v>54</v>
      </c>
      <c r="D2" s="20" t="s">
        <v>38</v>
      </c>
      <c r="E2" s="17"/>
      <c r="F2" t="s">
        <v>13</v>
      </c>
      <c r="G2"/>
      <c r="H2"/>
      <c r="I2"/>
      <c r="J2"/>
      <c r="K2"/>
      <c r="L2"/>
      <c r="M2"/>
      <c r="N2"/>
      <c r="O2" s="17"/>
      <c r="P2" s="17"/>
      <c r="Q2" s="17"/>
    </row>
    <row r="3" spans="1:17" ht="16.5" thickBot="1" x14ac:dyDescent="0.3">
      <c r="A3" s="17">
        <v>0.1</v>
      </c>
      <c r="B3" s="17">
        <v>0.4</v>
      </c>
      <c r="C3" s="17">
        <v>0</v>
      </c>
      <c r="D3" s="17">
        <v>15</v>
      </c>
      <c r="E3" s="17"/>
      <c r="F3"/>
      <c r="G3"/>
      <c r="H3"/>
      <c r="I3"/>
      <c r="J3"/>
      <c r="K3"/>
      <c r="L3"/>
      <c r="M3"/>
      <c r="N3"/>
      <c r="O3" s="17"/>
      <c r="P3" s="17"/>
      <c r="Q3" s="17"/>
    </row>
    <row r="4" spans="1:17" ht="15.75" x14ac:dyDescent="0.25">
      <c r="A4" s="17">
        <v>0.6</v>
      </c>
      <c r="B4" s="17">
        <v>0.8</v>
      </c>
      <c r="C4" s="17">
        <v>1</v>
      </c>
      <c r="D4" s="17">
        <v>19.8</v>
      </c>
      <c r="E4" s="17"/>
      <c r="F4" s="6" t="s">
        <v>14</v>
      </c>
      <c r="G4" s="6"/>
      <c r="H4"/>
      <c r="I4"/>
      <c r="J4"/>
      <c r="K4"/>
      <c r="L4"/>
      <c r="M4"/>
      <c r="N4"/>
      <c r="O4" s="17"/>
      <c r="P4" s="17"/>
      <c r="Q4" s="17"/>
    </row>
    <row r="5" spans="1:17" ht="15.75" x14ac:dyDescent="0.25">
      <c r="A5" s="17">
        <v>1.1000000000000001</v>
      </c>
      <c r="B5" s="17">
        <v>0.8</v>
      </c>
      <c r="C5" s="17">
        <v>0</v>
      </c>
      <c r="D5" s="17">
        <v>17.5</v>
      </c>
      <c r="E5" s="17"/>
      <c r="F5" s="3" t="s">
        <v>15</v>
      </c>
      <c r="G5" s="3">
        <v>0.99569775817532158</v>
      </c>
      <c r="H5"/>
      <c r="I5"/>
      <c r="J5"/>
      <c r="K5"/>
      <c r="L5"/>
      <c r="M5"/>
      <c r="N5"/>
      <c r="O5" s="17"/>
      <c r="P5" s="17"/>
      <c r="Q5" s="17"/>
    </row>
    <row r="6" spans="1:17" ht="15.75" x14ac:dyDescent="0.25">
      <c r="A6" s="17">
        <v>1.6</v>
      </c>
      <c r="B6" s="17">
        <v>0.7</v>
      </c>
      <c r="C6" s="17">
        <v>1</v>
      </c>
      <c r="D6" s="17">
        <v>24.5</v>
      </c>
      <c r="E6" s="17"/>
      <c r="F6" s="3" t="s">
        <v>16</v>
      </c>
      <c r="G6" s="3">
        <v>0.99141402563536107</v>
      </c>
      <c r="H6"/>
      <c r="I6"/>
      <c r="J6"/>
      <c r="K6"/>
      <c r="L6"/>
      <c r="M6"/>
      <c r="N6"/>
      <c r="O6" s="17"/>
      <c r="P6" s="17"/>
      <c r="Q6" s="17"/>
    </row>
    <row r="7" spans="1:17" ht="15.75" x14ac:dyDescent="0.25">
      <c r="A7" s="17">
        <v>2.1</v>
      </c>
      <c r="B7" s="17">
        <v>0.7</v>
      </c>
      <c r="C7" s="17">
        <v>0.8</v>
      </c>
      <c r="D7" s="17">
        <v>24.4</v>
      </c>
      <c r="E7" s="17"/>
      <c r="F7" s="3" t="s">
        <v>17</v>
      </c>
      <c r="G7" s="3">
        <v>0.99069852777164114</v>
      </c>
      <c r="H7"/>
      <c r="I7"/>
      <c r="J7"/>
      <c r="K7"/>
      <c r="L7"/>
      <c r="M7"/>
      <c r="N7"/>
      <c r="O7" s="17"/>
      <c r="P7" s="17"/>
      <c r="Q7" s="17"/>
    </row>
    <row r="8" spans="1:17" ht="15.75" x14ac:dyDescent="0.25">
      <c r="A8" s="17">
        <v>2.6</v>
      </c>
      <c r="B8" s="17">
        <v>0.3</v>
      </c>
      <c r="C8" s="17">
        <v>0.9</v>
      </c>
      <c r="D8" s="17">
        <v>26.6</v>
      </c>
      <c r="E8" s="17"/>
      <c r="F8" s="3" t="s">
        <v>18</v>
      </c>
      <c r="G8" s="3">
        <v>1.1908658799941187</v>
      </c>
      <c r="H8"/>
      <c r="I8"/>
      <c r="J8"/>
      <c r="K8"/>
      <c r="L8"/>
      <c r="M8"/>
      <c r="N8"/>
      <c r="O8" s="17"/>
      <c r="P8" s="17"/>
      <c r="Q8" s="17"/>
    </row>
    <row r="9" spans="1:17" ht="16.5" thickBot="1" x14ac:dyDescent="0.3">
      <c r="A9" s="17">
        <v>3.1</v>
      </c>
      <c r="B9" s="17">
        <v>0.8</v>
      </c>
      <c r="C9" s="17">
        <v>0.2</v>
      </c>
      <c r="D9" s="17">
        <v>20.100000000000001</v>
      </c>
      <c r="E9" s="17"/>
      <c r="F9" s="4" t="s">
        <v>19</v>
      </c>
      <c r="G9" s="4">
        <v>40</v>
      </c>
      <c r="H9"/>
      <c r="I9"/>
      <c r="J9"/>
      <c r="K9"/>
      <c r="L9"/>
      <c r="M9"/>
      <c r="N9"/>
      <c r="O9" s="17"/>
      <c r="P9" s="17"/>
      <c r="Q9" s="17"/>
    </row>
    <row r="10" spans="1:17" ht="15.75" x14ac:dyDescent="0.25">
      <c r="A10" s="17">
        <v>3.6</v>
      </c>
      <c r="B10" s="17">
        <v>0.6</v>
      </c>
      <c r="C10" s="17">
        <v>0.3</v>
      </c>
      <c r="D10" s="17">
        <v>23.4</v>
      </c>
      <c r="E10" s="17"/>
      <c r="F10"/>
      <c r="G10"/>
      <c r="H10"/>
      <c r="I10"/>
      <c r="J10"/>
      <c r="K10"/>
      <c r="L10"/>
      <c r="M10"/>
      <c r="N10"/>
      <c r="O10" s="17"/>
      <c r="P10" s="17"/>
      <c r="Q10" s="17"/>
    </row>
    <row r="11" spans="1:17" ht="16.5" thickBot="1" x14ac:dyDescent="0.3">
      <c r="A11" s="17">
        <v>4.0999999999999996</v>
      </c>
      <c r="B11" s="17">
        <v>0.7</v>
      </c>
      <c r="C11" s="17">
        <v>0.2</v>
      </c>
      <c r="D11" s="17">
        <v>25.2</v>
      </c>
      <c r="E11" s="17"/>
      <c r="F11" t="s">
        <v>20</v>
      </c>
      <c r="G11"/>
      <c r="H11"/>
      <c r="I11"/>
      <c r="J11"/>
      <c r="K11"/>
      <c r="L11"/>
      <c r="M11"/>
      <c r="N11"/>
      <c r="O11" s="17"/>
      <c r="P11" s="17"/>
      <c r="Q11" s="17"/>
    </row>
    <row r="12" spans="1:17" ht="15.75" x14ac:dyDescent="0.25">
      <c r="A12" s="17">
        <v>4.5999999999999996</v>
      </c>
      <c r="B12" s="17">
        <v>0.9</v>
      </c>
      <c r="C12" s="17">
        <v>1</v>
      </c>
      <c r="D12" s="17">
        <v>27.9</v>
      </c>
      <c r="E12" s="17"/>
      <c r="F12" s="5"/>
      <c r="G12" s="5" t="s">
        <v>25</v>
      </c>
      <c r="H12" s="5" t="s">
        <v>26</v>
      </c>
      <c r="I12" s="5" t="s">
        <v>27</v>
      </c>
      <c r="J12" s="5" t="s">
        <v>28</v>
      </c>
      <c r="K12" s="5" t="s">
        <v>29</v>
      </c>
      <c r="L12"/>
      <c r="M12"/>
      <c r="N12"/>
      <c r="O12" s="17"/>
      <c r="P12" s="17"/>
      <c r="Q12" s="17"/>
    </row>
    <row r="13" spans="1:17" ht="15.75" x14ac:dyDescent="0.25">
      <c r="A13" s="17">
        <v>5.0999999999999996</v>
      </c>
      <c r="B13" s="17">
        <v>0.5</v>
      </c>
      <c r="C13" s="17">
        <v>0.3</v>
      </c>
      <c r="D13" s="17">
        <v>26</v>
      </c>
      <c r="E13" s="17"/>
      <c r="F13" s="3" t="s">
        <v>21</v>
      </c>
      <c r="G13" s="3">
        <v>3</v>
      </c>
      <c r="H13" s="3">
        <v>5895.1339344111684</v>
      </c>
      <c r="I13" s="3">
        <v>1965.0446448037228</v>
      </c>
      <c r="J13" s="3">
        <v>1385.628212054957</v>
      </c>
      <c r="K13" s="3">
        <v>3.1290610522289017E-37</v>
      </c>
      <c r="L13"/>
      <c r="M13"/>
      <c r="N13"/>
      <c r="O13" s="17"/>
      <c r="P13" s="17"/>
      <c r="Q13" s="17"/>
    </row>
    <row r="14" spans="1:17" ht="15.75" x14ac:dyDescent="0.25">
      <c r="A14" s="17">
        <v>5.6</v>
      </c>
      <c r="B14" s="17">
        <v>0.9</v>
      </c>
      <c r="C14" s="17">
        <v>0.4</v>
      </c>
      <c r="D14" s="17">
        <v>26.6</v>
      </c>
      <c r="E14" s="17"/>
      <c r="F14" s="3" t="s">
        <v>22</v>
      </c>
      <c r="G14" s="3">
        <v>36</v>
      </c>
      <c r="H14" s="3">
        <v>51.053815588830012</v>
      </c>
      <c r="I14" s="3">
        <v>1.4181615441341671</v>
      </c>
      <c r="J14" s="3"/>
      <c r="K14" s="3"/>
      <c r="L14"/>
      <c r="M14"/>
      <c r="N14"/>
      <c r="O14" s="17"/>
      <c r="P14" s="17"/>
      <c r="Q14" s="17"/>
    </row>
    <row r="15" spans="1:17" ht="16.5" thickBot="1" x14ac:dyDescent="0.3">
      <c r="A15" s="17">
        <v>6.1</v>
      </c>
      <c r="B15" s="17">
        <v>0.7</v>
      </c>
      <c r="C15" s="17">
        <v>1</v>
      </c>
      <c r="D15" s="17">
        <v>30.3</v>
      </c>
      <c r="E15" s="17"/>
      <c r="F15" s="4" t="s">
        <v>23</v>
      </c>
      <c r="G15" s="4">
        <v>39</v>
      </c>
      <c r="H15" s="4">
        <v>5946.1877499999982</v>
      </c>
      <c r="I15" s="4"/>
      <c r="J15" s="4"/>
      <c r="K15" s="4"/>
      <c r="L15"/>
      <c r="M15"/>
      <c r="N15"/>
      <c r="O15" s="17"/>
      <c r="P15" s="17"/>
      <c r="Q15" s="17"/>
    </row>
    <row r="16" spans="1:17" ht="16.5" thickBot="1" x14ac:dyDescent="0.3">
      <c r="A16" s="17">
        <v>6.6</v>
      </c>
      <c r="B16" s="17">
        <v>0.1</v>
      </c>
      <c r="C16" s="17">
        <v>0.1</v>
      </c>
      <c r="D16" s="17">
        <v>27.6</v>
      </c>
      <c r="E16" s="17"/>
      <c r="F16"/>
      <c r="G16"/>
      <c r="H16"/>
      <c r="I16"/>
      <c r="J16"/>
      <c r="K16"/>
      <c r="L16"/>
      <c r="M16"/>
      <c r="N16"/>
      <c r="O16" s="17"/>
      <c r="P16" s="17"/>
      <c r="Q16" s="17"/>
    </row>
    <row r="17" spans="1:17" ht="15.75" x14ac:dyDescent="0.25">
      <c r="A17" s="17">
        <v>7.1</v>
      </c>
      <c r="B17" s="17">
        <v>0.1</v>
      </c>
      <c r="C17" s="17">
        <v>0.9</v>
      </c>
      <c r="D17" s="17">
        <v>32.799999999999997</v>
      </c>
      <c r="E17" s="17"/>
      <c r="F17" s="5"/>
      <c r="G17" s="5" t="s">
        <v>30</v>
      </c>
      <c r="H17" s="5" t="s">
        <v>18</v>
      </c>
      <c r="I17" s="5" t="s">
        <v>31</v>
      </c>
      <c r="J17" s="5" t="s">
        <v>32</v>
      </c>
      <c r="K17" s="5" t="s">
        <v>33</v>
      </c>
      <c r="L17" s="5" t="s">
        <v>34</v>
      </c>
      <c r="M17" s="5" t="s">
        <v>35</v>
      </c>
      <c r="N17" s="5" t="s">
        <v>36</v>
      </c>
      <c r="O17" s="17"/>
      <c r="P17" s="17"/>
      <c r="Q17" s="17"/>
    </row>
    <row r="18" spans="1:17" ht="15.75" x14ac:dyDescent="0.25">
      <c r="A18" s="17">
        <v>7.6</v>
      </c>
      <c r="B18" s="17">
        <v>1</v>
      </c>
      <c r="C18" s="17">
        <v>0.8</v>
      </c>
      <c r="D18" s="17">
        <v>31.9</v>
      </c>
      <c r="E18" s="17"/>
      <c r="F18" s="3" t="s">
        <v>24</v>
      </c>
      <c r="G18" s="3">
        <v>14.698646259172429</v>
      </c>
      <c r="H18" s="3">
        <v>0.5814101887355152</v>
      </c>
      <c r="I18" s="3">
        <v>25.281026277059063</v>
      </c>
      <c r="J18" s="3">
        <v>1.6462628737563944E-24</v>
      </c>
      <c r="K18" s="3">
        <v>13.519491743289018</v>
      </c>
      <c r="L18" s="3">
        <v>15.877800775055841</v>
      </c>
      <c r="M18" s="3">
        <v>13.519491743289018</v>
      </c>
      <c r="N18" s="3">
        <v>15.877800775055841</v>
      </c>
      <c r="O18" s="17"/>
      <c r="P18" s="17"/>
      <c r="Q18" s="17"/>
    </row>
    <row r="19" spans="1:17" ht="15.75" x14ac:dyDescent="0.25">
      <c r="A19" s="17">
        <v>8.1</v>
      </c>
      <c r="B19" s="17">
        <v>0.4</v>
      </c>
      <c r="C19" s="17">
        <v>0.4</v>
      </c>
      <c r="D19" s="17">
        <v>32.700000000000003</v>
      </c>
      <c r="E19" s="17"/>
      <c r="F19" s="3" t="s">
        <v>37</v>
      </c>
      <c r="G19" s="3">
        <v>2.0486058716718012</v>
      </c>
      <c r="H19" s="3">
        <v>3.2900134633989615E-2</v>
      </c>
      <c r="I19" s="3">
        <v>62.267400862103351</v>
      </c>
      <c r="J19" s="3">
        <v>2.9544998280073874E-38</v>
      </c>
      <c r="K19" s="3">
        <v>1.9818813059891576</v>
      </c>
      <c r="L19" s="3">
        <v>2.1153304373544448</v>
      </c>
      <c r="M19" s="3">
        <v>1.9818813059891576</v>
      </c>
      <c r="N19" s="3">
        <v>2.1153304373544448</v>
      </c>
      <c r="O19" s="17"/>
      <c r="P19" s="17"/>
      <c r="Q19" s="17"/>
    </row>
    <row r="20" spans="1:17" ht="15.75" x14ac:dyDescent="0.25">
      <c r="A20" s="17">
        <v>8.6</v>
      </c>
      <c r="B20" s="17">
        <v>0.9</v>
      </c>
      <c r="C20" s="17">
        <v>0</v>
      </c>
      <c r="D20" s="17">
        <v>31.9</v>
      </c>
      <c r="E20" s="17"/>
      <c r="F20" s="3" t="s">
        <v>56</v>
      </c>
      <c r="G20" s="3">
        <v>-0.45588027720788543</v>
      </c>
      <c r="H20" s="3">
        <v>0.67650985482012183</v>
      </c>
      <c r="I20" s="3">
        <v>-0.67387085932266289</v>
      </c>
      <c r="J20" s="3">
        <v>0.50469748264473091</v>
      </c>
      <c r="K20" s="3">
        <v>-1.827905855372731</v>
      </c>
      <c r="L20" s="3">
        <v>0.91614530095696023</v>
      </c>
      <c r="M20" s="3">
        <v>-1.827905855372731</v>
      </c>
      <c r="N20" s="3">
        <v>0.91614530095696023</v>
      </c>
      <c r="O20" s="17"/>
      <c r="P20" s="17"/>
      <c r="Q20" s="17"/>
    </row>
    <row r="21" spans="1:17" ht="16.5" thickBot="1" x14ac:dyDescent="0.3">
      <c r="A21" s="17">
        <v>9.1</v>
      </c>
      <c r="B21" s="17">
        <v>0.1</v>
      </c>
      <c r="C21" s="17">
        <v>0</v>
      </c>
      <c r="D21" s="17">
        <v>33.5</v>
      </c>
      <c r="E21" s="17"/>
      <c r="F21" s="4" t="s">
        <v>57</v>
      </c>
      <c r="G21" s="4">
        <v>5.1317981652055877</v>
      </c>
      <c r="H21" s="4">
        <v>0.52371253828411513</v>
      </c>
      <c r="I21" s="4">
        <v>9.7988835287758125</v>
      </c>
      <c r="J21" s="4">
        <v>1.066019215128429E-11</v>
      </c>
      <c r="K21" s="4">
        <v>4.0696599080733282</v>
      </c>
      <c r="L21" s="4">
        <v>6.1939364223378472</v>
      </c>
      <c r="M21" s="4">
        <v>4.0696599080733282</v>
      </c>
      <c r="N21" s="4">
        <v>6.1939364223378472</v>
      </c>
      <c r="O21" s="17"/>
      <c r="P21" s="17"/>
      <c r="Q21" s="17"/>
    </row>
    <row r="22" spans="1:17" ht="15.75" x14ac:dyDescent="0.25">
      <c r="A22" s="17">
        <v>9.6</v>
      </c>
      <c r="B22" s="17">
        <v>0.2</v>
      </c>
      <c r="C22" s="17">
        <v>0</v>
      </c>
      <c r="D22" s="17">
        <v>34</v>
      </c>
      <c r="E22" s="17"/>
      <c r="F22"/>
      <c r="G22"/>
      <c r="H22"/>
      <c r="I22"/>
      <c r="J22"/>
      <c r="K22"/>
      <c r="L22"/>
      <c r="M22"/>
      <c r="N22"/>
      <c r="O22" s="17"/>
      <c r="P22" s="17"/>
      <c r="Q22" s="17"/>
    </row>
    <row r="23" spans="1:17" ht="15.75" x14ac:dyDescent="0.25">
      <c r="A23" s="17">
        <v>10.1</v>
      </c>
      <c r="B23" s="17">
        <v>0.3</v>
      </c>
      <c r="C23" s="17">
        <v>0.1</v>
      </c>
      <c r="D23" s="17">
        <v>35.4</v>
      </c>
      <c r="E23" s="17"/>
      <c r="F23" s="7" t="s">
        <v>46</v>
      </c>
      <c r="G23" s="20" t="s">
        <v>52</v>
      </c>
      <c r="H23" s="20" t="s">
        <v>53</v>
      </c>
      <c r="I23" s="20" t="s">
        <v>54</v>
      </c>
      <c r="J23" s="20" t="s">
        <v>38</v>
      </c>
      <c r="K23"/>
      <c r="L23"/>
      <c r="M23"/>
      <c r="N23"/>
      <c r="O23" s="17"/>
      <c r="P23" s="17"/>
      <c r="Q23" s="17"/>
    </row>
    <row r="24" spans="1:17" ht="15.75" x14ac:dyDescent="0.25">
      <c r="A24" s="17">
        <v>10.6</v>
      </c>
      <c r="B24" s="17">
        <v>0.1</v>
      </c>
      <c r="C24" s="17">
        <v>0.9</v>
      </c>
      <c r="D24" s="17">
        <v>40.200000000000003</v>
      </c>
      <c r="E24" s="17"/>
      <c r="F24"/>
      <c r="G24" s="21">
        <v>1</v>
      </c>
      <c r="H24" s="21">
        <v>2</v>
      </c>
      <c r="I24" s="21">
        <v>3</v>
      </c>
      <c r="J24">
        <f>G18+G24*G19+G20*H24+G21*I24</f>
        <v>31.230886072045223</v>
      </c>
      <c r="K24"/>
      <c r="L24"/>
      <c r="M24"/>
      <c r="N24"/>
      <c r="O24" s="17"/>
      <c r="P24" s="17"/>
      <c r="Q24" s="17"/>
    </row>
    <row r="25" spans="1:17" ht="15.75" x14ac:dyDescent="0.25">
      <c r="A25" s="17">
        <v>11.1</v>
      </c>
      <c r="B25" s="17">
        <v>0.5</v>
      </c>
      <c r="C25" s="17">
        <v>0.3</v>
      </c>
      <c r="D25" s="17">
        <v>39.9</v>
      </c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7" ht="15.75" x14ac:dyDescent="0.25">
      <c r="A26" s="17">
        <v>11.6</v>
      </c>
      <c r="B26" s="17">
        <v>0.9</v>
      </c>
      <c r="C26" s="17">
        <v>0.3</v>
      </c>
      <c r="D26" s="17">
        <v>39.9</v>
      </c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7" ht="15.75" x14ac:dyDescent="0.25">
      <c r="A27" s="17">
        <v>12.1</v>
      </c>
      <c r="B27" s="17">
        <v>0.9</v>
      </c>
      <c r="C27" s="17">
        <v>0.5</v>
      </c>
      <c r="D27" s="17">
        <v>41.4</v>
      </c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7" ht="15.75" x14ac:dyDescent="0.25">
      <c r="A28" s="17">
        <v>12.6</v>
      </c>
      <c r="B28" s="17">
        <v>0.4</v>
      </c>
      <c r="C28" s="17">
        <v>0.8</v>
      </c>
      <c r="D28" s="17">
        <v>43.5</v>
      </c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7" ht="15.75" x14ac:dyDescent="0.25">
      <c r="A29" s="17">
        <v>13.1</v>
      </c>
      <c r="B29" s="17">
        <v>0.7</v>
      </c>
      <c r="C29" s="17">
        <v>0.2</v>
      </c>
      <c r="D29" s="17">
        <v>44.3</v>
      </c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7" ht="15.75" x14ac:dyDescent="0.25">
      <c r="A30" s="17">
        <v>13.6</v>
      </c>
      <c r="B30" s="17">
        <v>0.5</v>
      </c>
      <c r="C30" s="17">
        <v>0.9</v>
      </c>
      <c r="D30" s="17">
        <v>47.6</v>
      </c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7" ht="15.75" x14ac:dyDescent="0.25">
      <c r="A31" s="17">
        <v>14.1</v>
      </c>
      <c r="B31" s="17">
        <v>0.6</v>
      </c>
      <c r="C31" s="17">
        <v>1</v>
      </c>
      <c r="D31" s="17">
        <v>50.3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7" ht="15.75" x14ac:dyDescent="0.25">
      <c r="A32" s="17">
        <v>14.6</v>
      </c>
      <c r="B32" s="17">
        <v>0.9</v>
      </c>
      <c r="C32" s="17">
        <v>0.1</v>
      </c>
      <c r="D32" s="17">
        <v>44.2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1:17" ht="15.75" x14ac:dyDescent="0.25">
      <c r="A33" s="17">
        <v>15.1</v>
      </c>
      <c r="B33" s="17">
        <v>0.8</v>
      </c>
      <c r="C33" s="17">
        <v>0.6</v>
      </c>
      <c r="D33" s="17">
        <v>49.8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  <row r="34" spans="1:17" ht="15.75" x14ac:dyDescent="0.25">
      <c r="A34" s="17">
        <v>15.6</v>
      </c>
      <c r="B34" s="17">
        <v>0.2</v>
      </c>
      <c r="C34" s="17">
        <v>0.4</v>
      </c>
      <c r="D34" s="17">
        <v>46.5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</row>
    <row r="35" spans="1:17" ht="15.75" x14ac:dyDescent="0.25">
      <c r="A35" s="17">
        <v>16.100000000000001</v>
      </c>
      <c r="B35" s="17">
        <v>0.9</v>
      </c>
      <c r="C35" s="17">
        <v>1</v>
      </c>
      <c r="D35" s="17">
        <v>52.7</v>
      </c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</row>
    <row r="36" spans="1:17" ht="15.75" x14ac:dyDescent="0.25">
      <c r="A36" s="17">
        <v>16.600000000000001</v>
      </c>
      <c r="B36" s="17">
        <v>0.5</v>
      </c>
      <c r="C36" s="17">
        <v>0.3</v>
      </c>
      <c r="D36" s="17">
        <v>50.8</v>
      </c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</row>
    <row r="37" spans="1:17" ht="15.75" x14ac:dyDescent="0.25">
      <c r="A37" s="17">
        <v>17.100000000000001</v>
      </c>
      <c r="B37" s="17">
        <v>0.2</v>
      </c>
      <c r="C37" s="17">
        <v>0.6</v>
      </c>
      <c r="D37" s="17">
        <v>54.3</v>
      </c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</row>
    <row r="38" spans="1:17" ht="15.75" x14ac:dyDescent="0.25">
      <c r="A38" s="17">
        <v>17.600000000000001</v>
      </c>
      <c r="B38" s="17">
        <v>0.9</v>
      </c>
      <c r="C38" s="17">
        <v>0.6</v>
      </c>
      <c r="D38" s="17">
        <v>53.2</v>
      </c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</row>
    <row r="39" spans="1:17" ht="15.75" x14ac:dyDescent="0.25">
      <c r="A39" s="17">
        <v>18.100000000000001</v>
      </c>
      <c r="B39" s="17">
        <v>0.5</v>
      </c>
      <c r="C39" s="17">
        <v>0</v>
      </c>
      <c r="D39" s="17">
        <v>50.9</v>
      </c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</row>
    <row r="40" spans="1:17" ht="15.75" x14ac:dyDescent="0.25">
      <c r="A40" s="17">
        <v>18.600000000000001</v>
      </c>
      <c r="B40" s="17">
        <v>0.7</v>
      </c>
      <c r="C40" s="17">
        <v>0.9</v>
      </c>
      <c r="D40" s="17">
        <v>57.3</v>
      </c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</row>
    <row r="41" spans="1:17" ht="15.75" x14ac:dyDescent="0.25">
      <c r="A41" s="17">
        <v>19.100000000000001</v>
      </c>
      <c r="B41" s="17">
        <v>0.8</v>
      </c>
      <c r="C41" s="17">
        <v>1</v>
      </c>
      <c r="D41" s="17">
        <v>57.6</v>
      </c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</row>
    <row r="42" spans="1:17" ht="15.75" x14ac:dyDescent="0.25">
      <c r="A42" s="17">
        <v>19.600000000000001</v>
      </c>
      <c r="B42" s="17">
        <v>0.1</v>
      </c>
      <c r="C42" s="17">
        <v>0.6</v>
      </c>
      <c r="D42" s="17">
        <v>57.8</v>
      </c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workbookViewId="0">
      <selection activeCell="I22" sqref="I22"/>
    </sheetView>
  </sheetViews>
  <sheetFormatPr defaultRowHeight="15" x14ac:dyDescent="0.25"/>
  <cols>
    <col min="11" max="11" width="26.28515625" bestFit="1" customWidth="1"/>
    <col min="12" max="12" width="16.85546875" bestFit="1" customWidth="1"/>
    <col min="13" max="13" width="23.28515625" bestFit="1" customWidth="1"/>
    <col min="14" max="14" width="15.5703125" bestFit="1" customWidth="1"/>
    <col min="15" max="15" width="12" bestFit="1" customWidth="1"/>
    <col min="16" max="16" width="14.7109375" bestFit="1" customWidth="1"/>
    <col min="17" max="17" width="13.140625" bestFit="1" customWidth="1"/>
    <col min="18" max="18" width="14.7109375" bestFit="1" customWidth="1"/>
    <col min="19" max="19" width="14.85546875" bestFit="1" customWidth="1"/>
  </cols>
  <sheetData>
    <row r="1" spans="1:16" x14ac:dyDescent="0.25">
      <c r="A1" s="22" t="s">
        <v>62</v>
      </c>
      <c r="B1" s="22"/>
      <c r="C1" s="22"/>
      <c r="D1" s="22"/>
      <c r="F1" s="22" t="s">
        <v>63</v>
      </c>
      <c r="G1" s="22"/>
      <c r="H1" s="22"/>
      <c r="I1" s="22"/>
    </row>
    <row r="2" spans="1:16" ht="15.75" x14ac:dyDescent="0.25">
      <c r="A2" s="23" t="s">
        <v>58</v>
      </c>
      <c r="B2" s="23" t="s">
        <v>59</v>
      </c>
      <c r="C2" s="23" t="s">
        <v>60</v>
      </c>
      <c r="D2" s="23" t="s">
        <v>61</v>
      </c>
      <c r="F2" s="23" t="s">
        <v>58</v>
      </c>
      <c r="G2" s="23" t="s">
        <v>38</v>
      </c>
      <c r="H2" s="23" t="s">
        <v>52</v>
      </c>
      <c r="I2" s="23" t="s">
        <v>53</v>
      </c>
      <c r="K2" t="s">
        <v>13</v>
      </c>
    </row>
    <row r="3" spans="1:16" ht="16.5" thickBot="1" x14ac:dyDescent="0.3">
      <c r="A3" s="2">
        <v>1899</v>
      </c>
      <c r="B3" s="2">
        <v>100</v>
      </c>
      <c r="C3" s="2">
        <v>100</v>
      </c>
      <c r="D3" s="2">
        <v>100</v>
      </c>
      <c r="F3" s="2">
        <v>1899</v>
      </c>
      <c r="G3">
        <f>LN(B3)</f>
        <v>4.6051701859880918</v>
      </c>
      <c r="H3">
        <f t="shared" ref="H3:I18" si="0">LN(C3)</f>
        <v>4.6051701859880918</v>
      </c>
      <c r="I3">
        <f t="shared" si="0"/>
        <v>4.6051701859880918</v>
      </c>
    </row>
    <row r="4" spans="1:16" ht="15.75" x14ac:dyDescent="0.25">
      <c r="A4" s="2">
        <v>1900</v>
      </c>
      <c r="B4" s="2">
        <v>101</v>
      </c>
      <c r="C4" s="2">
        <v>107</v>
      </c>
      <c r="D4" s="2">
        <v>105</v>
      </c>
      <c r="F4" s="2">
        <v>1900</v>
      </c>
      <c r="G4">
        <f t="shared" ref="G4:G26" si="1">LN(B4)</f>
        <v>4.6151205168412597</v>
      </c>
      <c r="H4">
        <f t="shared" si="0"/>
        <v>4.6728288344619058</v>
      </c>
      <c r="I4">
        <f t="shared" si="0"/>
        <v>4.6539603501575231</v>
      </c>
      <c r="K4" s="6" t="s">
        <v>14</v>
      </c>
      <c r="L4" s="6"/>
    </row>
    <row r="5" spans="1:16" ht="15.75" x14ac:dyDescent="0.25">
      <c r="A5" s="2">
        <v>1901</v>
      </c>
      <c r="B5" s="2">
        <v>112</v>
      </c>
      <c r="C5" s="2">
        <v>114</v>
      </c>
      <c r="D5" s="2">
        <v>110</v>
      </c>
      <c r="F5" s="2">
        <v>1901</v>
      </c>
      <c r="G5">
        <f t="shared" si="1"/>
        <v>4.7184988712950942</v>
      </c>
      <c r="H5">
        <f t="shared" si="0"/>
        <v>4.7361984483944957</v>
      </c>
      <c r="I5">
        <f t="shared" si="0"/>
        <v>4.7004803657924166</v>
      </c>
      <c r="K5" s="3" t="s">
        <v>15</v>
      </c>
      <c r="L5" s="3">
        <v>0.97848081681519905</v>
      </c>
    </row>
    <row r="6" spans="1:16" ht="15.75" x14ac:dyDescent="0.25">
      <c r="A6" s="2">
        <v>1902</v>
      </c>
      <c r="B6" s="2">
        <v>122</v>
      </c>
      <c r="C6" s="2">
        <v>122</v>
      </c>
      <c r="D6" s="2">
        <v>118</v>
      </c>
      <c r="F6" s="2">
        <v>1902</v>
      </c>
      <c r="G6">
        <f t="shared" si="1"/>
        <v>4.8040210447332568</v>
      </c>
      <c r="H6">
        <f t="shared" si="0"/>
        <v>4.8040210447332568</v>
      </c>
      <c r="I6">
        <f t="shared" si="0"/>
        <v>4.7706846244656651</v>
      </c>
      <c r="K6" s="3" t="s">
        <v>16</v>
      </c>
      <c r="L6" s="3">
        <v>0.95742470887533915</v>
      </c>
    </row>
    <row r="7" spans="1:16" ht="15.75" x14ac:dyDescent="0.25">
      <c r="A7" s="2">
        <v>1903</v>
      </c>
      <c r="B7" s="2">
        <v>124</v>
      </c>
      <c r="C7" s="2">
        <v>131</v>
      </c>
      <c r="D7" s="2">
        <v>123</v>
      </c>
      <c r="F7" s="2">
        <v>1903</v>
      </c>
      <c r="G7">
        <f t="shared" si="1"/>
        <v>4.8202815656050371</v>
      </c>
      <c r="H7">
        <f t="shared" si="0"/>
        <v>4.8751973232011512</v>
      </c>
      <c r="I7">
        <f t="shared" si="0"/>
        <v>4.8121843553724171</v>
      </c>
      <c r="K7" s="3" t="s">
        <v>17</v>
      </c>
      <c r="L7" s="3">
        <v>0.95336991924441905</v>
      </c>
    </row>
    <row r="8" spans="1:16" ht="15.75" x14ac:dyDescent="0.25">
      <c r="A8" s="2">
        <v>1904</v>
      </c>
      <c r="B8" s="2">
        <v>122</v>
      </c>
      <c r="C8" s="2">
        <v>138</v>
      </c>
      <c r="D8" s="2">
        <v>116</v>
      </c>
      <c r="F8" s="2">
        <v>1904</v>
      </c>
      <c r="G8">
        <f t="shared" si="1"/>
        <v>4.8040210447332568</v>
      </c>
      <c r="H8">
        <f t="shared" si="0"/>
        <v>4.9272536851572051</v>
      </c>
      <c r="I8">
        <f t="shared" si="0"/>
        <v>4.7535901911063645</v>
      </c>
      <c r="K8" s="3" t="s">
        <v>18</v>
      </c>
      <c r="L8" s="3">
        <v>5.8138438157627696E-2</v>
      </c>
    </row>
    <row r="9" spans="1:16" ht="16.5" thickBot="1" x14ac:dyDescent="0.3">
      <c r="A9" s="2">
        <v>1905</v>
      </c>
      <c r="B9" s="2">
        <v>143</v>
      </c>
      <c r="C9" s="2">
        <v>149</v>
      </c>
      <c r="D9" s="2">
        <v>125</v>
      </c>
      <c r="F9" s="2">
        <v>1905</v>
      </c>
      <c r="G9">
        <f t="shared" si="1"/>
        <v>4.962844630259907</v>
      </c>
      <c r="H9">
        <f t="shared" si="0"/>
        <v>5.0039463059454592</v>
      </c>
      <c r="I9">
        <f t="shared" si="0"/>
        <v>4.8283137373023015</v>
      </c>
      <c r="K9" s="4" t="s">
        <v>19</v>
      </c>
      <c r="L9" s="4">
        <v>24</v>
      </c>
    </row>
    <row r="10" spans="1:16" ht="15.75" x14ac:dyDescent="0.25">
      <c r="A10" s="2">
        <v>1906</v>
      </c>
      <c r="B10" s="2">
        <v>152</v>
      </c>
      <c r="C10" s="2">
        <v>163</v>
      </c>
      <c r="D10" s="2">
        <v>133</v>
      </c>
      <c r="F10" s="2">
        <v>1906</v>
      </c>
      <c r="G10">
        <f t="shared" si="1"/>
        <v>5.0238805208462765</v>
      </c>
      <c r="H10">
        <f t="shared" si="0"/>
        <v>5.0937502008067623</v>
      </c>
      <c r="I10">
        <f t="shared" si="0"/>
        <v>4.8903491282217537</v>
      </c>
    </row>
    <row r="11" spans="1:16" ht="16.5" thickBot="1" x14ac:dyDescent="0.3">
      <c r="A11" s="2">
        <v>1907</v>
      </c>
      <c r="B11" s="2">
        <v>151</v>
      </c>
      <c r="C11" s="2">
        <v>176</v>
      </c>
      <c r="D11" s="2">
        <v>138</v>
      </c>
      <c r="F11" s="2">
        <v>1907</v>
      </c>
      <c r="G11">
        <f t="shared" si="1"/>
        <v>5.0172798368149243</v>
      </c>
      <c r="H11">
        <f t="shared" si="0"/>
        <v>5.1704839950381514</v>
      </c>
      <c r="I11">
        <f t="shared" si="0"/>
        <v>4.9272536851572051</v>
      </c>
      <c r="K11" t="s">
        <v>20</v>
      </c>
    </row>
    <row r="12" spans="1:16" ht="15.75" x14ac:dyDescent="0.25">
      <c r="A12" s="2">
        <v>1908</v>
      </c>
      <c r="B12" s="2">
        <v>126</v>
      </c>
      <c r="C12" s="2">
        <v>185</v>
      </c>
      <c r="D12" s="2">
        <v>121</v>
      </c>
      <c r="F12" s="2">
        <v>1908</v>
      </c>
      <c r="G12">
        <f t="shared" si="1"/>
        <v>4.836281906951478</v>
      </c>
      <c r="H12">
        <f t="shared" si="0"/>
        <v>5.2203558250783244</v>
      </c>
      <c r="I12">
        <f t="shared" si="0"/>
        <v>4.7957905455967413</v>
      </c>
      <c r="K12" s="5"/>
      <c r="L12" s="5" t="s">
        <v>25</v>
      </c>
      <c r="M12" s="5" t="s">
        <v>26</v>
      </c>
      <c r="N12" s="5" t="s">
        <v>27</v>
      </c>
      <c r="O12" s="5" t="s">
        <v>28</v>
      </c>
      <c r="P12" s="5" t="s">
        <v>29</v>
      </c>
    </row>
    <row r="13" spans="1:16" ht="15.75" x14ac:dyDescent="0.25">
      <c r="A13" s="2">
        <v>1909</v>
      </c>
      <c r="B13" s="2">
        <v>155</v>
      </c>
      <c r="C13" s="2">
        <v>198</v>
      </c>
      <c r="D13" s="2">
        <v>140</v>
      </c>
      <c r="F13" s="2">
        <v>1909</v>
      </c>
      <c r="G13">
        <f t="shared" si="1"/>
        <v>5.0434251169192468</v>
      </c>
      <c r="H13">
        <f t="shared" si="0"/>
        <v>5.2882670306945352</v>
      </c>
      <c r="I13">
        <f t="shared" si="0"/>
        <v>4.9416424226093039</v>
      </c>
      <c r="K13" s="3" t="s">
        <v>21</v>
      </c>
      <c r="L13" s="3">
        <v>2</v>
      </c>
      <c r="M13" s="3">
        <v>1.596221003537343</v>
      </c>
      <c r="N13" s="3">
        <v>0.79811050176867149</v>
      </c>
      <c r="O13" s="3">
        <v>236.12191902002263</v>
      </c>
      <c r="P13" s="3">
        <v>4.0378955077546554E-15</v>
      </c>
    </row>
    <row r="14" spans="1:16" ht="15.75" x14ac:dyDescent="0.25">
      <c r="A14" s="2">
        <v>1910</v>
      </c>
      <c r="B14" s="2">
        <v>159</v>
      </c>
      <c r="C14" s="2">
        <v>208</v>
      </c>
      <c r="D14" s="2">
        <v>144</v>
      </c>
      <c r="F14" s="2">
        <v>1910</v>
      </c>
      <c r="G14">
        <f t="shared" si="1"/>
        <v>5.0689042022202315</v>
      </c>
      <c r="H14">
        <f t="shared" si="0"/>
        <v>5.3375380797013179</v>
      </c>
      <c r="I14">
        <f t="shared" si="0"/>
        <v>4.9698132995760007</v>
      </c>
      <c r="K14" s="3" t="s">
        <v>22</v>
      </c>
      <c r="L14" s="3">
        <v>21</v>
      </c>
      <c r="M14" s="3">
        <v>7.0981637819574311E-2</v>
      </c>
      <c r="N14" s="3">
        <v>3.3800779914083005E-3</v>
      </c>
      <c r="O14" s="3"/>
      <c r="P14" s="3"/>
    </row>
    <row r="15" spans="1:16" ht="16.5" thickBot="1" x14ac:dyDescent="0.3">
      <c r="A15" s="2">
        <v>1911</v>
      </c>
      <c r="B15" s="2">
        <v>153</v>
      </c>
      <c r="C15" s="2">
        <v>216</v>
      </c>
      <c r="D15" s="2">
        <v>145</v>
      </c>
      <c r="F15" s="2">
        <v>1911</v>
      </c>
      <c r="G15">
        <f t="shared" si="1"/>
        <v>5.0304379213924353</v>
      </c>
      <c r="H15">
        <f t="shared" si="0"/>
        <v>5.3752784076841653</v>
      </c>
      <c r="I15">
        <f t="shared" si="0"/>
        <v>4.9767337424205742</v>
      </c>
      <c r="K15" s="4" t="s">
        <v>23</v>
      </c>
      <c r="L15" s="4">
        <v>23</v>
      </c>
      <c r="M15" s="4">
        <v>1.6672026413569172</v>
      </c>
      <c r="N15" s="4"/>
      <c r="O15" s="4"/>
      <c r="P15" s="4"/>
    </row>
    <row r="16" spans="1:16" ht="16.5" thickBot="1" x14ac:dyDescent="0.3">
      <c r="A16" s="2">
        <v>1912</v>
      </c>
      <c r="B16" s="2">
        <v>177</v>
      </c>
      <c r="C16" s="2">
        <v>226</v>
      </c>
      <c r="D16" s="2">
        <v>152</v>
      </c>
      <c r="F16" s="2">
        <v>1912</v>
      </c>
      <c r="G16">
        <f t="shared" si="1"/>
        <v>5.1761497325738288</v>
      </c>
      <c r="H16">
        <f t="shared" si="0"/>
        <v>5.4205349992722862</v>
      </c>
      <c r="I16">
        <f t="shared" si="0"/>
        <v>5.0238805208462765</v>
      </c>
    </row>
    <row r="17" spans="1:19" ht="15.75" x14ac:dyDescent="0.25">
      <c r="A17" s="2">
        <v>1913</v>
      </c>
      <c r="B17" s="2">
        <v>184</v>
      </c>
      <c r="C17" s="2">
        <v>236</v>
      </c>
      <c r="D17" s="2">
        <v>154</v>
      </c>
      <c r="F17" s="2">
        <v>1913</v>
      </c>
      <c r="G17">
        <f t="shared" si="1"/>
        <v>5.2149357576089859</v>
      </c>
      <c r="H17">
        <f t="shared" si="0"/>
        <v>5.4638318050256105</v>
      </c>
      <c r="I17">
        <f t="shared" si="0"/>
        <v>5.0369526024136295</v>
      </c>
      <c r="K17" s="5"/>
      <c r="L17" s="5" t="s">
        <v>30</v>
      </c>
      <c r="M17" s="5" t="s">
        <v>18</v>
      </c>
      <c r="N17" s="5" t="s">
        <v>31</v>
      </c>
      <c r="O17" s="5" t="s">
        <v>32</v>
      </c>
      <c r="P17" s="5" t="s">
        <v>33</v>
      </c>
      <c r="Q17" s="5" t="s">
        <v>34</v>
      </c>
      <c r="R17" s="5" t="s">
        <v>35</v>
      </c>
      <c r="S17" s="5" t="s">
        <v>36</v>
      </c>
    </row>
    <row r="18" spans="1:19" ht="15.75" x14ac:dyDescent="0.25">
      <c r="A18" s="2">
        <v>1914</v>
      </c>
      <c r="B18" s="2">
        <v>169</v>
      </c>
      <c r="C18" s="2">
        <v>244</v>
      </c>
      <c r="D18" s="2">
        <v>149</v>
      </c>
      <c r="F18" s="2">
        <v>1914</v>
      </c>
      <c r="G18">
        <f t="shared" si="1"/>
        <v>5.1298987149230735</v>
      </c>
      <c r="H18">
        <f t="shared" si="0"/>
        <v>5.4971682252932021</v>
      </c>
      <c r="I18">
        <f t="shared" si="0"/>
        <v>5.0039463059454592</v>
      </c>
      <c r="K18" s="3" t="s">
        <v>24</v>
      </c>
      <c r="L18" s="3">
        <v>-0.17730968458943774</v>
      </c>
      <c r="M18" s="3">
        <v>0.43429304674482694</v>
      </c>
      <c r="N18" s="3">
        <v>-0.40827198574426582</v>
      </c>
      <c r="O18" s="3">
        <v>0.68720696302523299</v>
      </c>
      <c r="P18" s="3">
        <v>-1.0804715172689452</v>
      </c>
      <c r="Q18" s="3">
        <v>0.72585214809006982</v>
      </c>
      <c r="R18" s="3">
        <v>-1.0804715172689452</v>
      </c>
      <c r="S18" s="3">
        <v>0.72585214809006982</v>
      </c>
    </row>
    <row r="19" spans="1:19" ht="15.75" x14ac:dyDescent="0.25">
      <c r="A19" s="2">
        <v>1915</v>
      </c>
      <c r="B19" s="2">
        <v>189</v>
      </c>
      <c r="C19" s="2">
        <v>266</v>
      </c>
      <c r="D19" s="2">
        <v>154</v>
      </c>
      <c r="F19" s="2">
        <v>1915</v>
      </c>
      <c r="G19">
        <f t="shared" si="1"/>
        <v>5.2417470150596426</v>
      </c>
      <c r="H19">
        <f t="shared" ref="H19:H26" si="2">LN(C19)</f>
        <v>5.5834963087816991</v>
      </c>
      <c r="I19">
        <f t="shared" ref="I19:I26" si="3">LN(D19)</f>
        <v>5.0369526024136295</v>
      </c>
      <c r="K19" s="3" t="s">
        <v>37</v>
      </c>
      <c r="L19" s="3">
        <v>0.23305347568921711</v>
      </c>
      <c r="M19" s="3">
        <v>6.3529742921236643E-2</v>
      </c>
      <c r="N19" s="3">
        <v>3.6684152173912272</v>
      </c>
      <c r="O19" s="3">
        <v>1.4315227346983041E-3</v>
      </c>
      <c r="P19" s="3">
        <v>0.10093614275822307</v>
      </c>
      <c r="Q19" s="3">
        <v>0.36517080862021112</v>
      </c>
      <c r="R19" s="3">
        <v>0.10093614275822307</v>
      </c>
      <c r="S19" s="3">
        <v>0.36517080862021112</v>
      </c>
    </row>
    <row r="20" spans="1:19" ht="16.5" thickBot="1" x14ac:dyDescent="0.3">
      <c r="A20" s="2">
        <v>1916</v>
      </c>
      <c r="B20" s="2">
        <v>225</v>
      </c>
      <c r="C20" s="2">
        <v>298</v>
      </c>
      <c r="D20" s="2">
        <v>182</v>
      </c>
      <c r="F20" s="2">
        <v>1916</v>
      </c>
      <c r="G20">
        <f t="shared" si="1"/>
        <v>5.4161004022044201</v>
      </c>
      <c r="H20">
        <f t="shared" si="2"/>
        <v>5.6970934865054046</v>
      </c>
      <c r="I20">
        <f t="shared" si="3"/>
        <v>5.2040066870767951</v>
      </c>
      <c r="K20" s="4" t="s">
        <v>56</v>
      </c>
      <c r="L20" s="4">
        <v>0.80727822151179618</v>
      </c>
      <c r="M20" s="4">
        <v>0.1450761628378501</v>
      </c>
      <c r="N20" s="4">
        <v>5.5645131889384301</v>
      </c>
      <c r="O20" s="4">
        <v>1.6013477387495339E-5</v>
      </c>
      <c r="P20" s="4">
        <v>0.50557582473423568</v>
      </c>
      <c r="Q20" s="4">
        <v>1.1089806182893567</v>
      </c>
      <c r="R20" s="4">
        <v>0.50557582473423568</v>
      </c>
      <c r="S20" s="4">
        <v>1.1089806182893567</v>
      </c>
    </row>
    <row r="21" spans="1:19" ht="15.75" x14ac:dyDescent="0.25">
      <c r="A21" s="2">
        <v>1917</v>
      </c>
      <c r="B21" s="2">
        <v>227</v>
      </c>
      <c r="C21" s="2">
        <v>335</v>
      </c>
      <c r="D21" s="2">
        <v>196</v>
      </c>
      <c r="F21" s="2">
        <v>1917</v>
      </c>
      <c r="G21">
        <f t="shared" si="1"/>
        <v>5.4249500174814029</v>
      </c>
      <c r="H21">
        <f t="shared" si="2"/>
        <v>5.8141305318250662</v>
      </c>
      <c r="I21">
        <f t="shared" si="3"/>
        <v>5.2781146592305168</v>
      </c>
    </row>
    <row r="22" spans="1:19" ht="15.75" x14ac:dyDescent="0.25">
      <c r="A22" s="2">
        <v>1918</v>
      </c>
      <c r="B22" s="2">
        <v>223</v>
      </c>
      <c r="C22" s="2">
        <v>366</v>
      </c>
      <c r="D22" s="2">
        <v>200</v>
      </c>
      <c r="F22" s="2">
        <v>1918</v>
      </c>
      <c r="G22">
        <f t="shared" si="1"/>
        <v>5.4071717714601188</v>
      </c>
      <c r="H22">
        <f t="shared" si="2"/>
        <v>5.9026333334013659</v>
      </c>
      <c r="I22">
        <f t="shared" si="3"/>
        <v>5.2983173665480363</v>
      </c>
      <c r="K22" s="7" t="s">
        <v>64</v>
      </c>
      <c r="L22">
        <f>EXP(L18)</f>
        <v>0.83752037720368244</v>
      </c>
      <c r="N22" t="s">
        <v>65</v>
      </c>
    </row>
    <row r="23" spans="1:19" ht="15.75" x14ac:dyDescent="0.25">
      <c r="A23" s="2">
        <v>1919</v>
      </c>
      <c r="B23" s="2">
        <v>218</v>
      </c>
      <c r="C23" s="2">
        <v>387</v>
      </c>
      <c r="D23" s="2">
        <v>193</v>
      </c>
      <c r="F23" s="2">
        <v>1919</v>
      </c>
      <c r="G23">
        <f t="shared" si="1"/>
        <v>5.3844950627890888</v>
      </c>
      <c r="H23">
        <f t="shared" si="2"/>
        <v>5.9584246930297819</v>
      </c>
      <c r="I23">
        <f t="shared" si="3"/>
        <v>5.2626901889048856</v>
      </c>
      <c r="K23" s="7" t="s">
        <v>44</v>
      </c>
      <c r="L23" s="3">
        <v>0.23305347568921711</v>
      </c>
    </row>
    <row r="24" spans="1:19" ht="16.5" thickBot="1" x14ac:dyDescent="0.3">
      <c r="A24" s="2">
        <v>1920</v>
      </c>
      <c r="B24" s="2">
        <v>231</v>
      </c>
      <c r="C24" s="2">
        <v>407</v>
      </c>
      <c r="D24" s="2">
        <v>193</v>
      </c>
      <c r="F24" s="2">
        <v>1920</v>
      </c>
      <c r="G24">
        <f t="shared" si="1"/>
        <v>5.4424177105217932</v>
      </c>
      <c r="H24">
        <f t="shared" si="2"/>
        <v>6.0088131854425946</v>
      </c>
      <c r="I24">
        <f t="shared" si="3"/>
        <v>5.2626901889048856</v>
      </c>
      <c r="K24" s="7" t="s">
        <v>43</v>
      </c>
      <c r="L24" s="4">
        <v>0.80727822151179618</v>
      </c>
      <c r="N24" s="23" t="s">
        <v>58</v>
      </c>
      <c r="O24" s="23" t="s">
        <v>60</v>
      </c>
      <c r="P24" s="23" t="s">
        <v>61</v>
      </c>
      <c r="Q24" s="24" t="s">
        <v>59</v>
      </c>
    </row>
    <row r="25" spans="1:19" ht="15.75" x14ac:dyDescent="0.25">
      <c r="A25" s="2">
        <v>1921</v>
      </c>
      <c r="B25" s="2">
        <v>179</v>
      </c>
      <c r="C25" s="2">
        <v>417</v>
      </c>
      <c r="D25" s="2">
        <v>147</v>
      </c>
      <c r="F25" s="2">
        <v>1921</v>
      </c>
      <c r="G25">
        <f t="shared" si="1"/>
        <v>5.1873858058407549</v>
      </c>
      <c r="H25">
        <f t="shared" si="2"/>
        <v>6.0330862217988015</v>
      </c>
      <c r="I25">
        <f t="shared" si="3"/>
        <v>4.990432586778736</v>
      </c>
      <c r="N25" s="2">
        <v>1923</v>
      </c>
      <c r="O25" s="2">
        <v>425</v>
      </c>
      <c r="P25" s="2">
        <v>180</v>
      </c>
      <c r="Q25" s="25">
        <f>L22*POWER(O25,L23)*POWER(P25,L24)</f>
        <v>227.08211732220369</v>
      </c>
    </row>
    <row r="26" spans="1:19" ht="15.75" x14ac:dyDescent="0.25">
      <c r="A26" s="2">
        <v>1922</v>
      </c>
      <c r="B26" s="2">
        <v>240</v>
      </c>
      <c r="C26" s="2">
        <v>431</v>
      </c>
      <c r="D26" s="2">
        <v>161</v>
      </c>
      <c r="F26" s="2">
        <v>1922</v>
      </c>
      <c r="G26">
        <f t="shared" si="1"/>
        <v>5.4806389233419912</v>
      </c>
      <c r="H26">
        <f t="shared" si="2"/>
        <v>6.0661080901037474</v>
      </c>
      <c r="I26">
        <f t="shared" si="3"/>
        <v>5.0814043649844631</v>
      </c>
    </row>
  </sheetData>
  <mergeCells count="2">
    <mergeCell ref="A1:D1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Задача 1</vt:lpstr>
      <vt:lpstr>Задача 2</vt:lpstr>
      <vt:lpstr>Задача 3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2021-06-08T17:12:13Z</dcterms:created>
  <dcterms:modified xsi:type="dcterms:W3CDTF">2021-06-09T10:55:15Z</dcterms:modified>
</cp:coreProperties>
</file>