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0" firstSheet="0" activeTab="4"/>
  </bookViews>
  <sheets>
    <sheet name="Size" sheetId="1" state="visible" r:id="rId2"/>
    <sheet name="Power" sheetId="2" state="visible" r:id="rId3"/>
    <sheet name="Questions" sheetId="3" state="visible" r:id="rId4"/>
    <sheet name="Requirements" sheetId="4" state="visible" r:id="rId5"/>
    <sheet name="Build Options" sheetId="5" state="visible" r:id="rId6"/>
    <sheet name="Sheet9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<sst xmlns="http://schemas.openxmlformats.org/spreadsheetml/2006/main" count="187" uniqueCount="153">
  <si>
    <t>Assumptions</t>
  </si>
  <si>
    <t>Value</t>
  </si>
  <si>
    <t>Unit</t>
  </si>
  <si>
    <t>Chip to chip space</t>
  </si>
  <si>
    <t>mm</t>
  </si>
  <si>
    <t>Chip Size</t>
  </si>
  <si>
    <t>Samtec positions</t>
  </si>
  <si>
    <t>Samtec length</t>
  </si>
  <si>
    <t>Samtec width</t>
  </si>
  <si>
    <t>Samtec height</t>
  </si>
  <si>
    <t>Samtec spacing</t>
  </si>
  <si>
    <t>PCIe full length</t>
  </si>
  <si>
    <t>PCIe total height</t>
  </si>
  <si>
    <t>PCIE half length</t>
  </si>
  <si>
    <t>PCIe max component height</t>
  </si>
  <si>
    <t>PCIe connector height</t>
  </si>
  <si>
    <t>PCIe keepout area</t>
  </si>
  <si>
    <t>PCIe effective height for placement</t>
  </si>
  <si>
    <t>Rack Width</t>
  </si>
  <si>
    <t>Rack Depth</t>
  </si>
  <si>
    <t>Rack Height</t>
  </si>
  <si>
    <t>PCI-104</t>
  </si>
  <si>
    <t>90.81 x 95.89</t>
  </si>
  <si>
    <t>ATX (width)</t>
  </si>
  <si>
    <t>243.84x243.84</t>
  </si>
  <si>
    <t>Q7 (width)</t>
  </si>
  <si>
    <t>70x70</t>
  </si>
  <si>
    <t>Com-epxress</t>
  </si>
  <si>
    <t>110x150</t>
  </si>
  <si>
    <t>19 inch rack</t>
  </si>
  <si>
    <t>448x703x87.6</t>
  </si>
  <si>
    <t>Nano-ITX</t>
  </si>
  <si>
    <t>120 x 120</t>
  </si>
  <si>
    <t>Mini-ITX</t>
  </si>
  <si>
    <t>170 x 170</t>
  </si>
  <si>
    <t>SO-DIMM</t>
  </si>
  <si>
    <t>68 x 33</t>
  </si>
  <si>
    <t>Calculated</t>
  </si>
  <si>
    <t>Array width</t>
  </si>
  <si>
    <t>Samtec side width</t>
  </si>
  <si>
    <t>Object</t>
  </si>
  <si>
    <t>Voltage</t>
  </si>
  <si>
    <t>Current</t>
  </si>
  <si>
    <t>Instances</t>
  </si>
  <si>
    <t>Total Current</t>
  </si>
  <si>
    <t>Total Power</t>
  </si>
  <si>
    <t>Power/chip</t>
  </si>
  <si>
    <t>W</t>
  </si>
  <si>
    <t>Parallella16</t>
  </si>
  <si>
    <t>Chips</t>
  </si>
  <si>
    <t>Parallella-Meta-IO</t>
  </si>
  <si>
    <t>Rail</t>
  </si>
  <si>
    <t>V</t>
  </si>
  <si>
    <t>Paralella-Meta-Core</t>
  </si>
  <si>
    <t>Total</t>
  </si>
  <si>
    <t>Power Supply</t>
  </si>
  <si>
    <t>prata med det</t>
  </si>
  <si>
    <t>prata med zynq</t>
  </si>
  <si>
    <t>Zynq 7045</t>
  </si>
  <si>
    <t>qspe</t>
  </si>
  <si>
    <t>4096 kaernor</t>
  </si>
  <si>
    <t>production in mars</t>
  </si>
  <si>
    <t>LVDS signaling</t>
  </si>
  <si>
    <t>parallella</t>
  </si>
  <si>
    <t>1 second/10MB per core</t>
  </si>
  <si>
    <t>how often to sample</t>
  </si>
  <si>
    <t>1 mohm/16A</t>
  </si>
  <si>
    <t>wraparound</t>
  </si>
  <si>
    <t>16 parallella kort</t>
  </si>
  <si>
    <t>13 vs 16 columns</t>
  </si>
  <si>
    <t>hela naesta jobb</t>
  </si>
  <si>
    <t>Questions</t>
  </si>
  <si>
    <t>Clock on card or outside?</t>
  </si>
  <si>
    <t>outside</t>
  </si>
  <si>
    <t>Power on card or outside?</t>
  </si>
  <si>
    <t>pinout for n,e,w,s on square</t>
  </si>
  <si>
    <t>done</t>
  </si>
  <si>
    <t>hocking up to parallella</t>
  </si>
  <si>
    <t>carrier</t>
  </si>
  <si>
    <t>straight across cable</t>
  </si>
  <si>
    <t>will they all look the same?</t>
  </si>
  <si>
    <t>yes</t>
  </si>
  <si>
    <t>decide on a “good” interface</t>
  </si>
  <si>
    <t>ok</t>
  </si>
  <si>
    <t>show them the interface</t>
  </si>
  <si>
    <t>how to set coordinates/card</t>
  </si>
  <si>
    <t>from fpga</t>
  </si>
  <si>
    <t>clock placement</t>
  </si>
  <si>
    <t>bottom</t>
  </si>
  <si>
    <t>power distribution on card</t>
  </si>
  <si>
    <t>planes</t>
  </si>
  <si>
    <t>place power under board?</t>
  </si>
  <si>
    <t>place clock in the center</t>
  </si>
  <si>
    <t>can we do rap around with cable</t>
  </si>
  <si>
    <t>isl9305 vs 9307</t>
  </si>
  <si>
    <t>cancel</t>
  </si>
  <si>
    <t>muxing i2c pins (no)</t>
  </si>
  <si>
    <t>ZL9117M</t>
  </si>
  <si>
    <t>low profile vs full height?</t>
  </si>
  <si>
    <t>full</t>
  </si>
  <si>
    <t>12V TO 5 V step down converter</t>
  </si>
  <si>
    <t>driving the clock, configuring(I2C?)</t>
  </si>
  <si>
    <t>LEDs on board from FLAG</t>
  </si>
  <si>
    <t>no</t>
  </si>
  <si>
    <t>driving the clock from FPGA or ADI?</t>
  </si>
  <si>
    <t>I2C bus (5V or 3.3V)</t>
  </si>
  <si>
    <t>put clock and power on bottom</t>
  </si>
  <si>
    <t>put connectors/foot prints  on bottom for debug</t>
  </si>
  <si>
    <t>Make it stand up, plexi glass</t>
  </si>
  <si>
    <t>hide cabling and junk in back</t>
  </si>
  <si>
    <t>LED's will be hidden by heatsink, how to bring them out?</t>
  </si>
  <si>
    <t>(12V, 24V, 48V)</t>
  </si>
  <si>
    <t>Hard</t>
  </si>
  <si>
    <t>Requirement</t>
  </si>
  <si>
    <t>CubeSat</t>
  </si>
  <si>
    <t>Yes</t>
  </si>
  <si>
    <t>10x10cm</t>
  </si>
  <si>
    <t>?</t>
  </si>
  <si>
    <t>90x96mm, asymmetric hole placement</t>
  </si>
  <si>
    <t>stackable</t>
  </si>
  <si>
    <t>foldable</t>
  </si>
  <si>
    <t>cute, but not important, never took off!! (who will buy it?)</t>
  </si>
  <si>
    <t>arrayable</t>
  </si>
  <si>
    <t>fit on server card</t>
  </si>
  <si>
    <t>Choice #1</t>
  </si>
  <si>
    <t>#2</t>
  </si>
  <si>
    <t>Conclusion</t>
  </si>
  <si>
    <t>Clocks</t>
  </si>
  <si>
    <t>1 clock/board--&gt;less routing, pins</t>
  </si>
  <si>
    <t>16 clocks, maximum flexibility, cooler!!</t>
  </si>
  <si>
    <t>Works fine with a  carrier cardm problematic with stack</t>
  </si>
  <si>
    <t>Power</t>
  </si>
  <si>
    <t>mounting holes</t>
  </si>
  <si>
    <t>samtec connector</t>
  </si>
  <si>
    <t>reset wave</t>
  </si>
  <si>
    <t>pin config</t>
  </si>
  <si>
    <t>pull ups+config through pins</t>
  </si>
  <si>
    <t>wave clocking, buffers</t>
  </si>
  <si>
    <t>Drive one clock in from west</t>
  </si>
  <si>
    <t>Drive 16 clocks in from clock connector</t>
  </si>
  <si>
    <t>Drive power in per chip</t>
  </si>
  <si>
    <t>Drive a ring of power from connector</t>
  </si>
  <si>
    <t>Freq (GHz)</t>
  </si>
  <si>
    <t>Cores</t>
  </si>
  <si>
    <t>GFLOPS/Core</t>
  </si>
  <si>
    <t>MB/Core</t>
  </si>
  <si>
    <t>GB/S Memory BW</t>
  </si>
  <si>
    <t>Total Freq</t>
  </si>
  <si>
    <t>Perf</t>
  </si>
  <si>
    <t>Total SRAM (MB)</t>
  </si>
  <si>
    <t>SRAM BW (TB/s)</t>
  </si>
  <si>
    <t>Bisection BW (TB/s)</t>
  </si>
  <si>
    <t>Memory (GB)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</si>
</sst>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intersil.com/products/ZL9117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8" activeCellId="0" sqref="A38"/>
    </sheetView>
  </sheetViews>
  <sheetFormatPr defaultRowHeight="13.8"/>
  <cols>
    <col collapsed="false" hidden="false" max="1" min="1" style="1" width="70.5991902834008"/>
    <col collapsed="false" hidden="false" max="2" min="2" style="2" width="15.0404858299595"/>
    <col collapsed="false" hidden="false" max="3" min="3" style="2" width="35.9838056680162"/>
    <col collapsed="false" hidden="false" max="4" min="4" style="0" width="11.7125506072874"/>
    <col collapsed="false" hidden="false" max="1025" min="5" style="0" width="8.5344129554655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2"/>
      <c r="E1" s="2"/>
    </row>
    <row r="2" customFormat="false" ht="13.8" hidden="false" customHeight="false" outlineLevel="0" collapsed="false">
      <c r="A2" s="5" t="s">
        <v>3</v>
      </c>
      <c r="B2" s="2" t="n">
        <v>1.67</v>
      </c>
      <c r="C2" s="2" t="s">
        <v>4</v>
      </c>
      <c r="D2" s="2"/>
      <c r="E2" s="2"/>
    </row>
    <row r="3" customFormat="false" ht="13.8" hidden="false" customHeight="false" outlineLevel="0" collapsed="false">
      <c r="A3" s="5" t="s">
        <v>5</v>
      </c>
      <c r="B3" s="2" t="n">
        <v>15</v>
      </c>
      <c r="C3" s="2" t="s">
        <v>4</v>
      </c>
      <c r="D3" s="2"/>
      <c r="E3" s="2"/>
    </row>
    <row r="4" customFormat="false" ht="13.8" hidden="false" customHeight="false" outlineLevel="0" collapsed="false">
      <c r="A4" s="5" t="s">
        <v>6</v>
      </c>
      <c r="B4" s="2" t="n">
        <v>120</v>
      </c>
      <c r="C4" s="0"/>
      <c r="D4" s="2"/>
      <c r="E4" s="2"/>
    </row>
    <row r="5" customFormat="false" ht="13.8" hidden="false" customHeight="false" outlineLevel="0" collapsed="false">
      <c r="A5" s="5" t="s">
        <v>7</v>
      </c>
      <c r="B5" s="2" t="n">
        <f aca="false">B4*0.5+5</f>
        <v>65</v>
      </c>
      <c r="C5" s="2" t="s">
        <v>4</v>
      </c>
      <c r="D5" s="2"/>
      <c r="E5" s="2"/>
    </row>
    <row r="6" customFormat="false" ht="13.8" hidden="false" customHeight="false" outlineLevel="0" collapsed="false">
      <c r="A6" s="1" t="s">
        <v>8</v>
      </c>
      <c r="B6" s="2" t="n">
        <v>7.6</v>
      </c>
      <c r="C6" s="2" t="s">
        <v>4</v>
      </c>
    </row>
    <row r="7" customFormat="false" ht="13.8" hidden="false" customHeight="false" outlineLevel="0" collapsed="false">
      <c r="A7" s="1" t="s">
        <v>9</v>
      </c>
      <c r="B7" s="2" t="n">
        <v>5</v>
      </c>
      <c r="C7" s="2" t="s">
        <v>4</v>
      </c>
    </row>
    <row r="8" customFormat="false" ht="13.8" hidden="false" customHeight="false" outlineLevel="0" collapsed="false">
      <c r="A8" s="1" t="s">
        <v>10</v>
      </c>
      <c r="B8" s="2" t="n">
        <v>1</v>
      </c>
      <c r="C8" s="2" t="s">
        <v>4</v>
      </c>
    </row>
    <row r="9" customFormat="false" ht="13.8" hidden="false" customHeight="false" outlineLevel="0" collapsed="false">
      <c r="A9" s="1" t="s">
        <v>11</v>
      </c>
      <c r="B9" s="2" t="n">
        <v>312</v>
      </c>
      <c r="C9" s="2" t="s">
        <v>4</v>
      </c>
    </row>
    <row r="10" customFormat="false" ht="13.8" hidden="false" customHeight="false" outlineLevel="0" collapsed="false">
      <c r="A10" s="1" t="s">
        <v>12</v>
      </c>
      <c r="B10" s="2" t="n">
        <v>107</v>
      </c>
      <c r="C10" s="2" t="s">
        <v>4</v>
      </c>
    </row>
    <row r="11" customFormat="false" ht="13.8" hidden="false" customHeight="false" outlineLevel="0" collapsed="false">
      <c r="A11" s="1" t="s">
        <v>13</v>
      </c>
      <c r="B11" s="2" t="n">
        <v>175</v>
      </c>
      <c r="C11" s="2" t="s">
        <v>4</v>
      </c>
    </row>
    <row r="12" customFormat="false" ht="13.8" hidden="false" customHeight="false" outlineLevel="0" collapsed="false">
      <c r="A12" s="1" t="s">
        <v>14</v>
      </c>
      <c r="B12" s="2" t="n">
        <v>14.47</v>
      </c>
      <c r="C12" s="6" t="s">
        <v>4</v>
      </c>
    </row>
    <row r="13" customFormat="false" ht="13.8" hidden="false" customHeight="false" outlineLevel="0" collapsed="false">
      <c r="A13" s="1" t="s">
        <v>15</v>
      </c>
      <c r="B13" s="2" t="n">
        <v>14</v>
      </c>
      <c r="C13" s="6" t="s">
        <v>4</v>
      </c>
    </row>
    <row r="14" customFormat="false" ht="13.8" hidden="false" customHeight="false" outlineLevel="0" collapsed="false">
      <c r="A14" s="1" t="s">
        <v>16</v>
      </c>
      <c r="B14" s="2" t="n">
        <v>3</v>
      </c>
      <c r="C14" s="6" t="s">
        <v>4</v>
      </c>
    </row>
    <row r="15" customFormat="false" ht="13.8" hidden="false" customHeight="false" outlineLevel="0" collapsed="false">
      <c r="A15" s="1" t="s">
        <v>17</v>
      </c>
      <c r="B15" s="2" t="n">
        <f aca="false">111.15-B13-B14</f>
        <v>94.15</v>
      </c>
      <c r="C15" s="6" t="s">
        <v>4</v>
      </c>
    </row>
    <row r="16" customFormat="false" ht="13.8" hidden="false" customHeight="false" outlineLevel="0" collapsed="false">
      <c r="A16" s="1" t="s">
        <v>18</v>
      </c>
      <c r="B16" s="2" t="n">
        <v>448</v>
      </c>
      <c r="C16" s="6" t="s">
        <v>4</v>
      </c>
    </row>
    <row r="17" customFormat="false" ht="13.8" hidden="false" customHeight="false" outlineLevel="0" collapsed="false">
      <c r="A17" s="1" t="s">
        <v>19</v>
      </c>
      <c r="B17" s="2" t="n">
        <v>703</v>
      </c>
      <c r="C17" s="6" t="s">
        <v>4</v>
      </c>
    </row>
    <row r="18" customFormat="false" ht="13.8" hidden="false" customHeight="false" outlineLevel="0" collapsed="false">
      <c r="A18" s="1" t="s">
        <v>20</v>
      </c>
      <c r="B18" s="2" t="n">
        <v>87.6</v>
      </c>
      <c r="C18" s="6" t="s">
        <v>4</v>
      </c>
    </row>
    <row r="19" customFormat="false" ht="13.8" hidden="false" customHeight="false" outlineLevel="0" collapsed="false">
      <c r="A19" s="0" t="s">
        <v>21</v>
      </c>
      <c r="B19" s="2" t="s">
        <v>22</v>
      </c>
      <c r="C19" s="6" t="s">
        <v>4</v>
      </c>
    </row>
    <row r="20" customFormat="false" ht="13.8" hidden="false" customHeight="false" outlineLevel="0" collapsed="false">
      <c r="A20" s="0" t="s">
        <v>23</v>
      </c>
      <c r="B20" s="2" t="s">
        <v>24</v>
      </c>
      <c r="C20" s="2" t="s">
        <v>4</v>
      </c>
    </row>
    <row r="21" customFormat="false" ht="13.8" hidden="false" customHeight="false" outlineLevel="0" collapsed="false">
      <c r="A21" s="0" t="s">
        <v>25</v>
      </c>
      <c r="B21" s="2" t="s">
        <v>26</v>
      </c>
      <c r="C21" s="2" t="s">
        <v>4</v>
      </c>
    </row>
    <row r="22" customFormat="false" ht="13.8" hidden="false" customHeight="false" outlineLevel="0" collapsed="false">
      <c r="A22" s="0" t="s">
        <v>27</v>
      </c>
      <c r="B22" s="2" t="s">
        <v>28</v>
      </c>
      <c r="C22" s="2" t="s">
        <v>4</v>
      </c>
    </row>
    <row r="23" customFormat="false" ht="13.8" hidden="false" customHeight="false" outlineLevel="0" collapsed="false">
      <c r="A23" s="0" t="s">
        <v>29</v>
      </c>
      <c r="B23" s="2" t="s">
        <v>30</v>
      </c>
      <c r="C23" s="2" t="s">
        <v>4</v>
      </c>
    </row>
    <row r="24" customFormat="false" ht="13.8" hidden="false" customHeight="false" outlineLevel="0" collapsed="false">
      <c r="A24" s="0" t="s">
        <v>31</v>
      </c>
      <c r="B24" s="2" t="s">
        <v>32</v>
      </c>
      <c r="C24" s="2" t="s">
        <v>4</v>
      </c>
    </row>
    <row r="25" customFormat="false" ht="13.8" hidden="false" customHeight="false" outlineLevel="0" collapsed="false">
      <c r="A25" s="0" t="s">
        <v>33</v>
      </c>
      <c r="B25" s="2" t="s">
        <v>34</v>
      </c>
      <c r="C25" s="2" t="s">
        <v>4</v>
      </c>
    </row>
    <row r="26" customFormat="false" ht="13.8" hidden="false" customHeight="false" outlineLevel="0" collapsed="false">
      <c r="A26" s="0" t="s">
        <v>35</v>
      </c>
      <c r="B26" s="2" t="s">
        <v>36</v>
      </c>
      <c r="C26" s="2" t="s">
        <v>4</v>
      </c>
    </row>
    <row r="27" customFormat="false" ht="13.8" hidden="false" customHeight="false" outlineLevel="0" collapsed="false">
      <c r="A27" s="3" t="s">
        <v>37</v>
      </c>
      <c r="B27" s="4"/>
      <c r="C27" s="4"/>
    </row>
    <row r="28" customFormat="false" ht="13.8" hidden="false" customHeight="false" outlineLevel="0" collapsed="false">
      <c r="A28" s="1" t="s">
        <v>38</v>
      </c>
      <c r="B28" s="2" t="n">
        <f aca="false">4*B3+B2*3</f>
        <v>65.01</v>
      </c>
      <c r="C28" s="2" t="s">
        <v>4</v>
      </c>
    </row>
    <row r="29" customFormat="false" ht="13.8" hidden="false" customHeight="false" outlineLevel="0" collapsed="false">
      <c r="A29" s="1" t="s">
        <v>39</v>
      </c>
    </row>
    <row r="30" customFormat="false" ht="13.8" hidden="false" customHeight="false" outlineLevel="0" collapsed="false">
      <c r="A30" s="0"/>
    </row>
    <row r="31" customFormat="false" ht="13.8" hidden="false" customHeight="false" outlineLevel="0" collapsed="false">
      <c r="A31" s="0" t="n">
        <f aca="false">0.35*25.4</f>
        <v>8.89</v>
      </c>
    </row>
    <row r="32" customFormat="false" ht="13.8" hidden="false" customHeight="false" outlineLevel="0" collapsed="false">
      <c r="A32" s="0" t="n">
        <f aca="false">A31+0.125*25.4</f>
        <v>12.065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V24"/>
  <sheetViews>
    <sheetView windowProtection="false" showFormulas="false" showGridLines="true" showRowColHeaders="true" showZeros="true" rightToLeft="false" tabSelected="false" showOutlineSymbols="true" defaultGridColor="true" view="normal" topLeftCell="AQ1" colorId="64" zoomScale="110" zoomScaleNormal="110" zoomScalePageLayoutView="100" workbookViewId="0">
      <selection pane="topLeft" activeCell="AV7" activeCellId="0" sqref="AV7"/>
    </sheetView>
  </sheetViews>
  <sheetFormatPr defaultRowHeight="13.8"/>
  <cols>
    <col collapsed="false" hidden="false" max="1" min="1" style="2" width="20.6518218623482"/>
    <col collapsed="false" hidden="false" max="2" min="2" style="2" width="5.51417004048583"/>
    <col collapsed="false" hidden="false" max="3" min="3" style="2" width="8.53441295546559"/>
    <col collapsed="false" hidden="false" max="42" min="4" style="0" width="8.53441295546559"/>
    <col collapsed="false" hidden="false" max="43" min="43" style="0" width="16.9392712550607"/>
    <col collapsed="false" hidden="false" max="46" min="44" style="0" width="8.53441295546559"/>
    <col collapsed="false" hidden="false" max="47" min="47" style="0" width="11.3279352226721"/>
    <col collapsed="false" hidden="false" max="48" min="48" style="0" width="10.3279352226721"/>
    <col collapsed="false" hidden="false" max="1025" min="49" style="0" width="8.5344129554655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AQ1" s="0" t="s">
        <v>40</v>
      </c>
      <c r="AR1" s="0" t="s">
        <v>41</v>
      </c>
      <c r="AS1" s="0" t="s">
        <v>42</v>
      </c>
      <c r="AT1" s="0" t="s">
        <v>43</v>
      </c>
      <c r="AU1" s="0" t="s">
        <v>44</v>
      </c>
      <c r="AV1" s="0" t="s">
        <v>45</v>
      </c>
    </row>
    <row r="2" customFormat="false" ht="13.8" hidden="false" customHeight="false" outlineLevel="0" collapsed="false">
      <c r="A2" s="2" t="s">
        <v>46</v>
      </c>
      <c r="B2" s="2" t="n">
        <v>2</v>
      </c>
      <c r="C2" s="2" t="s">
        <v>47</v>
      </c>
      <c r="AQ2" s="0" t="s">
        <v>48</v>
      </c>
      <c r="AR2" s="0" t="n">
        <v>5</v>
      </c>
      <c r="AS2" s="0" t="n">
        <v>1</v>
      </c>
      <c r="AT2" s="0" t="n">
        <v>16</v>
      </c>
      <c r="AU2" s="0" t="n">
        <f aca="false">AS2*AT2</f>
        <v>16</v>
      </c>
      <c r="AV2" s="0" t="n">
        <f aca="false">AT2*AR2</f>
        <v>80</v>
      </c>
    </row>
    <row r="3" customFormat="false" ht="13.8" hidden="false" customHeight="false" outlineLevel="0" collapsed="false">
      <c r="A3" s="2" t="s">
        <v>49</v>
      </c>
      <c r="B3" s="2" t="n">
        <v>16</v>
      </c>
      <c r="C3" s="0"/>
      <c r="AQ3" s="0" t="s">
        <v>50</v>
      </c>
      <c r="AR3" s="0" t="n">
        <v>1.8</v>
      </c>
      <c r="AS3" s="0" t="n">
        <f aca="false">16*0.5</f>
        <v>8</v>
      </c>
      <c r="AT3" s="0" t="n">
        <v>16</v>
      </c>
      <c r="AU3" s="0" t="n">
        <f aca="false">AS3*AT3</f>
        <v>128</v>
      </c>
      <c r="AV3" s="0" t="n">
        <f aca="false">AR3*AU3</f>
        <v>230.4</v>
      </c>
    </row>
    <row r="4" customFormat="false" ht="13.8" hidden="false" customHeight="false" outlineLevel="0" collapsed="false">
      <c r="A4" s="2" t="s">
        <v>51</v>
      </c>
      <c r="B4" s="2" t="n">
        <v>12</v>
      </c>
      <c r="C4" s="2" t="s">
        <v>52</v>
      </c>
      <c r="AQ4" s="0" t="s">
        <v>53</v>
      </c>
      <c r="AR4" s="0" t="n">
        <v>1</v>
      </c>
      <c r="AS4" s="0" t="n">
        <f aca="false">16*1</f>
        <v>16</v>
      </c>
      <c r="AT4" s="0" t="n">
        <v>16</v>
      </c>
      <c r="AU4" s="0" t="n">
        <f aca="false">AS4*AT4</f>
        <v>256</v>
      </c>
      <c r="AV4" s="0" t="n">
        <f aca="false">AR4*AU4</f>
        <v>256</v>
      </c>
    </row>
    <row r="5" customFormat="false" ht="13.8" hidden="false" customHeight="false" outlineLevel="0" collapsed="false">
      <c r="A5" s="0"/>
      <c r="B5" s="0"/>
      <c r="C5" s="0"/>
      <c r="AQ5" s="0" t="s">
        <v>54</v>
      </c>
      <c r="AV5" s="0" t="n">
        <f aca="false">SUM(AV2:AV4)</f>
        <v>566.4</v>
      </c>
    </row>
    <row r="6" customFormat="false" ht="13.8" hidden="false" customHeight="false" outlineLevel="0" collapsed="false">
      <c r="A6" s="0"/>
      <c r="B6" s="0"/>
      <c r="C6" s="0"/>
      <c r="AQ6" s="0" t="s">
        <v>55</v>
      </c>
      <c r="AR6" s="0" t="n">
        <v>12</v>
      </c>
      <c r="AS6" s="0" t="n">
        <f aca="false">AV5/AR6</f>
        <v>47.2</v>
      </c>
    </row>
    <row r="7" customFormat="false" ht="13.8" hidden="false" customHeight="false" outlineLevel="0" collapsed="false">
      <c r="A7" s="0"/>
      <c r="B7" s="0"/>
      <c r="C7" s="0"/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2" t="s">
        <v>56</v>
      </c>
      <c r="B9" s="0"/>
      <c r="C9" s="0"/>
    </row>
    <row r="10" customFormat="false" ht="13.8" hidden="false" customHeight="false" outlineLevel="0" collapsed="false">
      <c r="A10" s="2" t="s">
        <v>57</v>
      </c>
      <c r="B10" s="0"/>
      <c r="C10" s="0"/>
    </row>
    <row r="11" customFormat="false" ht="13.8" hidden="false" customHeight="false" outlineLevel="0" collapsed="false">
      <c r="A11" s="2" t="s">
        <v>58</v>
      </c>
      <c r="B11" s="0"/>
      <c r="C11" s="0"/>
    </row>
    <row r="12" customFormat="false" ht="13.8" hidden="false" customHeight="false" outlineLevel="0" collapsed="false">
      <c r="A12" s="2" t="s">
        <v>59</v>
      </c>
      <c r="B12" s="0"/>
      <c r="C12" s="0"/>
    </row>
    <row r="13" customFormat="false" ht="13.8" hidden="false" customHeight="false" outlineLevel="0" collapsed="false">
      <c r="A13" s="2" t="s">
        <v>60</v>
      </c>
      <c r="B13" s="0"/>
      <c r="C13" s="0"/>
    </row>
    <row r="14" customFormat="false" ht="13.8" hidden="false" customHeight="false" outlineLevel="0" collapsed="false">
      <c r="A14" s="2" t="s">
        <v>61</v>
      </c>
      <c r="B14" s="0"/>
      <c r="C14" s="0"/>
    </row>
    <row r="15" customFormat="false" ht="13.8" hidden="false" customHeight="false" outlineLevel="0" collapsed="false">
      <c r="A15" s="2" t="s">
        <v>62</v>
      </c>
      <c r="B15" s="0"/>
      <c r="C15" s="0"/>
    </row>
    <row r="16" customFormat="false" ht="13.8" hidden="false" customHeight="false" outlineLevel="0" collapsed="false">
      <c r="A16" s="2" t="s">
        <v>63</v>
      </c>
      <c r="B16" s="0"/>
      <c r="C16" s="0"/>
    </row>
    <row r="17" customFormat="false" ht="13.8" hidden="false" customHeight="false" outlineLevel="0" collapsed="false">
      <c r="A17" s="2" t="s">
        <v>64</v>
      </c>
      <c r="B17" s="0"/>
      <c r="C17" s="0"/>
    </row>
    <row r="18" customFormat="false" ht="13.8" hidden="false" customHeight="false" outlineLevel="0" collapsed="false">
      <c r="A18" s="2" t="s">
        <v>65</v>
      </c>
      <c r="B18" s="0"/>
      <c r="C18" s="0"/>
    </row>
    <row r="19" customFormat="false" ht="13.8" hidden="false" customHeight="false" outlineLevel="0" collapsed="false">
      <c r="A19" s="2" t="s">
        <v>66</v>
      </c>
      <c r="B19" s="2" t="n">
        <v>15</v>
      </c>
      <c r="C19" s="2" t="n">
        <v>0.1</v>
      </c>
    </row>
    <row r="20" customFormat="false" ht="13.8" hidden="false" customHeight="false" outlineLevel="0" collapsed="false">
      <c r="A20" s="2" t="s">
        <v>67</v>
      </c>
    </row>
    <row r="21" customFormat="false" ht="13.8" hidden="false" customHeight="false" outlineLevel="0" collapsed="false">
      <c r="A21" s="2" t="s">
        <v>68</v>
      </c>
    </row>
    <row r="22" customFormat="false" ht="13.8" hidden="false" customHeight="false" outlineLevel="0" collapsed="false">
      <c r="A22" s="2" t="s">
        <v>69</v>
      </c>
    </row>
    <row r="23" customFormat="false" ht="13.8" hidden="false" customHeight="false" outlineLevel="0" collapsed="false">
      <c r="A23" s="2" t="s">
        <v>70</v>
      </c>
    </row>
    <row r="24" customFormat="false" ht="13.8" hidden="false" customHeight="false" outlineLevel="0" collapsed="false">
      <c r="A24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55.7449392712551"/>
    <col collapsed="false" hidden="false" max="1025" min="2" style="0" width="9.1417004048583"/>
  </cols>
  <sheetData>
    <row r="1" customFormat="false" ht="12.8" hidden="false" customHeight="false" outlineLevel="0" collapsed="false">
      <c r="A1" s="0" t="s">
        <v>71</v>
      </c>
    </row>
    <row r="2" customFormat="false" ht="12.8" hidden="false" customHeight="false" outlineLevel="0" collapsed="false">
      <c r="A2" s="0" t="s">
        <v>72</v>
      </c>
      <c r="B2" s="0" t="s">
        <v>73</v>
      </c>
    </row>
    <row r="3" customFormat="false" ht="12.8" hidden="false" customHeight="false" outlineLevel="0" collapsed="false">
      <c r="A3" s="0" t="s">
        <v>74</v>
      </c>
      <c r="B3" s="0" t="s">
        <v>73</v>
      </c>
    </row>
    <row r="4" customFormat="false" ht="12.8" hidden="false" customHeight="false" outlineLevel="0" collapsed="false">
      <c r="A4" s="0" t="s">
        <v>75</v>
      </c>
      <c r="B4" s="0" t="s">
        <v>76</v>
      </c>
    </row>
    <row r="5" customFormat="false" ht="12.8" hidden="false" customHeight="false" outlineLevel="0" collapsed="false">
      <c r="A5" s="0" t="s">
        <v>77</v>
      </c>
      <c r="B5" s="0" t="s">
        <v>78</v>
      </c>
    </row>
    <row r="6" customFormat="false" ht="12.8" hidden="false" customHeight="false" outlineLevel="0" collapsed="false">
      <c r="A6" s="0" t="s">
        <v>79</v>
      </c>
      <c r="B6" s="0" t="s">
        <v>76</v>
      </c>
    </row>
    <row r="7" customFormat="false" ht="12.8" hidden="false" customHeight="false" outlineLevel="0" collapsed="false">
      <c r="A7" s="0" t="s">
        <v>80</v>
      </c>
      <c r="B7" s="0" t="s">
        <v>81</v>
      </c>
    </row>
    <row r="8" customFormat="false" ht="12.8" hidden="false" customHeight="false" outlineLevel="0" collapsed="false">
      <c r="A8" s="0" t="s">
        <v>82</v>
      </c>
      <c r="B8" s="0" t="s">
        <v>83</v>
      </c>
    </row>
    <row r="9" customFormat="false" ht="12.8" hidden="false" customHeight="false" outlineLevel="0" collapsed="false">
      <c r="A9" s="0" t="s">
        <v>84</v>
      </c>
      <c r="B9" s="0" t="s">
        <v>83</v>
      </c>
    </row>
    <row r="10" customFormat="false" ht="12.8" hidden="false" customHeight="false" outlineLevel="0" collapsed="false">
      <c r="A10" s="0" t="s">
        <v>85</v>
      </c>
      <c r="B10" s="0" t="s">
        <v>86</v>
      </c>
    </row>
    <row r="11" customFormat="false" ht="12.8" hidden="false" customHeight="false" outlineLevel="0" collapsed="false">
      <c r="A11" s="0" t="s">
        <v>87</v>
      </c>
      <c r="B11" s="0" t="s">
        <v>88</v>
      </c>
    </row>
    <row r="12" customFormat="false" ht="12.8" hidden="false" customHeight="false" outlineLevel="0" collapsed="false">
      <c r="A12" s="0" t="s">
        <v>89</v>
      </c>
      <c r="B12" s="0" t="s">
        <v>90</v>
      </c>
    </row>
    <row r="13" customFormat="false" ht="12.8" hidden="false" customHeight="false" outlineLevel="0" collapsed="false">
      <c r="A13" s="0" t="s">
        <v>91</v>
      </c>
    </row>
    <row r="14" customFormat="false" ht="12.8" hidden="false" customHeight="false" outlineLevel="0" collapsed="false">
      <c r="A14" s="0" t="s">
        <v>92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</row>
    <row r="18" customFormat="false" ht="13.8" hidden="false" customHeight="false" outlineLevel="0" collapsed="false">
      <c r="A18" s="0" t="s">
        <v>96</v>
      </c>
      <c r="B18" s="0" t="s">
        <v>95</v>
      </c>
    </row>
    <row r="19" customFormat="false" ht="14.2" hidden="false" customHeight="false" outlineLevel="0" collapsed="false">
      <c r="A19" s="7" t="s">
        <v>97</v>
      </c>
      <c r="B19" s="0" t="s">
        <v>81</v>
      </c>
    </row>
    <row r="20" customFormat="false" ht="13.8" hidden="false" customHeight="false" outlineLevel="0" collapsed="false">
      <c r="A20" s="0" t="s">
        <v>98</v>
      </c>
      <c r="B20" s="0" t="s">
        <v>99</v>
      </c>
    </row>
    <row r="21" customFormat="false" ht="13.8" hidden="false" customHeight="false" outlineLevel="0" collapsed="false">
      <c r="A21" s="0" t="s">
        <v>100</v>
      </c>
    </row>
    <row r="22" customFormat="false" ht="13.8" hidden="false" customHeight="false" outlineLevel="0" collapsed="false">
      <c r="A22" s="0" t="s">
        <v>101</v>
      </c>
    </row>
    <row r="23" customFormat="false" ht="13.8" hidden="false" customHeight="false" outlineLevel="0" collapsed="false">
      <c r="A23" s="0" t="s">
        <v>102</v>
      </c>
      <c r="B23" s="0" t="s">
        <v>103</v>
      </c>
    </row>
    <row r="24" customFormat="false" ht="13.8" hidden="false" customHeight="false" outlineLevel="0" collapsed="false">
      <c r="A24" s="0" t="s">
        <v>104</v>
      </c>
    </row>
    <row r="25" customFormat="false" ht="13.8" hidden="false" customHeight="false" outlineLevel="0" collapsed="false">
      <c r="A25" s="0" t="s">
        <v>105</v>
      </c>
    </row>
    <row r="26" customFormat="false" ht="13.8" hidden="false" customHeight="false" outlineLevel="0" collapsed="false">
      <c r="A26" s="0" t="s">
        <v>106</v>
      </c>
    </row>
    <row r="27" customFormat="false" ht="13.8" hidden="false" customHeight="false" outlineLevel="0" collapsed="false">
      <c r="A27" s="0" t="s">
        <v>107</v>
      </c>
    </row>
    <row r="28" customFormat="false" ht="13.8" hidden="false" customHeight="false" outlineLevel="0" collapsed="false">
      <c r="A28" s="0" t="s">
        <v>108</v>
      </c>
    </row>
    <row r="29" customFormat="false" ht="13.8" hidden="false" customHeight="false" outlineLevel="0" collapsed="false">
      <c r="A29" s="0" t="s">
        <v>109</v>
      </c>
    </row>
    <row r="30" customFormat="false" ht="13.8" hidden="false" customHeight="false" outlineLevel="0" collapsed="false">
      <c r="A30" s="0" t="s">
        <v>110</v>
      </c>
    </row>
    <row r="31" customFormat="false" ht="13.8" hidden="false" customHeight="false" outlineLevel="0" collapsed="false">
      <c r="A31" s="0" t="s">
        <v>111</v>
      </c>
    </row>
  </sheetData>
  <hyperlinks>
    <hyperlink ref="A19" r:id="rId1" display="ZL9117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1" activeCellId="0" sqref="A51"/>
    </sheetView>
  </sheetViews>
  <sheetFormatPr defaultRowHeight="12.8"/>
  <cols>
    <col collapsed="false" hidden="false" max="1" min="1" style="0" width="16.4331983805668"/>
    <col collapsed="false" hidden="false" max="2" min="2" style="0" width="9.1417004048583"/>
    <col collapsed="false" hidden="false" max="3" min="3" style="0" width="47.5101214574899"/>
    <col collapsed="false" hidden="false" max="1025" min="4" style="0" width="9.1417004048583"/>
  </cols>
  <sheetData>
    <row r="1" customFormat="false" ht="13.8" hidden="false" customHeight="false" outlineLevel="0" collapsed="false">
      <c r="B1" s="0" t="s">
        <v>112</v>
      </c>
      <c r="C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0" t="s">
        <v>116</v>
      </c>
    </row>
    <row r="3" customFormat="false" ht="12.8" hidden="false" customHeight="false" outlineLevel="0" collapsed="false">
      <c r="A3" s="0" t="s">
        <v>21</v>
      </c>
      <c r="B3" s="0" t="s">
        <v>117</v>
      </c>
      <c r="C3" s="0" t="s">
        <v>118</v>
      </c>
    </row>
    <row r="4" customFormat="false" ht="12.8" hidden="false" customHeight="false" outlineLevel="0" collapsed="false">
      <c r="A4" s="0" t="s">
        <v>119</v>
      </c>
    </row>
    <row r="5" customFormat="false" ht="12.8" hidden="false" customHeight="false" outlineLevel="0" collapsed="false">
      <c r="A5" s="0" t="s">
        <v>120</v>
      </c>
      <c r="C5" s="0" t="s">
        <v>121</v>
      </c>
    </row>
    <row r="6" customFormat="false" ht="13.8" hidden="false" customHeight="false" outlineLevel="0" collapsed="false">
      <c r="A6" s="0" t="s">
        <v>122</v>
      </c>
    </row>
    <row r="7" customFormat="false" ht="12.8" hidden="false" customHeight="false" outlineLevel="0" collapsed="false">
      <c r="A7" s="0" t="s">
        <v>123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9.1417004048583"/>
    <col collapsed="false" hidden="false" max="2" min="2" style="0" width="26.0647773279352"/>
    <col collapsed="false" hidden="false" max="3" min="3" style="0" width="31.4574898785425"/>
    <col collapsed="false" hidden="false" max="4" min="4" style="0" width="42.5991902834008"/>
    <col collapsed="false" hidden="false" max="1025" min="5" style="0" width="9.1417004048583"/>
  </cols>
  <sheetData>
    <row r="1" customFormat="false" ht="13.8" hidden="false" customHeight="false" outlineLevel="0" collapsed="false">
      <c r="B1" s="0" t="s">
        <v>124</v>
      </c>
      <c r="C1" s="0" t="s">
        <v>125</v>
      </c>
      <c r="D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s">
        <v>129</v>
      </c>
      <c r="D2" s="0" t="s">
        <v>130</v>
      </c>
    </row>
    <row r="3" customFormat="false" ht="12.8" hidden="false" customHeight="false" outlineLevel="0" collapsed="false">
      <c r="A3" s="0" t="s">
        <v>131</v>
      </c>
      <c r="B3" s="0" t="s">
        <v>132</v>
      </c>
    </row>
    <row r="4" customFormat="false" ht="12.8" hidden="false" customHeight="false" outlineLevel="0" collapsed="false">
      <c r="B4" s="0" t="s">
        <v>133</v>
      </c>
    </row>
    <row r="5" customFormat="false" ht="12.8" hidden="false" customHeight="false" outlineLevel="0" collapsed="false">
      <c r="B5" s="0" t="s">
        <v>134</v>
      </c>
    </row>
    <row r="6" customFormat="false" ht="12.8" hidden="false" customHeight="false" outlineLevel="0" collapsed="false">
      <c r="B6" s="0" t="s">
        <v>135</v>
      </c>
      <c r="C6" s="0" t="s">
        <v>136</v>
      </c>
    </row>
    <row r="7" customFormat="false" ht="12.8" hidden="false" customHeight="false" outlineLevel="0" collapsed="false">
      <c r="C7" s="0" t="s">
        <v>137</v>
      </c>
    </row>
    <row r="8" customFormat="false" ht="12.8" hidden="false" customHeight="false" outlineLevel="0" collapsed="false">
      <c r="C8" s="0" t="s">
        <v>138</v>
      </c>
    </row>
    <row r="9" customFormat="false" ht="12.8" hidden="false" customHeight="false" outlineLevel="0" collapsed="false">
      <c r="C9" s="0" t="s">
        <v>139</v>
      </c>
    </row>
    <row r="10" customFormat="false" ht="12.8" hidden="false" customHeight="false" outlineLevel="0" collapsed="false">
      <c r="C10" s="0" t="s">
        <v>140</v>
      </c>
    </row>
    <row r="11" customFormat="false" ht="12.8" hidden="false" customHeight="false" outlineLevel="0" collapsed="false">
      <c r="C11" s="0" t="s">
        <v>141</v>
      </c>
    </row>
    <row r="30" customFormat="false" ht="12.8" hidden="false" customHeight="false" outlineLevel="0" collapsed="false">
      <c r="D30" s="0" t="n">
        <f aca="false">1000000000000/1000000</f>
        <v>1000000</v>
      </c>
    </row>
    <row r="31" customFormat="false" ht="12.8" hidden="false" customHeight="false" outlineLevel="0" collapsed="false">
      <c r="D31" s="0" t="n">
        <f aca="false">D30/3600</f>
        <v>277.777777777778</v>
      </c>
    </row>
    <row r="32" customFormat="false" ht="12.8" hidden="false" customHeight="false" outlineLevel="0" collapsed="false">
      <c r="D32" s="0" t="n">
        <f aca="false">D31/24</f>
        <v>11.5740740740741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5.6477732793522"/>
    <col collapsed="false" hidden="false" max="1025" min="2" style="0" width="9.1417004048583"/>
  </cols>
  <sheetData>
    <row r="1" customFormat="false" ht="13.8" hidden="false" customHeight="false" outlineLevel="0" collapsed="false">
      <c r="A1" s="0" t="s">
        <v>142</v>
      </c>
      <c r="B1" s="0" t="n">
        <v>0.6</v>
      </c>
    </row>
    <row r="2" customFormat="false" ht="12.8" hidden="false" customHeight="false" outlineLevel="0" collapsed="false">
      <c r="A2" s="0" t="s">
        <v>143</v>
      </c>
      <c r="B2" s="0" t="n">
        <v>4096</v>
      </c>
    </row>
    <row r="3" customFormat="false" ht="12.8" hidden="false" customHeight="false" outlineLevel="0" collapsed="false">
      <c r="A3" s="0" t="s">
        <v>144</v>
      </c>
      <c r="B3" s="0" t="n">
        <f aca="false">B1*2</f>
        <v>1.2</v>
      </c>
    </row>
    <row r="4" customFormat="false" ht="13.8" hidden="false" customHeight="false" outlineLevel="0" collapsed="false">
      <c r="A4" s="0" t="s">
        <v>145</v>
      </c>
      <c r="B4" s="0" t="n">
        <v>0.032</v>
      </c>
    </row>
    <row r="5" customFormat="false" ht="13.8" hidden="false" customHeight="false" outlineLevel="0" collapsed="false">
      <c r="A5" s="0" t="s">
        <v>146</v>
      </c>
      <c r="B5" s="0" t="n">
        <f aca="false">B1*8*4</f>
        <v>19.2</v>
      </c>
    </row>
    <row r="6" customFormat="false" ht="13.8" hidden="false" customHeight="false" outlineLevel="0" collapsed="false">
      <c r="A6" s="0" t="s">
        <v>147</v>
      </c>
      <c r="B6" s="0" t="n">
        <f aca="false">B1*B2</f>
        <v>2457.6</v>
      </c>
    </row>
    <row r="7" customFormat="false" ht="13.8" hidden="false" customHeight="false" outlineLevel="0" collapsed="false">
      <c r="A7" s="0" t="s">
        <v>148</v>
      </c>
      <c r="B7" s="0" t="n">
        <f aca="false">B3*B2</f>
        <v>4915.2</v>
      </c>
    </row>
    <row r="8" customFormat="false" ht="12.8" hidden="false" customHeight="false" outlineLevel="0" collapsed="false">
      <c r="A8" s="0" t="s">
        <v>149</v>
      </c>
      <c r="B8" s="0" t="n">
        <f aca="false">B4*B2</f>
        <v>131.072</v>
      </c>
    </row>
    <row r="9" customFormat="false" ht="12.8" hidden="false" customHeight="false" outlineLevel="0" collapsed="false">
      <c r="A9" s="0" t="s">
        <v>150</v>
      </c>
      <c r="B9" s="0" t="n">
        <f aca="false">B2*B5/1000</f>
        <v>78.6432</v>
      </c>
    </row>
    <row r="10" customFormat="false" ht="12.8" hidden="false" customHeight="false" outlineLevel="0" collapsed="false">
      <c r="A10" s="0" t="s">
        <v>151</v>
      </c>
      <c r="B10" s="0" t="n">
        <f aca="false">B1*16*64/1000</f>
        <v>0.6144</v>
      </c>
    </row>
    <row r="11" customFormat="false" ht="12.8" hidden="false" customHeight="false" outlineLevel="0" collapsed="false">
      <c r="A11" s="0" t="s">
        <v>152</v>
      </c>
      <c r="B11" s="0" t="n">
        <f aca="false">32*4</f>
        <v>128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2014-10-08T09:45:45Z</dcterms:modified>
  <cp:revision>0</cp:revision>
</cp:coreProperties>
</file>