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massembl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<sst xmlns="http://schemas.openxmlformats.org/spreadsheetml/2006/main" count="203" uniqueCount="155">
  <si>
    <t xml:space="preserve">Line</t>
  </si>
  <si>
    <t xml:space="preserve">Description</t>
  </si>
  <si>
    <t xml:space="preserve">Part Number</t>
  </si>
  <si>
    <t xml:space="preserve">Substitution
Okay</t>
  </si>
  <si>
    <t xml:space="preserve">Designators</t>
  </si>
  <si>
    <t xml:space="preserve">Footprint</t>
  </si>
  <si>
    <t xml:space="preserve">Pins</t>
  </si>
  <si>
    <t xml:space="preserve">Quantity</t>
  </si>
  <si>
    <t xml:space="preserve">Part Reference Links</t>
  </si>
  <si>
    <t xml:space="preserve">0.1uF 0805&gt;=X5R&gt;=25V&lt;=20%</t>
  </si>
  <si>
    <t xml:space="preserve">08055C104JAT2A
C0805C104M3RACTU
885012207128</t>
  </si>
  <si>
    <t xml:space="preserve"> Y</t>
  </si>
  <si>
    <t xml:space="preserve">C1,C2,C3,C4,C5,C6,
C7,C11,C13,C14,C20,
C27,C28,C29,C30,C31,
C45,C46,C50</t>
  </si>
  <si>
    <t xml:space="preserve">1000pF 1206NP0&gt;=200V&lt;=5%</t>
  </si>
  <si>
    <t xml:space="preserve">GRM31B5C2J102JW01L
885342008003
C1206C102K2GACTU</t>
  </si>
  <si>
    <t xml:space="preserve"> N</t>
  </si>
  <si>
    <t xml:space="preserve">C8,C10</t>
  </si>
  <si>
    <t xml:space="preserve">1800pF 1206NP0&gt;=200V&lt;=5%</t>
  </si>
  <si>
    <t xml:space="preserve">C3216C0G2J182J115AA
C3216C0G2J182K115AA
C1206C182JBGAC7800</t>
  </si>
  <si>
    <t xml:space="preserve">C9,C21,C23</t>
  </si>
  <si>
    <t xml:space="preserve">3300pF 1206NP0&gt;=200V&lt;=5%</t>
  </si>
  <si>
    <t xml:space="preserve">C1206C332JBGACTU
C3216C0G2E332J085AA
CL31C332JHHNFNE</t>
  </si>
  <si>
    <t xml:space="preserve">C22</t>
  </si>
  <si>
    <t xml:space="preserve">150pF 1206NP0&gt;=200V&lt;=5%</t>
  </si>
  <si>
    <t xml:space="preserve">GRM31A5C2J151JW01D
12067A151JAT2A
CC1206JKNPOZBN151
C3216C0G2J151K060AA</t>
  </si>
  <si>
    <t xml:space="preserve">C24,C26,C33</t>
  </si>
  <si>
    <t xml:space="preserve">330pF 1206NP0&gt;=200V&lt;=5%</t>
  </si>
  <si>
    <t xml:space="preserve">GRM31A5C2J331JW01D
C3216C0G2J331J060AA
CL31C331JHFNNNE</t>
  </si>
  <si>
    <t xml:space="preserve">C25,C39</t>
  </si>
  <si>
    <t xml:space="preserve">270pF 1206NP0&gt;=200V&lt;=5%</t>
  </si>
  <si>
    <t xml:space="preserve">GRM31A5C2J271JW01D
C3216C0G2J271J060AA
CL31C271JIHNNNE</t>
  </si>
  <si>
    <t xml:space="preserve">C32,C38,C40</t>
  </si>
  <si>
    <t xml:space="preserve">180pF 1206NP0&gt;=200V&lt;=5%</t>
  </si>
  <si>
    <t xml:space="preserve">GRM31A5C2J181JW01D
C3216C0G2J181K060AA
CL31C181JHFNNNE
C1206C181JGGAC7800</t>
  </si>
  <si>
    <t xml:space="preserve">C34,C44</t>
  </si>
  <si>
    <t xml:space="preserve">100pF 1206NP0&gt;=200V&lt;=5%</t>
  </si>
  <si>
    <t xml:space="preserve">GRM31A5C2J101JW01D
CC1206JKNPOZBN101
C3216C0G2J101J060AA</t>
  </si>
  <si>
    <t xml:space="preserve">C35</t>
  </si>
  <si>
    <t xml:space="preserve">39pF 1206NP0&gt;=200V&lt;=5%</t>
  </si>
  <si>
    <t xml:space="preserve">GRM31A5C2J390JW01D
GRM31A5C3A390JW01D</t>
  </si>
  <si>
    <t xml:space="preserve">C36</t>
  </si>
  <si>
    <t xml:space="preserve">560pF 1206NP0&gt;=200V&lt;=5%</t>
  </si>
  <si>
    <t xml:space="preserve">GRM31A5C2J561JW01D
CC1206JRNPOBBN561
C3216C0G2J561J085AA</t>
  </si>
  <si>
    <t xml:space="preserve">C37</t>
  </si>
  <si>
    <t xml:space="preserve">220pF 1206NP0&gt;=200V&lt;=5%</t>
  </si>
  <si>
    <t xml:space="preserve">GRM31A5C2J221JW01D
C3216C0G2J221J060AA
CL31C221JGFNNNE</t>
  </si>
  <si>
    <t xml:space="preserve">C41,C42</t>
  </si>
  <si>
    <t xml:space="preserve">68pF 1206NP0&gt;=200V&lt;=5%</t>
  </si>
  <si>
    <t xml:space="preserve">GRM31A5C2J680JW01D
CL31C680JHFNNNE
C1206C680J2GAC7800</t>
  </si>
  <si>
    <t xml:space="preserve">C43</t>
  </si>
  <si>
    <t xml:space="preserve">1500pF 0805NP0&gt;=50V&lt;=5%</t>
  </si>
  <si>
    <t xml:space="preserve">08055A152JAT2A
885012007064
CL21C152JBFNNNE</t>
  </si>
  <si>
    <t xml:space="preserve">C47,C49</t>
  </si>
  <si>
    <t xml:space="preserve">680pF 0805NP0&gt;=50V&lt;=5%</t>
  </si>
  <si>
    <t xml:space="preserve">08055A681JAT2A
885012007062
CC0805JRNPO0BN681</t>
  </si>
  <si>
    <t xml:space="preserve">C48</t>
  </si>
  <si>
    <t xml:space="preserve">External PA Jack</t>
  </si>
  <si>
    <t xml:space="preserve">RCJ-041</t>
  </si>
  <si>
    <t xml:space="preserve">CN1</t>
  </si>
  <si>
    <t xml:space="preserve">Custom</t>
  </si>
  <si>
    <t xml:space="preserve">20 Pin Single Row 0.1in</t>
  </si>
  <si>
    <t xml:space="preserve">PRPC020SAAN-RC</t>
  </si>
  <si>
    <t xml:space="preserve">CN2</t>
  </si>
  <si>
    <t xml:space="preserve">SMA Straight</t>
  </si>
  <si>
    <t xml:space="preserve">5-1814832-1</t>
  </si>
  <si>
    <t xml:space="preserve">CN3,CN4</t>
  </si>
  <si>
    <t xml:space="preserve">Schottky Diode</t>
  </si>
  <si>
    <t xml:space="preserve">BAS40-07,215
BAS4007E6327HTSA1</t>
  </si>
  <si>
    <t xml:space="preserve">D1,D2</t>
  </si>
  <si>
    <t xml:space="preserve">SOT-143</t>
  </si>
  <si>
    <t xml:space="preserve">SS Diode</t>
  </si>
  <si>
    <t xml:space="preserve">1N4148W-7-F</t>
  </si>
  <si>
    <t xml:space="preserve">D3</t>
  </si>
  <si>
    <t xml:space="preserve">SOD-123</t>
  </si>
  <si>
    <t xml:space="preserve">FB 0805 &gt;=600R@100MHz &lt;=200mOhm@DC &gt;=1.5A</t>
  </si>
  <si>
    <t xml:space="preserve">MPZ2012S102AT000
ILHB0805ER601V</t>
  </si>
  <si>
    <t xml:space="preserve">FB1</t>
  </si>
  <si>
    <t xml:space="preserve">21cm PFTE silver plated 24to30AWG wire</t>
  </si>
  <si>
    <t xml:space="preserve">400R0111-24-9</t>
  </si>
  <si>
    <t xml:space="preserve">JP1</t>
  </si>
  <si>
    <t xml:space="preserve">Relay</t>
  </si>
  <si>
    <t xml:space="preserve">EC2-3NU
EC2-3NJ</t>
  </si>
  <si>
    <t xml:space="preserve">K1,K2,K3,K4,K5,K6,
K7</t>
  </si>
  <si>
    <t xml:space="preserve">1.8uH</t>
  </si>
  <si>
    <t xml:space="preserve">CC453232-1R8KL</t>
  </si>
  <si>
    <t xml:space="preserve">L1,L2</t>
  </si>
  <si>
    <t xml:space="preserve">T37 Toroid</t>
  </si>
  <si>
    <t xml:space="preserve">L3</t>
  </si>
  <si>
    <t xml:space="preserve">LBM2016T1R8J</t>
  </si>
  <si>
    <t xml:space="preserve">L4,L15</t>
  </si>
  <si>
    <t xml:space="preserve">3.9uH</t>
  </si>
  <si>
    <t xml:space="preserve">L5,L6</t>
  </si>
  <si>
    <t xml:space="preserve">220nH</t>
  </si>
  <si>
    <t xml:space="preserve">AISC-1210-R22J-T</t>
  </si>
  <si>
    <t xml:space="preserve">L7,L8</t>
  </si>
  <si>
    <t xml:space="preserve">1000nH</t>
  </si>
  <si>
    <t xml:space="preserve">CC453232-1R0KL</t>
  </si>
  <si>
    <t xml:space="preserve">L9</t>
  </si>
  <si>
    <t xml:space="preserve">560nH</t>
  </si>
  <si>
    <t xml:space="preserve">AISC-1210-R56J-T</t>
  </si>
  <si>
    <t xml:space="preserve">L10</t>
  </si>
  <si>
    <t xml:space="preserve">390nH</t>
  </si>
  <si>
    <t xml:space="preserve">AISC-1210-R39J-T</t>
  </si>
  <si>
    <t xml:space="preserve">L11,L14</t>
  </si>
  <si>
    <t xml:space="preserve">680nH</t>
  </si>
  <si>
    <t xml:space="preserve">AISC-1210-R68J-T</t>
  </si>
  <si>
    <t xml:space="preserve">L12</t>
  </si>
  <si>
    <t xml:space="preserve">270nH</t>
  </si>
  <si>
    <t xml:space="preserve">AISC-1210-R27J-T</t>
  </si>
  <si>
    <t xml:space="preserve">L13</t>
  </si>
  <si>
    <t xml:space="preserve">22 0805&lt;=1%&gt;=1/10W</t>
  </si>
  <si>
    <t xml:space="preserve">RC0805FR-0722RL
ERJ-6ENF22R0V</t>
  </si>
  <si>
    <t xml:space="preserve">R1</t>
  </si>
  <si>
    <t xml:space="preserve">2.2K 0805&lt;=1%&gt;=1/10W</t>
  </si>
  <si>
    <t xml:space="preserve">RC0805FR-072K2L
CRG0805F2K2</t>
  </si>
  <si>
    <t xml:space="preserve">R2,R10,R13</t>
  </si>
  <si>
    <t xml:space="preserve">56 0805&lt;=1%&gt;=1/10W</t>
  </si>
  <si>
    <t xml:space="preserve">RC0805FR-0756RL
ERJ-6ENF56R0V
CRGCQ0805F56R</t>
  </si>
  <si>
    <t xml:space="preserve">R3</t>
  </si>
  <si>
    <t xml:space="preserve">4.7K 0805&lt;=1%&gt;=1/10W</t>
  </si>
  <si>
    <t xml:space="preserve">RC0805JR-074K7L
CRG0805F4K7
RC2012F472CS</t>
  </si>
  <si>
    <t xml:space="preserve">R4,R5,R8,R9</t>
  </si>
  <si>
    <t xml:space="preserve">18 0805&lt;=1%&gt;=1/10W</t>
  </si>
  <si>
    <t xml:space="preserve">RC0805FR-0718RL
CRG0805F18R</t>
  </si>
  <si>
    <t xml:space="preserve">R6,R7</t>
  </si>
  <si>
    <t xml:space="preserve">6.2K 0805&lt;=1%&gt;=1/10W</t>
  </si>
  <si>
    <t xml:space="preserve">RC0805FR-076K2L
ERJ-6ENF6201V</t>
  </si>
  <si>
    <t xml:space="preserve">R11,R14</t>
  </si>
  <si>
    <t xml:space="preserve">330 0805&lt;=1%&gt;=1/10W</t>
  </si>
  <si>
    <t xml:space="preserve">RC0805JR-07330RL
RC2012F331CS
CRG0805F330R</t>
  </si>
  <si>
    <t xml:space="preserve">R12,R15</t>
  </si>
  <si>
    <t xml:space="preserve">I2C Bus Expander</t>
  </si>
  <si>
    <t xml:space="preserve">MCP23008T-E/SS</t>
  </si>
  <si>
    <t xml:space="preserve">U1</t>
  </si>
  <si>
    <t xml:space="preserve">SSOP-20</t>
  </si>
  <si>
    <t xml:space="preserve">Relay Driver</t>
  </si>
  <si>
    <t xml:space="preserve">ULN2003LVPWR</t>
  </si>
  <si>
    <t xml:space="preserve">U2</t>
  </si>
  <si>
    <t xml:space="preserve">TSSOP-16</t>
  </si>
  <si>
    <t xml:space="preserve">AD8692 Op Amp</t>
  </si>
  <si>
    <t xml:space="preserve">AD8692ARMZ-R7</t>
  </si>
  <si>
    <t xml:space="preserve">U3</t>
  </si>
  <si>
    <t xml:space="preserve">MSOP-8</t>
  </si>
  <si>
    <t xml:space="preserve">NAND Gate</t>
  </si>
  <si>
    <t xml:space="preserve">SN74LVC1G00DBVR</t>
  </si>
  <si>
    <t xml:space="preserve">U5</t>
  </si>
  <si>
    <t xml:space="preserve">SOT-23-5</t>
  </si>
  <si>
    <t xml:space="preserve">Line Items SMT:</t>
  </si>
  <si>
    <t xml:space="preserve">Line Items TH:</t>
  </si>
  <si>
    <t xml:space="preserve">Parts SMT:</t>
  </si>
  <si>
    <t xml:space="preserve">Parts TH:</t>
  </si>
  <si>
    <t xml:space="preserve">Pins SMT:</t>
  </si>
  <si>
    <t xml:space="preserve">Pins TH:</t>
  </si>
  <si>
    <t xml:space="preserve">Do Not Assemble:</t>
  </si>
  <si>
    <t xml:space="preserve">C12,C15,CN5,R16,RV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</si>
</sst>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:J"/>
    </sheetView>
  </sheetViews>
  <sheetFormatPr defaultRowHeight="12.8"/>
  <cols>
    <col collapsed="false" hidden="false" max="1" min="1" style="0" width="16.2551020408163"/>
    <col collapsed="false" hidden="false" max="2" min="2" style="0" width="29.4540816326531"/>
    <col collapsed="false" hidden="false" max="3" min="3" style="0" width="21.6683673469388"/>
    <col collapsed="false" hidden="false" max="4" min="4" style="0" width="15.4591836734694"/>
    <col collapsed="false" hidden="false" max="5" min="5" style="0" width="23.3367346938776"/>
    <col collapsed="false" hidden="false" max="6" min="6" style="0" width="12.5"/>
    <col collapsed="false" hidden="false" max="7" min="7" style="0" width="6.52551020408163"/>
    <col collapsed="false" hidden="false" max="8" min="8" style="0" width="10.8367346938776"/>
    <col collapsed="false" hidden="false" max="9" min="9" style="0" width="56.6887755102041"/>
    <col collapsed="false" hidden="false" max="10" min="10" style="0" width="50.3418367346939"/>
    <col collapsed="false" hidden="false" max="11" min="11" style="0" width="50.0663265306122"/>
    <col collapsed="false" hidden="false" max="12" min="12" style="0" width="50.3418367346939"/>
    <col collapsed="false" hidden="false" max="1025" min="13" style="0" width="11.5204081632653"/>
  </cols>
  <sheetData>
    <row r="1" customFormat="false" ht="26.9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</row>
    <row r="2" customFormat="false" ht="46.45" hidden="false" customHeight="false" outlineLevel="0" collapsed="false">
      <c r="A2" s="0" t="n">
        <v>1</v>
      </c>
      <c r="B2" s="0" t="s">
        <v>9</v>
      </c>
      <c r="C2" s="3" t="s">
        <v>10</v>
      </c>
      <c r="D2" s="0" t="s">
        <v>11</v>
      </c>
      <c r="E2" s="3" t="s">
        <v>12</v>
      </c>
      <c r="F2" s="4" t="n">
        <v>805</v>
      </c>
      <c r="G2" s="0" t="n">
        <v>2</v>
      </c>
      <c r="H2" s="0" t="n">
        <v>19</v>
      </c>
      <c r="I2" s="0" t="str">
        <f aca="false">HYPERLINK("http://www.octopart.com/search?q=08055C104JAT2A")</f>
        <v>http://www.octopart.com/search?q=08055C104JAT2A</v>
      </c>
      <c r="J2" s="0" t="str">
        <f aca="false">HYPERLINK("http://www.octopart.com/search?q=C0805C104M3RACTU")</f>
        <v>http://www.octopart.com/search?q=C0805C104M3RACTU</v>
      </c>
      <c r="K2" s="0" t="str">
        <f aca="false">HYPERLINK("http://www.octopart.com/search?q=885012207128")</f>
        <v>http://www.octopart.com/search?q=885012207128</v>
      </c>
    </row>
    <row r="3" customFormat="false" ht="35.2" hidden="false" customHeight="false" outlineLevel="0" collapsed="false">
      <c r="A3" s="0" t="n">
        <v>2</v>
      </c>
      <c r="B3" s="0" t="s">
        <v>13</v>
      </c>
      <c r="C3" s="3" t="s">
        <v>14</v>
      </c>
      <c r="D3" s="0" t="s">
        <v>15</v>
      </c>
      <c r="E3" s="0" t="s">
        <v>16</v>
      </c>
      <c r="F3" s="4" t="n">
        <v>1206</v>
      </c>
      <c r="G3" s="0" t="n">
        <v>2</v>
      </c>
      <c r="H3" s="0" t="n">
        <v>2</v>
      </c>
      <c r="I3" s="0" t="str">
        <f aca="false">HYPERLINK("http://www.octopart.com/search?q=GRM31B5C2J102JW01L")</f>
        <v>http://www.octopart.com/search?q=GRM31B5C2J102JW01L</v>
      </c>
      <c r="J3" s="0" t="str">
        <f aca="false">HYPERLINK("http://www.octopart.com/search?q=885342008003")</f>
        <v>http://www.octopart.com/search?q=885342008003</v>
      </c>
      <c r="K3" s="0" t="str">
        <f aca="false">HYPERLINK("http://www.octopart.com/search?q=C1206C102K2GACTU")</f>
        <v>http://www.octopart.com/search?q=C1206C102K2GACTU</v>
      </c>
    </row>
    <row r="4" customFormat="false" ht="35.2" hidden="false" customHeight="false" outlineLevel="0" collapsed="false">
      <c r="A4" s="0" t="n">
        <v>3</v>
      </c>
      <c r="B4" s="0" t="s">
        <v>17</v>
      </c>
      <c r="C4" s="3" t="s">
        <v>18</v>
      </c>
      <c r="D4" s="0" t="s">
        <v>15</v>
      </c>
      <c r="E4" s="0" t="s">
        <v>19</v>
      </c>
      <c r="F4" s="4" t="n">
        <v>1206</v>
      </c>
      <c r="G4" s="0" t="n">
        <v>2</v>
      </c>
      <c r="H4" s="0" t="n">
        <v>3</v>
      </c>
      <c r="I4" s="0" t="str">
        <f aca="false">HYPERLINK("http://www.octopart.com/search?q=C3216C0G2J182J115AA")</f>
        <v>http://www.octopart.com/search?q=C3216C0G2J182J115AA</v>
      </c>
      <c r="J4" s="0" t="str">
        <f aca="false">HYPERLINK("http://www.octopart.com/search?q=C3216C0G2J182K115AA")</f>
        <v>http://www.octopart.com/search?q=C3216C0G2J182K115AA</v>
      </c>
      <c r="K4" s="0" t="str">
        <f aca="false">HYPERLINK("http://www.octopart.com/search?q=C1206C182JBGAC7800")</f>
        <v>http://www.octopart.com/search?q=C1206C182JBGAC7800</v>
      </c>
    </row>
    <row r="5" customFormat="false" ht="35.2" hidden="false" customHeight="false" outlineLevel="0" collapsed="false">
      <c r="A5" s="0" t="n">
        <v>4</v>
      </c>
      <c r="B5" s="0" t="s">
        <v>20</v>
      </c>
      <c r="C5" s="3" t="s">
        <v>21</v>
      </c>
      <c r="D5" s="0" t="s">
        <v>15</v>
      </c>
      <c r="E5" s="0" t="s">
        <v>22</v>
      </c>
      <c r="F5" s="4" t="n">
        <v>1206</v>
      </c>
      <c r="G5" s="0" t="n">
        <v>2</v>
      </c>
      <c r="H5" s="0" t="n">
        <v>1</v>
      </c>
      <c r="I5" s="0" t="str">
        <f aca="false">HYPERLINK("http://www.octopart.com/search?q=C1206C332JBGACTU")</f>
        <v>http://www.octopart.com/search?q=C1206C332JBGACTU</v>
      </c>
      <c r="J5" s="0" t="str">
        <f aca="false">HYPERLINK("http://www.octopart.com/search?q=C3216C0G2E332J085AA")</f>
        <v>http://www.octopart.com/search?q=C3216C0G2E332J085AA</v>
      </c>
      <c r="K5" s="0" t="str">
        <f aca="false">HYPERLINK("http://www.octopart.com/search?q=CL31C332JHHNFNE")</f>
        <v>http://www.octopart.com/search?q=CL31C332JHHNFNE</v>
      </c>
    </row>
    <row r="6" customFormat="false" ht="46.45" hidden="false" customHeight="false" outlineLevel="0" collapsed="false">
      <c r="A6" s="0" t="n">
        <v>5</v>
      </c>
      <c r="B6" s="0" t="s">
        <v>23</v>
      </c>
      <c r="C6" s="3" t="s">
        <v>24</v>
      </c>
      <c r="D6" s="0" t="s">
        <v>15</v>
      </c>
      <c r="E6" s="0" t="s">
        <v>25</v>
      </c>
      <c r="F6" s="4" t="n">
        <v>1206</v>
      </c>
      <c r="G6" s="0" t="n">
        <v>2</v>
      </c>
      <c r="H6" s="0" t="n">
        <v>3</v>
      </c>
      <c r="I6" s="0" t="str">
        <f aca="false">HYPERLINK("http://www.octopart.com/search?q=GRM31A5C2J151JW01D")</f>
        <v>http://www.octopart.com/search?q=GRM31A5C2J151JW01D</v>
      </c>
      <c r="J6" s="0" t="str">
        <f aca="false">HYPERLINK("http://www.octopart.com/search?q=12067A151JAT2A")</f>
        <v>http://www.octopart.com/search?q=12067A151JAT2A</v>
      </c>
      <c r="K6" s="0" t="str">
        <f aca="false">HYPERLINK("http://www.octopart.com/search?q=CC1206JKNPOZBN151")</f>
        <v>http://www.octopart.com/search?q=CC1206JKNPOZBN151</v>
      </c>
      <c r="L6" s="0" t="str">
        <f aca="false">HYPERLINK("http://www.octopart.com/search?q=C3216C0G2J151K060AA")</f>
        <v>http://www.octopart.com/search?q=C3216C0G2J151K060AA</v>
      </c>
    </row>
    <row r="7" customFormat="false" ht="35.2" hidden="false" customHeight="false" outlineLevel="0" collapsed="false">
      <c r="A7" s="0" t="n">
        <v>6</v>
      </c>
      <c r="B7" s="0" t="s">
        <v>26</v>
      </c>
      <c r="C7" s="3" t="s">
        <v>27</v>
      </c>
      <c r="D7" s="0" t="s">
        <v>15</v>
      </c>
      <c r="E7" s="0" t="s">
        <v>28</v>
      </c>
      <c r="F7" s="4" t="n">
        <v>1206</v>
      </c>
      <c r="G7" s="0" t="n">
        <v>2</v>
      </c>
      <c r="H7" s="0" t="n">
        <v>2</v>
      </c>
      <c r="I7" s="0" t="str">
        <f aca="false">HYPERLINK("http://www.octopart.com/search?q=GRM31A5C2J331JW01D")</f>
        <v>http://www.octopart.com/search?q=GRM31A5C2J331JW01D</v>
      </c>
      <c r="J7" s="0" t="str">
        <f aca="false">HYPERLINK("http://www.octopart.com/search?q=C3216C0G2J331J060AA")</f>
        <v>http://www.octopart.com/search?q=C3216C0G2J331J060AA</v>
      </c>
      <c r="K7" s="0" t="str">
        <f aca="false">HYPERLINK("http://www.octopart.com/search?q=CL31C331JHFNNNE")</f>
        <v>http://www.octopart.com/search?q=CL31C331JHFNNNE</v>
      </c>
    </row>
    <row r="8" customFormat="false" ht="35.2" hidden="false" customHeight="false" outlineLevel="0" collapsed="false">
      <c r="A8" s="0" t="n">
        <v>7</v>
      </c>
      <c r="B8" s="0" t="s">
        <v>29</v>
      </c>
      <c r="C8" s="3" t="s">
        <v>30</v>
      </c>
      <c r="D8" s="0" t="s">
        <v>15</v>
      </c>
      <c r="E8" s="0" t="s">
        <v>31</v>
      </c>
      <c r="F8" s="4" t="n">
        <v>1206</v>
      </c>
      <c r="G8" s="0" t="n">
        <v>2</v>
      </c>
      <c r="H8" s="0" t="n">
        <v>3</v>
      </c>
      <c r="I8" s="0" t="str">
        <f aca="false">HYPERLINK("http://www.octopart.com/search?q=GRM31A5C2J271JW01D")</f>
        <v>http://www.octopart.com/search?q=GRM31A5C2J271JW01D</v>
      </c>
      <c r="J8" s="0" t="str">
        <f aca="false">HYPERLINK("http://www.octopart.com/search?q=C3216C0G2J271J060AA")</f>
        <v>http://www.octopart.com/search?q=C3216C0G2J271J060AA</v>
      </c>
      <c r="K8" s="0" t="str">
        <f aca="false">HYPERLINK("http://www.octopart.com/search?q=CL31C271JIHNNNE")</f>
        <v>http://www.octopart.com/search?q=CL31C271JIHNNNE</v>
      </c>
    </row>
    <row r="9" customFormat="false" ht="46.45" hidden="false" customHeight="false" outlineLevel="0" collapsed="false">
      <c r="A9" s="0" t="n">
        <v>8</v>
      </c>
      <c r="B9" s="0" t="s">
        <v>32</v>
      </c>
      <c r="C9" s="3" t="s">
        <v>33</v>
      </c>
      <c r="D9" s="0" t="s">
        <v>15</v>
      </c>
      <c r="E9" s="0" t="s">
        <v>34</v>
      </c>
      <c r="F9" s="4" t="n">
        <v>1206</v>
      </c>
      <c r="G9" s="0" t="n">
        <v>2</v>
      </c>
      <c r="H9" s="0" t="n">
        <v>2</v>
      </c>
      <c r="I9" s="0" t="str">
        <f aca="false">HYPERLINK("http://www.octopart.com/search?q=GRM31A5C2J181JW01D")</f>
        <v>http://www.octopart.com/search?q=GRM31A5C2J181JW01D</v>
      </c>
      <c r="J9" s="0" t="str">
        <f aca="false">HYPERLINK("http://www.octopart.com/search?q=C3216C0G2J181K060AA")</f>
        <v>http://www.octopart.com/search?q=C3216C0G2J181K060AA</v>
      </c>
      <c r="K9" s="0" t="str">
        <f aca="false">HYPERLINK("http://www.octopart.com/search?q=CL31C181JHFNNNE")</f>
        <v>http://www.octopart.com/search?q=CL31C181JHFNNNE</v>
      </c>
      <c r="L9" s="0" t="str">
        <f aca="false">HYPERLINK("http://www.octopart.com/search?q=C1206C181JGGAC7800")</f>
        <v>http://www.octopart.com/search?q=C1206C181JGGAC7800</v>
      </c>
    </row>
    <row r="10" customFormat="false" ht="35.2" hidden="false" customHeight="false" outlineLevel="0" collapsed="false">
      <c r="A10" s="0" t="n">
        <v>9</v>
      </c>
      <c r="B10" s="0" t="s">
        <v>35</v>
      </c>
      <c r="C10" s="3" t="s">
        <v>36</v>
      </c>
      <c r="D10" s="0" t="s">
        <v>15</v>
      </c>
      <c r="E10" s="0" t="s">
        <v>37</v>
      </c>
      <c r="F10" s="4" t="n">
        <v>1206</v>
      </c>
      <c r="G10" s="0" t="n">
        <v>2</v>
      </c>
      <c r="H10" s="0" t="n">
        <v>1</v>
      </c>
      <c r="I10" s="0" t="str">
        <f aca="false">HYPERLINK("http://www.octopart.com/search?q=GRM31A5C2J101JW01D")</f>
        <v>http://www.octopart.com/search?q=GRM31A5C2J101JW01D</v>
      </c>
      <c r="J10" s="0" t="str">
        <f aca="false">HYPERLINK("http://www.octopart.com/search?q=CC1206JKNPOZBN101")</f>
        <v>http://www.octopart.com/search?q=CC1206JKNPOZBN101</v>
      </c>
      <c r="K10" s="0" t="str">
        <f aca="false">HYPERLINK("http://www.octopart.com/search?q=C3216C0G2J101J060AA")</f>
        <v>http://www.octopart.com/search?q=C3216C0G2J101J060AA</v>
      </c>
    </row>
    <row r="11" customFormat="false" ht="23.95" hidden="false" customHeight="false" outlineLevel="0" collapsed="false">
      <c r="A11" s="0" t="n">
        <v>10</v>
      </c>
      <c r="B11" s="0" t="s">
        <v>38</v>
      </c>
      <c r="C11" s="3" t="s">
        <v>39</v>
      </c>
      <c r="D11" s="0" t="s">
        <v>15</v>
      </c>
      <c r="E11" s="0" t="s">
        <v>40</v>
      </c>
      <c r="F11" s="4" t="n">
        <v>1206</v>
      </c>
      <c r="G11" s="0" t="n">
        <v>2</v>
      </c>
      <c r="H11" s="0" t="n">
        <v>1</v>
      </c>
      <c r="I11" s="0" t="str">
        <f aca="false">HYPERLINK("http://www.octopart.com/search?q=GRM31A5C2J390JW01D")</f>
        <v>http://www.octopart.com/search?q=GRM31A5C2J390JW01D</v>
      </c>
      <c r="J11" s="0" t="str">
        <f aca="false">HYPERLINK("http://www.octopart.com/search?q=GRM31A5C3A390JW01D")</f>
        <v>http://www.octopart.com/search?q=GRM31A5C3A390JW01D</v>
      </c>
    </row>
    <row r="12" customFormat="false" ht="35.2" hidden="false" customHeight="false" outlineLevel="0" collapsed="false">
      <c r="A12" s="0" t="n">
        <v>11</v>
      </c>
      <c r="B12" s="0" t="s">
        <v>41</v>
      </c>
      <c r="C12" s="3" t="s">
        <v>42</v>
      </c>
      <c r="D12" s="0" t="s">
        <v>15</v>
      </c>
      <c r="E12" s="0" t="s">
        <v>43</v>
      </c>
      <c r="F12" s="4" t="n">
        <v>1206</v>
      </c>
      <c r="G12" s="0" t="n">
        <v>2</v>
      </c>
      <c r="H12" s="0" t="n">
        <v>1</v>
      </c>
      <c r="I12" s="0" t="str">
        <f aca="false">HYPERLINK("http://www.octopart.com/search?q=GRM31A5C2J561JW01D")</f>
        <v>http://www.octopart.com/search?q=GRM31A5C2J561JW01D</v>
      </c>
      <c r="J12" s="0" t="str">
        <f aca="false">HYPERLINK("http://www.octopart.com/search?q=CC1206JRNPOBBN561")</f>
        <v>http://www.octopart.com/search?q=CC1206JRNPOBBN561</v>
      </c>
      <c r="K12" s="0" t="str">
        <f aca="false">HYPERLINK("http://www.octopart.com/search?q=C3216C0G2J561J085AA")</f>
        <v>http://www.octopart.com/search?q=C3216C0G2J561J085AA</v>
      </c>
    </row>
    <row r="13" customFormat="false" ht="35.2" hidden="false" customHeight="false" outlineLevel="0" collapsed="false">
      <c r="A13" s="0" t="n">
        <v>12</v>
      </c>
      <c r="B13" s="0" t="s">
        <v>44</v>
      </c>
      <c r="C13" s="3" t="s">
        <v>45</v>
      </c>
      <c r="D13" s="0" t="s">
        <v>15</v>
      </c>
      <c r="E13" s="0" t="s">
        <v>46</v>
      </c>
      <c r="F13" s="4" t="n">
        <v>1206</v>
      </c>
      <c r="G13" s="0" t="n">
        <v>2</v>
      </c>
      <c r="H13" s="0" t="n">
        <v>2</v>
      </c>
      <c r="I13" s="0" t="str">
        <f aca="false">HYPERLINK("http://www.octopart.com/search?q=GRM31A5C2J221JW01D")</f>
        <v>http://www.octopart.com/search?q=GRM31A5C2J221JW01D</v>
      </c>
      <c r="J13" s="0" t="str">
        <f aca="false">HYPERLINK("http://www.octopart.com/search?q=C3216C0G2J221J060AA")</f>
        <v>http://www.octopart.com/search?q=C3216C0G2J221J060AA</v>
      </c>
      <c r="K13" s="0" t="str">
        <f aca="false">HYPERLINK("http://www.octopart.com/search?q=CL31C221JGFNNNE")</f>
        <v>http://www.octopart.com/search?q=CL31C221JGFNNNE</v>
      </c>
    </row>
    <row r="14" customFormat="false" ht="35.2" hidden="false" customHeight="false" outlineLevel="0" collapsed="false">
      <c r="A14" s="0" t="n">
        <v>13</v>
      </c>
      <c r="B14" s="0" t="s">
        <v>47</v>
      </c>
      <c r="C14" s="3" t="s">
        <v>48</v>
      </c>
      <c r="D14" s="0" t="s">
        <v>15</v>
      </c>
      <c r="E14" s="0" t="s">
        <v>49</v>
      </c>
      <c r="F14" s="4" t="n">
        <v>1206</v>
      </c>
      <c r="G14" s="0" t="n">
        <v>2</v>
      </c>
      <c r="H14" s="0" t="n">
        <v>1</v>
      </c>
      <c r="I14" s="0" t="str">
        <f aca="false">HYPERLINK("http://www.octopart.com/search?q=GRM31A5C2J680JW01D")</f>
        <v>http://www.octopart.com/search?q=GRM31A5C2J680JW01D</v>
      </c>
      <c r="J14" s="0" t="str">
        <f aca="false">HYPERLINK("http://www.octopart.com/search?q=CL31C680JHFNNNE")</f>
        <v>http://www.octopart.com/search?q=CL31C680JHFNNNE</v>
      </c>
      <c r="K14" s="0" t="str">
        <f aca="false">HYPERLINK("http://www.octopart.com/search?q=C1206C680J2GAC7800")</f>
        <v>http://www.octopart.com/search?q=C1206C680J2GAC7800</v>
      </c>
    </row>
    <row r="15" customFormat="false" ht="35.2" hidden="false" customHeight="false" outlineLevel="0" collapsed="false">
      <c r="A15" s="0" t="n">
        <v>14</v>
      </c>
      <c r="B15" s="0" t="s">
        <v>50</v>
      </c>
      <c r="C15" s="3" t="s">
        <v>51</v>
      </c>
      <c r="D15" s="0" t="s">
        <v>15</v>
      </c>
      <c r="E15" s="0" t="s">
        <v>52</v>
      </c>
      <c r="F15" s="4" t="n">
        <v>805</v>
      </c>
      <c r="G15" s="0" t="n">
        <v>2</v>
      </c>
      <c r="H15" s="0" t="n">
        <v>2</v>
      </c>
      <c r="I15" s="0" t="str">
        <f aca="false">HYPERLINK("http://www.octopart.com/search?q=08055A152JAT2A")</f>
        <v>http://www.octopart.com/search?q=08055A152JAT2A</v>
      </c>
      <c r="J15" s="0" t="str">
        <f aca="false">HYPERLINK("http://www.octopart.com/search?q=885012007064")</f>
        <v>http://www.octopart.com/search?q=885012007064</v>
      </c>
      <c r="K15" s="0" t="str">
        <f aca="false">HYPERLINK("http://www.octopart.com/search?q=CL21C152JBFNNNE")</f>
        <v>http://www.octopart.com/search?q=CL21C152JBFNNNE</v>
      </c>
    </row>
    <row r="16" customFormat="false" ht="35.2" hidden="false" customHeight="false" outlineLevel="0" collapsed="false">
      <c r="A16" s="0" t="n">
        <v>15</v>
      </c>
      <c r="B16" s="0" t="s">
        <v>53</v>
      </c>
      <c r="C16" s="3" t="s">
        <v>54</v>
      </c>
      <c r="D16" s="0" t="s">
        <v>15</v>
      </c>
      <c r="E16" s="0" t="s">
        <v>55</v>
      </c>
      <c r="F16" s="4" t="n">
        <v>805</v>
      </c>
      <c r="G16" s="0" t="n">
        <v>2</v>
      </c>
      <c r="H16" s="0" t="n">
        <v>1</v>
      </c>
      <c r="I16" s="0" t="str">
        <f aca="false">HYPERLINK("http://www.octopart.com/search?q=08055A681JAT2A")</f>
        <v>http://www.octopart.com/search?q=08055A681JAT2A</v>
      </c>
      <c r="J16" s="0" t="str">
        <f aca="false">HYPERLINK("http://www.octopart.com/search?q=885012007062")</f>
        <v>http://www.octopart.com/search?q=885012007062</v>
      </c>
      <c r="K16" s="0" t="str">
        <f aca="false">HYPERLINK("http://www.octopart.com/search?q=CC0805JRNPO0BN681")</f>
        <v>http://www.octopart.com/search?q=CC0805JRNPO0BN681</v>
      </c>
    </row>
    <row r="17" customFormat="false" ht="12.8" hidden="false" customHeight="false" outlineLevel="0" collapsed="false">
      <c r="A17" s="0" t="n">
        <v>16</v>
      </c>
      <c r="B17" s="0" t="s">
        <v>56</v>
      </c>
      <c r="C17" s="0" t="s">
        <v>57</v>
      </c>
      <c r="D17" s="0" t="s">
        <v>11</v>
      </c>
      <c r="E17" s="0" t="s">
        <v>58</v>
      </c>
      <c r="F17" s="4" t="s">
        <v>59</v>
      </c>
      <c r="G17" s="0" t="n">
        <v>2</v>
      </c>
      <c r="H17" s="0" t="n">
        <v>1</v>
      </c>
      <c r="I17" s="0" t="str">
        <f aca="false">HYPERLINK("http://www.aliexpress.com/wholesale?SearchText=MAXRUINOR RCA Socket PCB")</f>
        <v>http://www.aliexpress.com/wholesale?SearchText=MAXRUINOR RCA Socket PCB</v>
      </c>
      <c r="J17" s="0" t="str">
        <f aca="false">HYPERLINK("http://www.octopart.com/search?q=RCJ-041")</f>
        <v>http://www.octopart.com/search?q=RCJ-041</v>
      </c>
    </row>
    <row r="18" customFormat="false" ht="12.8" hidden="false" customHeight="false" outlineLevel="0" collapsed="false">
      <c r="A18" s="0" t="n">
        <v>17</v>
      </c>
      <c r="B18" s="0" t="s">
        <v>60</v>
      </c>
      <c r="C18" s="0" t="s">
        <v>61</v>
      </c>
      <c r="D18" s="0" t="s">
        <v>11</v>
      </c>
      <c r="E18" s="0" t="s">
        <v>62</v>
      </c>
      <c r="F18" s="4" t="s">
        <v>59</v>
      </c>
      <c r="G18" s="0" t="n">
        <v>20</v>
      </c>
      <c r="H18" s="0" t="n">
        <v>1</v>
      </c>
      <c r="I18" s="0" t="str">
        <f aca="false">HYPERLINK("http://www.octopart.com/search?q=PRPC020SAAN-RC")</f>
        <v>http://www.octopart.com/search?q=PRPC020SAAN-RC</v>
      </c>
    </row>
    <row r="19" customFormat="false" ht="12.8" hidden="false" customHeight="false" outlineLevel="0" collapsed="false">
      <c r="A19" s="0" t="n">
        <v>18</v>
      </c>
      <c r="B19" s="0" t="s">
        <v>63</v>
      </c>
      <c r="C19" s="0" t="s">
        <v>64</v>
      </c>
      <c r="D19" s="0" t="s">
        <v>11</v>
      </c>
      <c r="E19" s="0" t="s">
        <v>65</v>
      </c>
      <c r="F19" s="4" t="s">
        <v>59</v>
      </c>
      <c r="G19" s="0" t="n">
        <v>5</v>
      </c>
      <c r="H19" s="0" t="n">
        <v>2</v>
      </c>
      <c r="I19" s="0" t="str">
        <f aca="false">HYPERLINK("http://www.aliexpress.com/wholesale?SearchText=ELECAPITAL End Launch PCB Mount SMA Female")</f>
        <v>http://www.aliexpress.com/wholesale?SearchText=ELECAPITAL End Launch PCB Mount SMA Female</v>
      </c>
      <c r="J19" s="0" t="str">
        <f aca="false">HYPERLINK("http://www.octopart.com/search?q=5-1814832-1")</f>
        <v>http://www.octopart.com/search?q=5-1814832-1</v>
      </c>
    </row>
    <row r="20" customFormat="false" ht="23.95" hidden="false" customHeight="false" outlineLevel="0" collapsed="false">
      <c r="A20" s="0" t="n">
        <v>19</v>
      </c>
      <c r="B20" s="0" t="s">
        <v>66</v>
      </c>
      <c r="C20" s="3" t="s">
        <v>67</v>
      </c>
      <c r="D20" s="0" t="s">
        <v>15</v>
      </c>
      <c r="E20" s="0" t="s">
        <v>68</v>
      </c>
      <c r="F20" s="4" t="s">
        <v>69</v>
      </c>
      <c r="G20" s="0" t="n">
        <v>4</v>
      </c>
      <c r="H20" s="0" t="n">
        <v>2</v>
      </c>
      <c r="I20" s="0" t="str">
        <f aca="false">HYPERLINK("http://www.octopart.com/search?q=BAS40-07,215")</f>
        <v>http://www.octopart.com/search?q=BAS40-07,215</v>
      </c>
      <c r="J20" s="0" t="str">
        <f aca="false">HYPERLINK("http://www.octopart.com/search?q=BAS4007E6327HTSA1")</f>
        <v>http://www.octopart.com/search?q=BAS4007E6327HTSA1</v>
      </c>
    </row>
    <row r="21" customFormat="false" ht="12.8" hidden="false" customHeight="false" outlineLevel="0" collapsed="false">
      <c r="A21" s="0" t="n">
        <v>20</v>
      </c>
      <c r="B21" s="0" t="s">
        <v>70</v>
      </c>
      <c r="C21" s="0" t="s">
        <v>71</v>
      </c>
      <c r="D21" s="0" t="s">
        <v>11</v>
      </c>
      <c r="E21" s="0" t="s">
        <v>72</v>
      </c>
      <c r="F21" s="4" t="s">
        <v>73</v>
      </c>
      <c r="G21" s="0" t="n">
        <v>2</v>
      </c>
      <c r="H21" s="0" t="n">
        <v>1</v>
      </c>
      <c r="I21" s="0" t="str">
        <f aca="false">HYPERLINK("http://www.octopart.com/search?q=1N4148W-7-F")</f>
        <v>http://www.octopart.com/search?q=1N4148W-7-F</v>
      </c>
    </row>
    <row r="22" customFormat="false" ht="23.95" hidden="false" customHeight="false" outlineLevel="0" collapsed="false">
      <c r="A22" s="0" t="n">
        <v>21</v>
      </c>
      <c r="B22" s="0" t="s">
        <v>74</v>
      </c>
      <c r="C22" s="3" t="s">
        <v>75</v>
      </c>
      <c r="D22" s="0" t="s">
        <v>11</v>
      </c>
      <c r="E22" s="0" t="s">
        <v>76</v>
      </c>
      <c r="F22" s="4" t="n">
        <v>805</v>
      </c>
      <c r="G22" s="0" t="n">
        <v>2</v>
      </c>
      <c r="H22" s="0" t="n">
        <v>1</v>
      </c>
      <c r="I22" s="0" t="str">
        <f aca="false">HYPERLINK("http://www.octopart.com/search?q=MPZ2012S102AT000")</f>
        <v>http://www.octopart.com/search?q=MPZ2012S102AT000</v>
      </c>
      <c r="J22" s="0" t="str">
        <f aca="false">HYPERLINK("http://www.octopart.com/search?q=ILHB0805ER601V")</f>
        <v>http://www.octopart.com/search?q=ILHB0805ER601V</v>
      </c>
    </row>
    <row r="23" customFormat="false" ht="12.8" hidden="false" customHeight="false" outlineLevel="0" collapsed="false">
      <c r="A23" s="0" t="n">
        <v>22</v>
      </c>
      <c r="B23" s="0" t="s">
        <v>77</v>
      </c>
      <c r="C23" s="0" t="s">
        <v>78</v>
      </c>
      <c r="D23" s="0" t="s">
        <v>11</v>
      </c>
      <c r="E23" s="0" t="s">
        <v>79</v>
      </c>
      <c r="F23" s="4" t="s">
        <v>59</v>
      </c>
      <c r="G23" s="0" t="n">
        <v>0</v>
      </c>
      <c r="H23" s="0" t="n">
        <v>1</v>
      </c>
      <c r="I23" s="0" t="str">
        <f aca="false">HYPERLINK("http://www.aliexpress.com/wholesale?SearchText=PFTE Teflon Silver Plated Wire 30AWG")</f>
        <v>http://www.aliexpress.com/wholesale?SearchText=PFTE Teflon Silver Plated Wire 30AWG</v>
      </c>
      <c r="J23" s="0" t="str">
        <f aca="false">HYPERLINK("http://www.octopart.com/search?q=400R0111-24-9")</f>
        <v>http://www.octopart.com/search?q=400R0111-24-9</v>
      </c>
    </row>
    <row r="24" customFormat="false" ht="23.95" hidden="false" customHeight="false" outlineLevel="0" collapsed="false">
      <c r="A24" s="0" t="n">
        <v>23</v>
      </c>
      <c r="B24" s="0" t="s">
        <v>80</v>
      </c>
      <c r="C24" s="3" t="s">
        <v>81</v>
      </c>
      <c r="D24" s="0" t="s">
        <v>15</v>
      </c>
      <c r="E24" s="3" t="s">
        <v>82</v>
      </c>
      <c r="F24" s="4" t="s">
        <v>59</v>
      </c>
      <c r="G24" s="0" t="n">
        <v>10</v>
      </c>
      <c r="H24" s="0" t="n">
        <v>7</v>
      </c>
      <c r="I24" s="0" t="str">
        <f aca="false">HYPERLINK("http://www.aliexpress.com/wholesale?SearchText=EC2-3NJ")</f>
        <v>http://www.aliexpress.com/wholesale?SearchText=EC2-3NJ</v>
      </c>
      <c r="J24" s="0" t="str">
        <f aca="false">HYPERLINK("http://www.octopart.com/search?q=EC2-3NU")</f>
        <v>http://www.octopart.com/search?q=EC2-3NU</v>
      </c>
      <c r="K24" s="0" t="str">
        <f aca="false">HYPERLINK("http://www.octopart.com/search?q=EC2-3NJ")</f>
        <v>http://www.octopart.com/search?q=EC2-3NJ</v>
      </c>
    </row>
    <row r="25" customFormat="false" ht="12.8" hidden="false" customHeight="false" outlineLevel="0" collapsed="false">
      <c r="A25" s="0" t="n">
        <v>24</v>
      </c>
      <c r="B25" s="0" t="s">
        <v>83</v>
      </c>
      <c r="C25" s="0" t="s">
        <v>84</v>
      </c>
      <c r="D25" s="0" t="s">
        <v>15</v>
      </c>
      <c r="E25" s="0" t="s">
        <v>85</v>
      </c>
      <c r="F25" s="4" t="n">
        <v>1812</v>
      </c>
      <c r="G25" s="0" t="n">
        <v>2</v>
      </c>
      <c r="H25" s="0" t="n">
        <v>2</v>
      </c>
      <c r="I25" s="0" t="str">
        <f aca="false">HYPERLINK("http://www.octopart.com/search?q=CC453232-1R8KL")</f>
        <v>http://www.octopart.com/search?q=CC453232-1R8KL</v>
      </c>
    </row>
    <row r="26" customFormat="false" ht="12.8" hidden="false" customHeight="false" outlineLevel="0" collapsed="false">
      <c r="A26" s="0" t="n">
        <v>25</v>
      </c>
      <c r="B26" s="0" t="s">
        <v>86</v>
      </c>
      <c r="C26" s="4" t="n">
        <v>5977000211</v>
      </c>
      <c r="D26" s="0" t="s">
        <v>15</v>
      </c>
      <c r="E26" s="0" t="s">
        <v>87</v>
      </c>
      <c r="F26" s="4" t="s">
        <v>59</v>
      </c>
      <c r="G26" s="0" t="n">
        <v>5</v>
      </c>
      <c r="H26" s="0" t="n">
        <v>1</v>
      </c>
      <c r="I26" s="0" t="str">
        <f aca="false">HYPERLINK("http://www.octopart.com/search?q=5977000211")</f>
        <v>http://www.octopart.com/search?q=5977000211</v>
      </c>
    </row>
    <row r="27" customFormat="false" ht="12.8" hidden="false" customHeight="false" outlineLevel="0" collapsed="false">
      <c r="A27" s="0" t="n">
        <v>26</v>
      </c>
      <c r="B27" s="0" t="s">
        <v>83</v>
      </c>
      <c r="C27" s="4" t="s">
        <v>88</v>
      </c>
      <c r="D27" s="0" t="s">
        <v>15</v>
      </c>
      <c r="E27" s="0" t="s">
        <v>89</v>
      </c>
      <c r="F27" s="4" t="n">
        <v>805</v>
      </c>
      <c r="G27" s="0" t="n">
        <v>2</v>
      </c>
      <c r="H27" s="0" t="n">
        <v>2</v>
      </c>
      <c r="I27" s="0" t="str">
        <f aca="false">HYPERLINK("http://www.octopart.com/search?q=LBM2016T1R8J")</f>
        <v>http://www.octopart.com/search?q=LBM2016T1R8J</v>
      </c>
    </row>
    <row r="28" customFormat="false" ht="12.8" hidden="false" customHeight="false" outlineLevel="0" collapsed="false">
      <c r="A28" s="0" t="n">
        <v>27</v>
      </c>
      <c r="B28" s="0" t="s">
        <v>90</v>
      </c>
      <c r="C28" s="4" t="n">
        <v>7447669039</v>
      </c>
      <c r="D28" s="0" t="s">
        <v>15</v>
      </c>
      <c r="E28" s="0" t="s">
        <v>91</v>
      </c>
      <c r="F28" s="4" t="n">
        <v>1812</v>
      </c>
      <c r="G28" s="0" t="n">
        <v>2</v>
      </c>
      <c r="H28" s="0" t="n">
        <v>2</v>
      </c>
      <c r="I28" s="0" t="str">
        <f aca="false">HYPERLINK("http://www.octopart.com/search?q=7447669039")</f>
        <v>http://www.octopart.com/search?q=7447669039</v>
      </c>
    </row>
    <row r="29" customFormat="false" ht="12.8" hidden="false" customHeight="false" outlineLevel="0" collapsed="false">
      <c r="A29" s="0" t="n">
        <v>28</v>
      </c>
      <c r="B29" s="0" t="s">
        <v>92</v>
      </c>
      <c r="C29" s="0" t="s">
        <v>93</v>
      </c>
      <c r="D29" s="0" t="s">
        <v>15</v>
      </c>
      <c r="E29" s="0" t="s">
        <v>94</v>
      </c>
      <c r="F29" s="4" t="n">
        <v>1210</v>
      </c>
      <c r="G29" s="0" t="n">
        <v>2</v>
      </c>
      <c r="H29" s="0" t="n">
        <v>2</v>
      </c>
      <c r="I29" s="0" t="str">
        <f aca="false">HYPERLINK("http://www.octopart.com/search?q=AISC-1210-R22J-T")</f>
        <v>http://www.octopart.com/search?q=AISC-1210-R22J-T</v>
      </c>
    </row>
    <row r="30" customFormat="false" ht="12.8" hidden="false" customHeight="false" outlineLevel="0" collapsed="false">
      <c r="A30" s="0" t="n">
        <v>29</v>
      </c>
      <c r="B30" s="0" t="s">
        <v>95</v>
      </c>
      <c r="C30" s="0" t="s">
        <v>96</v>
      </c>
      <c r="D30" s="0" t="s">
        <v>15</v>
      </c>
      <c r="E30" s="0" t="s">
        <v>97</v>
      </c>
      <c r="F30" s="4" t="n">
        <v>1812</v>
      </c>
      <c r="G30" s="0" t="n">
        <v>2</v>
      </c>
      <c r="H30" s="0" t="n">
        <v>1</v>
      </c>
      <c r="I30" s="0" t="str">
        <f aca="false">HYPERLINK("http://www.octopart.com/search?q=CC453232-1R0KL")</f>
        <v>http://www.octopart.com/search?q=CC453232-1R0KL</v>
      </c>
    </row>
    <row r="31" customFormat="false" ht="12.8" hidden="false" customHeight="false" outlineLevel="0" collapsed="false">
      <c r="A31" s="0" t="n">
        <v>30</v>
      </c>
      <c r="B31" s="0" t="s">
        <v>98</v>
      </c>
      <c r="C31" s="0" t="s">
        <v>99</v>
      </c>
      <c r="D31" s="0" t="s">
        <v>15</v>
      </c>
      <c r="E31" s="0" t="s">
        <v>100</v>
      </c>
      <c r="F31" s="4" t="n">
        <v>1210</v>
      </c>
      <c r="G31" s="0" t="n">
        <v>2</v>
      </c>
      <c r="H31" s="0" t="n">
        <v>1</v>
      </c>
      <c r="I31" s="0" t="str">
        <f aca="false">HYPERLINK("http://www.octopart.com/search?q=AISC-1210-R56J-T")</f>
        <v>http://www.octopart.com/search?q=AISC-1210-R56J-T</v>
      </c>
    </row>
    <row r="32" customFormat="false" ht="12.8" hidden="false" customHeight="false" outlineLevel="0" collapsed="false">
      <c r="A32" s="0" t="n">
        <v>31</v>
      </c>
      <c r="B32" s="0" t="s">
        <v>101</v>
      </c>
      <c r="C32" s="0" t="s">
        <v>102</v>
      </c>
      <c r="D32" s="0" t="s">
        <v>15</v>
      </c>
      <c r="E32" s="0" t="s">
        <v>103</v>
      </c>
      <c r="F32" s="4" t="n">
        <v>1210</v>
      </c>
      <c r="G32" s="0" t="n">
        <v>2</v>
      </c>
      <c r="H32" s="0" t="n">
        <v>2</v>
      </c>
      <c r="I32" s="0" t="str">
        <f aca="false">HYPERLINK("http://www.octopart.com/search?q=AISC-1210-R39J-T")</f>
        <v>http://www.octopart.com/search?q=AISC-1210-R39J-T</v>
      </c>
    </row>
    <row r="33" customFormat="false" ht="12.8" hidden="false" customHeight="false" outlineLevel="0" collapsed="false">
      <c r="A33" s="0" t="n">
        <v>32</v>
      </c>
      <c r="B33" s="0" t="s">
        <v>104</v>
      </c>
      <c r="C33" s="0" t="s">
        <v>105</v>
      </c>
      <c r="D33" s="0" t="s">
        <v>15</v>
      </c>
      <c r="E33" s="0" t="s">
        <v>106</v>
      </c>
      <c r="F33" s="4" t="n">
        <v>1210</v>
      </c>
      <c r="G33" s="0" t="n">
        <v>2</v>
      </c>
      <c r="H33" s="0" t="n">
        <v>1</v>
      </c>
      <c r="I33" s="0" t="str">
        <f aca="false">HYPERLINK("http://www.octopart.com/search?q=AISC-1210-R68J-T")</f>
        <v>http://www.octopart.com/search?q=AISC-1210-R68J-T</v>
      </c>
    </row>
    <row r="34" customFormat="false" ht="12.8" hidden="false" customHeight="false" outlineLevel="0" collapsed="false">
      <c r="A34" s="0" t="n">
        <v>33</v>
      </c>
      <c r="B34" s="0" t="s">
        <v>107</v>
      </c>
      <c r="C34" s="0" t="s">
        <v>108</v>
      </c>
      <c r="D34" s="0" t="s">
        <v>15</v>
      </c>
      <c r="E34" s="0" t="s">
        <v>109</v>
      </c>
      <c r="F34" s="4" t="n">
        <v>1210</v>
      </c>
      <c r="G34" s="0" t="n">
        <v>2</v>
      </c>
      <c r="H34" s="0" t="n">
        <v>1</v>
      </c>
      <c r="I34" s="0" t="str">
        <f aca="false">HYPERLINK("http://www.octopart.com/search?q=AISC-1210-R27J-T")</f>
        <v>http://www.octopart.com/search?q=AISC-1210-R27J-T</v>
      </c>
    </row>
    <row r="35" customFormat="false" ht="23.95" hidden="false" customHeight="false" outlineLevel="0" collapsed="false">
      <c r="A35" s="0" t="n">
        <v>34</v>
      </c>
      <c r="B35" s="0" t="s">
        <v>110</v>
      </c>
      <c r="C35" s="3" t="s">
        <v>111</v>
      </c>
      <c r="D35" s="0" t="s">
        <v>11</v>
      </c>
      <c r="E35" s="0" t="s">
        <v>112</v>
      </c>
      <c r="F35" s="4" t="n">
        <v>805</v>
      </c>
      <c r="G35" s="0" t="n">
        <v>2</v>
      </c>
      <c r="H35" s="0" t="n">
        <v>1</v>
      </c>
      <c r="I35" s="0" t="str">
        <f aca="false">HYPERLINK("http://www.octopart.com/search?q=RC0805FR-0722RL")</f>
        <v>http://www.octopart.com/search?q=RC0805FR-0722RL</v>
      </c>
      <c r="J35" s="0" t="str">
        <f aca="false">HYPERLINK("http://www.octopart.com/search?q=ERJ-6ENF22R0V")</f>
        <v>http://www.octopart.com/search?q=ERJ-6ENF22R0V</v>
      </c>
    </row>
    <row r="36" customFormat="false" ht="23.95" hidden="false" customHeight="false" outlineLevel="0" collapsed="false">
      <c r="A36" s="0" t="n">
        <v>35</v>
      </c>
      <c r="B36" s="0" t="s">
        <v>113</v>
      </c>
      <c r="C36" s="3" t="s">
        <v>114</v>
      </c>
      <c r="D36" s="0" t="s">
        <v>11</v>
      </c>
      <c r="E36" s="0" t="s">
        <v>115</v>
      </c>
      <c r="F36" s="4" t="n">
        <v>805</v>
      </c>
      <c r="G36" s="0" t="n">
        <v>2</v>
      </c>
      <c r="H36" s="0" t="n">
        <v>3</v>
      </c>
      <c r="I36" s="0" t="str">
        <f aca="false">HYPERLINK("http://www.octopart.com/search?q=RC0805FR-072K2L")</f>
        <v>http://www.octopart.com/search?q=RC0805FR-072K2L</v>
      </c>
      <c r="J36" s="0" t="str">
        <f aca="false">HYPERLINK("http://www.octopart.com/search?q=CRG0805F2K2")</f>
        <v>http://www.octopart.com/search?q=CRG0805F2K2</v>
      </c>
    </row>
    <row r="37" customFormat="false" ht="35.2" hidden="false" customHeight="false" outlineLevel="0" collapsed="false">
      <c r="A37" s="0" t="n">
        <v>36</v>
      </c>
      <c r="B37" s="0" t="s">
        <v>116</v>
      </c>
      <c r="C37" s="3" t="s">
        <v>117</v>
      </c>
      <c r="D37" s="0" t="s">
        <v>11</v>
      </c>
      <c r="E37" s="0" t="s">
        <v>118</v>
      </c>
      <c r="F37" s="4" t="n">
        <v>805</v>
      </c>
      <c r="G37" s="0" t="n">
        <v>2</v>
      </c>
      <c r="H37" s="0" t="n">
        <v>1</v>
      </c>
      <c r="I37" s="0" t="str">
        <f aca="false">HYPERLINK("http://www.octopart.com/search?q=RC0805FR-0756RL")</f>
        <v>http://www.octopart.com/search?q=RC0805FR-0756RL</v>
      </c>
      <c r="J37" s="0" t="str">
        <f aca="false">HYPERLINK("http://www.octopart.com/search?q=ERJ-6ENF56R0V")</f>
        <v>http://www.octopart.com/search?q=ERJ-6ENF56R0V</v>
      </c>
      <c r="K37" s="0" t="str">
        <f aca="false">HYPERLINK("http://www.octopart.com/search?q=CRGCQ0805F56R")</f>
        <v>http://www.octopart.com/search?q=CRGCQ0805F56R</v>
      </c>
    </row>
    <row r="38" customFormat="false" ht="35.2" hidden="false" customHeight="false" outlineLevel="0" collapsed="false">
      <c r="A38" s="0" t="n">
        <v>37</v>
      </c>
      <c r="B38" s="0" t="s">
        <v>119</v>
      </c>
      <c r="C38" s="3" t="s">
        <v>120</v>
      </c>
      <c r="D38" s="0" t="s">
        <v>11</v>
      </c>
      <c r="E38" s="0" t="s">
        <v>121</v>
      </c>
      <c r="F38" s="4" t="n">
        <v>805</v>
      </c>
      <c r="G38" s="0" t="n">
        <v>2</v>
      </c>
      <c r="H38" s="0" t="n">
        <v>4</v>
      </c>
      <c r="I38" s="0" t="str">
        <f aca="false">HYPERLINK("http://www.octopart.com/search?q=RC0805JR-074K7L")</f>
        <v>http://www.octopart.com/search?q=RC0805JR-074K7L</v>
      </c>
      <c r="J38" s="0" t="str">
        <f aca="false">HYPERLINK("http://www.octopart.com/search?q=CRG0805F4K7")</f>
        <v>http://www.octopart.com/search?q=CRG0805F4K7</v>
      </c>
      <c r="K38" s="0" t="str">
        <f aca="false">HYPERLINK("http://www.octopart.com/search?q=RC2012F472CS")</f>
        <v>http://www.octopart.com/search?q=RC2012F472CS</v>
      </c>
    </row>
    <row r="39" customFormat="false" ht="23.95" hidden="false" customHeight="false" outlineLevel="0" collapsed="false">
      <c r="A39" s="0" t="n">
        <v>38</v>
      </c>
      <c r="B39" s="0" t="s">
        <v>122</v>
      </c>
      <c r="C39" s="3" t="s">
        <v>123</v>
      </c>
      <c r="D39" s="0" t="s">
        <v>11</v>
      </c>
      <c r="E39" s="0" t="s">
        <v>124</v>
      </c>
      <c r="F39" s="4" t="n">
        <v>805</v>
      </c>
      <c r="G39" s="0" t="n">
        <v>2</v>
      </c>
      <c r="H39" s="0" t="n">
        <v>2</v>
      </c>
      <c r="I39" s="0" t="str">
        <f aca="false">HYPERLINK("http://www.octopart.com/search?q=RC0805FR-0718RL")</f>
        <v>http://www.octopart.com/search?q=RC0805FR-0718RL</v>
      </c>
      <c r="J39" s="0" t="str">
        <f aca="false">HYPERLINK("http://www.octopart.com/search?q=CRG0805F18R")</f>
        <v>http://www.octopart.com/search?q=CRG0805F18R</v>
      </c>
    </row>
    <row r="40" customFormat="false" ht="23.95" hidden="false" customHeight="false" outlineLevel="0" collapsed="false">
      <c r="A40" s="0" t="n">
        <v>39</v>
      </c>
      <c r="B40" s="0" t="s">
        <v>125</v>
      </c>
      <c r="C40" s="3" t="s">
        <v>126</v>
      </c>
      <c r="D40" s="0" t="s">
        <v>11</v>
      </c>
      <c r="E40" s="0" t="s">
        <v>127</v>
      </c>
      <c r="F40" s="4" t="n">
        <v>805</v>
      </c>
      <c r="G40" s="0" t="n">
        <v>2</v>
      </c>
      <c r="H40" s="0" t="n">
        <v>2</v>
      </c>
      <c r="I40" s="0" t="str">
        <f aca="false">HYPERLINK("http://www.octopart.com/search?q=RC0805FR-076K2L")</f>
        <v>http://www.octopart.com/search?q=RC0805FR-076K2L</v>
      </c>
      <c r="J40" s="0" t="str">
        <f aca="false">HYPERLINK("http://www.octopart.com/search?q=ERJ-6ENF6201V")</f>
        <v>http://www.octopart.com/search?q=ERJ-6ENF6201V</v>
      </c>
    </row>
    <row r="41" customFormat="false" ht="35.2" hidden="false" customHeight="false" outlineLevel="0" collapsed="false">
      <c r="A41" s="0" t="n">
        <v>40</v>
      </c>
      <c r="B41" s="0" t="s">
        <v>128</v>
      </c>
      <c r="C41" s="3" t="s">
        <v>129</v>
      </c>
      <c r="D41" s="0" t="s">
        <v>11</v>
      </c>
      <c r="E41" s="0" t="s">
        <v>130</v>
      </c>
      <c r="F41" s="4" t="n">
        <v>805</v>
      </c>
      <c r="G41" s="0" t="n">
        <v>2</v>
      </c>
      <c r="H41" s="0" t="n">
        <v>2</v>
      </c>
      <c r="I41" s="0" t="str">
        <f aca="false">HYPERLINK("http://www.octopart.com/search?q=RC0805JR-07330RL")</f>
        <v>http://www.octopart.com/search?q=RC0805JR-07330RL</v>
      </c>
      <c r="J41" s="0" t="str">
        <f aca="false">HYPERLINK("http://www.octopart.com/search?q=RC2012F331CS")</f>
        <v>http://www.octopart.com/search?q=RC2012F331CS</v>
      </c>
      <c r="K41" s="0" t="str">
        <f aca="false">HYPERLINK("http://www.octopart.com/search?q=CRG0805F330R")</f>
        <v>http://www.octopart.com/search?q=CRG0805F330R</v>
      </c>
    </row>
    <row r="42" customFormat="false" ht="12.8" hidden="false" customHeight="false" outlineLevel="0" collapsed="false">
      <c r="A42" s="0" t="n">
        <v>41</v>
      </c>
      <c r="B42" s="0" t="s">
        <v>131</v>
      </c>
      <c r="C42" s="0" t="s">
        <v>132</v>
      </c>
      <c r="D42" s="0" t="s">
        <v>15</v>
      </c>
      <c r="E42" s="0" t="s">
        <v>133</v>
      </c>
      <c r="F42" s="4" t="s">
        <v>134</v>
      </c>
      <c r="G42" s="0" t="n">
        <v>20</v>
      </c>
      <c r="H42" s="0" t="n">
        <v>1</v>
      </c>
      <c r="I42" s="0" t="str">
        <f aca="false">HYPERLINK("http://www.octopart.com/search?q=MCP23008T-E/SS")</f>
        <v>http://www.octopart.com/search?q=MCP23008T-E/SS</v>
      </c>
    </row>
    <row r="43" customFormat="false" ht="12.8" hidden="false" customHeight="false" outlineLevel="0" collapsed="false">
      <c r="A43" s="0" t="n">
        <v>42</v>
      </c>
      <c r="B43" s="0" t="s">
        <v>135</v>
      </c>
      <c r="C43" s="0" t="s">
        <v>136</v>
      </c>
      <c r="D43" s="0" t="s">
        <v>15</v>
      </c>
      <c r="E43" s="0" t="s">
        <v>137</v>
      </c>
      <c r="F43" s="4" t="s">
        <v>138</v>
      </c>
      <c r="G43" s="0" t="n">
        <v>16</v>
      </c>
      <c r="H43" s="0" t="n">
        <v>1</v>
      </c>
      <c r="I43" s="0" t="str">
        <f aca="false">HYPERLINK("http://www.octopart.com/search?q=ULN2003LVPWR")</f>
        <v>http://www.octopart.com/search?q=ULN2003LVPWR</v>
      </c>
    </row>
    <row r="44" customFormat="false" ht="12.8" hidden="false" customHeight="false" outlineLevel="0" collapsed="false">
      <c r="A44" s="0" t="n">
        <v>43</v>
      </c>
      <c r="B44" s="0" t="s">
        <v>139</v>
      </c>
      <c r="C44" s="0" t="s">
        <v>140</v>
      </c>
      <c r="D44" s="0" t="s">
        <v>15</v>
      </c>
      <c r="E44" s="0" t="s">
        <v>141</v>
      </c>
      <c r="F44" s="4" t="s">
        <v>142</v>
      </c>
      <c r="G44" s="0" t="n">
        <v>8</v>
      </c>
      <c r="H44" s="0" t="n">
        <v>1</v>
      </c>
      <c r="I44" s="0" t="str">
        <f aca="false">HYPERLINK("http://www.octopart.com/search?q=AD8692ARMZ-R7")</f>
        <v>http://www.octopart.com/search?q=AD8692ARMZ-R7</v>
      </c>
    </row>
    <row r="45" customFormat="false" ht="12.8" hidden="false" customHeight="false" outlineLevel="0" collapsed="false">
      <c r="A45" s="0" t="n">
        <v>44</v>
      </c>
      <c r="B45" s="0" t="s">
        <v>143</v>
      </c>
      <c r="C45" s="0" t="s">
        <v>144</v>
      </c>
      <c r="D45" s="0" t="s">
        <v>15</v>
      </c>
      <c r="E45" s="0" t="s">
        <v>145</v>
      </c>
      <c r="F45" s="4" t="s">
        <v>146</v>
      </c>
      <c r="G45" s="0" t="n">
        <v>5</v>
      </c>
      <c r="H45" s="0" t="n">
        <v>1</v>
      </c>
      <c r="I45" s="0" t="str">
        <f aca="false">HYPERLINK("http://www.octopart.com/search?q=SN74LVC1G00DBVR")</f>
        <v>http://www.octopart.com/search?q=SN74LVC1G00DBVR</v>
      </c>
    </row>
    <row r="46" customFormat="false" ht="12.8" hidden="false" customHeight="false" outlineLevel="0" collapsed="false">
      <c r="F46" s="4"/>
    </row>
    <row r="47" customFormat="false" ht="12.8" hidden="false" customHeight="false" outlineLevel="0" collapsed="false">
      <c r="A47" s="5" t="s">
        <v>147</v>
      </c>
      <c r="B47" s="0" t="n">
        <v>38</v>
      </c>
      <c r="C47" s="5" t="s">
        <v>148</v>
      </c>
      <c r="D47" s="0" t="n">
        <v>6</v>
      </c>
      <c r="F47" s="4"/>
    </row>
    <row r="48" customFormat="false" ht="12.8" hidden="false" customHeight="false" outlineLevel="0" collapsed="false">
      <c r="A48" s="5" t="s">
        <v>149</v>
      </c>
      <c r="B48" s="0" t="n">
        <v>81</v>
      </c>
      <c r="C48" s="5" t="s">
        <v>150</v>
      </c>
      <c r="D48" s="0" t="n">
        <v>13</v>
      </c>
      <c r="F48" s="4"/>
    </row>
    <row r="49" customFormat="false" ht="12.8" hidden="false" customHeight="false" outlineLevel="0" collapsed="false">
      <c r="A49" s="5" t="s">
        <v>151</v>
      </c>
      <c r="B49" s="0" t="n">
        <v>207</v>
      </c>
      <c r="C49" s="5" t="s">
        <v>152</v>
      </c>
      <c r="D49" s="0" t="n">
        <v>107</v>
      </c>
      <c r="F49" s="4"/>
    </row>
    <row r="50" customFormat="false" ht="12.8" hidden="false" customHeight="false" outlineLevel="0" collapsed="false">
      <c r="F50" s="4"/>
    </row>
    <row r="51" customFormat="false" ht="15" hidden="false" customHeight="false" outlineLevel="0" collapsed="false">
      <c r="A51" s="1" t="s">
        <v>153</v>
      </c>
      <c r="B51" s="1"/>
      <c r="F51" s="4"/>
    </row>
    <row r="52" customFormat="false" ht="12.8" hidden="false" customHeight="false" outlineLevel="0" collapsed="false">
      <c r="A52" s="6" t="s">
        <v>154</v>
      </c>
      <c r="B52" s="6"/>
      <c r="F52" s="4"/>
    </row>
  </sheetData>
  <mergeCells count="3">
    <mergeCell ref="I1:L1"/>
    <mergeCell ref="A51:B51"/>
    <mergeCell ref="A52:B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2019-02-24T21:36:48Z</dcterms:modified>
  <cp:revision>1</cp:revision>
  <dc:subject/>
  <dc:title/>
</cp:coreProperties>
</file>