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hua's_curcuit\data_process\"/>
    </mc:Choice>
  </mc:AlternateContent>
  <xr:revisionPtr revIDLastSave="0" documentId="13_ncr:1_{5B7027B4-E8BE-47E5-A904-3D941B5F6B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Состояние системы" sheetId="1" r:id="rId1"/>
    <sheet name="Амплидуты аттрактора Рёсслера" sheetId="2" r:id="rId2"/>
    <sheet name="Характерный размер для одного R" sheetId="3" r:id="rId3"/>
    <sheet name="Постоянные Фейгельбаума" sheetId="4" r:id="rId4"/>
  </sheets>
  <calcPr calcId="191029"/>
</workbook>
</file>

<file path=xl/calcChain.xml><?xml version="1.0" encoding="utf-8"?>
<calcChain xmlns="http://schemas.openxmlformats.org/spreadsheetml/2006/main">
  <c r="B51" i="1" l="1"/>
  <c r="A29" i="1" s="1"/>
  <c r="E34" i="1"/>
  <c r="C51" i="1"/>
  <c r="B59" i="1"/>
  <c r="E36" i="1" s="1"/>
  <c r="D36" i="1"/>
  <c r="B58" i="1"/>
  <c r="B50" i="1"/>
  <c r="B57" i="1"/>
  <c r="B55" i="1"/>
  <c r="B54" i="1"/>
  <c r="B53" i="1"/>
  <c r="D17" i="1"/>
  <c r="D30" i="1" s="1"/>
  <c r="D18" i="1"/>
  <c r="D31" i="1" s="1"/>
  <c r="D19" i="1"/>
  <c r="E32" i="1" s="1"/>
  <c r="D20" i="1"/>
  <c r="D33" i="1" s="1"/>
  <c r="D21" i="1"/>
  <c r="D34" i="1" s="1"/>
  <c r="D22" i="1"/>
  <c r="D35" i="1" s="1"/>
  <c r="D23" i="1"/>
  <c r="D24" i="1"/>
  <c r="E17" i="1"/>
  <c r="E18" i="1"/>
  <c r="E19" i="1"/>
  <c r="E20" i="1"/>
  <c r="E21" i="1"/>
  <c r="E22" i="1"/>
  <c r="E23" i="1"/>
  <c r="E24" i="1"/>
  <c r="H17" i="1"/>
  <c r="H18" i="1"/>
  <c r="H19" i="1"/>
  <c r="H20" i="1"/>
  <c r="H21" i="1"/>
  <c r="G17" i="1"/>
  <c r="G30" i="1" s="1"/>
  <c r="G18" i="1"/>
  <c r="G31" i="1" s="1"/>
  <c r="G19" i="1"/>
  <c r="G20" i="1"/>
  <c r="G33" i="1" s="1"/>
  <c r="G21" i="1"/>
  <c r="G34" i="1" s="1"/>
  <c r="K17" i="1"/>
  <c r="K18" i="1"/>
  <c r="K19" i="1"/>
  <c r="K20" i="1"/>
  <c r="K21" i="1"/>
  <c r="K22" i="1"/>
  <c r="K23" i="1"/>
  <c r="K24" i="1"/>
  <c r="K25" i="1"/>
  <c r="K26" i="1"/>
  <c r="J17" i="1"/>
  <c r="J18" i="1"/>
  <c r="K31" i="1" s="1"/>
  <c r="J19" i="1"/>
  <c r="K32" i="1" s="1"/>
  <c r="J20" i="1"/>
  <c r="K33" i="1" s="1"/>
  <c r="J21" i="1"/>
  <c r="J22" i="1"/>
  <c r="J23" i="1"/>
  <c r="J24" i="1"/>
  <c r="J25" i="1"/>
  <c r="J26" i="1"/>
  <c r="J39" i="1" s="1"/>
  <c r="N17" i="1"/>
  <c r="N18" i="1"/>
  <c r="N19" i="1"/>
  <c r="N20" i="1"/>
  <c r="N21" i="1"/>
  <c r="N22" i="1"/>
  <c r="M17" i="1"/>
  <c r="M18" i="1"/>
  <c r="M19" i="1"/>
  <c r="M20" i="1"/>
  <c r="M33" i="1" s="1"/>
  <c r="M21" i="1"/>
  <c r="M34" i="1" s="1"/>
  <c r="M22" i="1"/>
  <c r="M35" i="1" s="1"/>
  <c r="Q17" i="1"/>
  <c r="Q18" i="1"/>
  <c r="Q19" i="1"/>
  <c r="Q20" i="1"/>
  <c r="Q21" i="1"/>
  <c r="P17" i="1"/>
  <c r="Q30" i="1" s="1"/>
  <c r="P18" i="1"/>
  <c r="P19" i="1"/>
  <c r="P20" i="1"/>
  <c r="P33" i="1" s="1"/>
  <c r="P21" i="1"/>
  <c r="P34" i="1" s="1"/>
  <c r="T17" i="1"/>
  <c r="T18" i="1"/>
  <c r="T19" i="1"/>
  <c r="T20" i="1"/>
  <c r="T21" i="1"/>
  <c r="T22" i="1"/>
  <c r="T23" i="1"/>
  <c r="S17" i="1"/>
  <c r="S30" i="1" s="1"/>
  <c r="S18" i="1"/>
  <c r="S31" i="1" s="1"/>
  <c r="S19" i="1"/>
  <c r="S32" i="1" s="1"/>
  <c r="S20" i="1"/>
  <c r="S33" i="1" s="1"/>
  <c r="S21" i="1"/>
  <c r="S34" i="1" s="1"/>
  <c r="S22" i="1"/>
  <c r="S23" i="1"/>
  <c r="W17" i="1"/>
  <c r="W18" i="1"/>
  <c r="W19" i="1"/>
  <c r="W20" i="1"/>
  <c r="W21" i="1"/>
  <c r="W22" i="1"/>
  <c r="W23" i="1"/>
  <c r="V17" i="1"/>
  <c r="V30" i="1" s="1"/>
  <c r="V18" i="1"/>
  <c r="V31" i="1" s="1"/>
  <c r="V19" i="1"/>
  <c r="V32" i="1" s="1"/>
  <c r="V20" i="1"/>
  <c r="V21" i="1"/>
  <c r="V22" i="1"/>
  <c r="V23" i="1"/>
  <c r="Z17" i="1"/>
  <c r="Z18" i="1"/>
  <c r="Z19" i="1"/>
  <c r="Z20" i="1"/>
  <c r="Y17" i="1"/>
  <c r="Y18" i="1"/>
  <c r="Y31" i="1" s="1"/>
  <c r="Y19" i="1"/>
  <c r="Y32" i="1" s="1"/>
  <c r="Y20" i="1"/>
  <c r="Y33" i="1" s="1"/>
  <c r="Z16" i="1"/>
  <c r="W16" i="1"/>
  <c r="T16" i="1"/>
  <c r="Q16" i="1"/>
  <c r="N16" i="1"/>
  <c r="K16" i="1"/>
  <c r="H16" i="1"/>
  <c r="E16" i="1"/>
  <c r="Y16" i="1"/>
  <c r="V16" i="1"/>
  <c r="S16" i="1"/>
  <c r="S29" i="1" s="1"/>
  <c r="P16" i="1"/>
  <c r="M16" i="1"/>
  <c r="J16" i="1"/>
  <c r="G16" i="1"/>
  <c r="D16" i="1"/>
  <c r="D29" i="1" s="1"/>
  <c r="B17" i="1"/>
  <c r="B18" i="1"/>
  <c r="B19" i="1"/>
  <c r="B16" i="1"/>
  <c r="A17" i="1"/>
  <c r="A18" i="1"/>
  <c r="A19" i="1"/>
  <c r="A16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I2" i="2"/>
  <c r="H2" i="2"/>
  <c r="H32" i="1" l="1"/>
  <c r="W35" i="1"/>
  <c r="N32" i="1"/>
  <c r="K30" i="1"/>
  <c r="H29" i="1"/>
  <c r="W34" i="1"/>
  <c r="N29" i="1"/>
  <c r="T35" i="1"/>
  <c r="B29" i="1"/>
  <c r="K37" i="1"/>
  <c r="E37" i="1"/>
  <c r="K36" i="1"/>
  <c r="W29" i="1"/>
  <c r="Q32" i="1"/>
  <c r="N31" i="1"/>
  <c r="K35" i="1"/>
  <c r="W36" i="1"/>
  <c r="K29" i="1"/>
  <c r="T36" i="1"/>
  <c r="W33" i="1"/>
  <c r="K38" i="1"/>
  <c r="Q29" i="1"/>
  <c r="B32" i="1"/>
  <c r="B31" i="1"/>
  <c r="B30" i="1"/>
  <c r="Z29" i="1"/>
  <c r="Z30" i="1"/>
  <c r="Q31" i="1"/>
  <c r="N30" i="1"/>
  <c r="K34" i="1"/>
  <c r="E31" i="1"/>
  <c r="E30" i="1"/>
  <c r="E29" i="1"/>
  <c r="D32" i="1"/>
  <c r="G32" i="1"/>
  <c r="T29" i="1"/>
  <c r="Y30" i="1"/>
  <c r="W32" i="1"/>
  <c r="T34" i="1"/>
  <c r="P32" i="1"/>
  <c r="M32" i="1"/>
  <c r="K39" i="1"/>
  <c r="H31" i="1"/>
  <c r="V29" i="1"/>
  <c r="V36" i="1"/>
  <c r="W31" i="1"/>
  <c r="T33" i="1"/>
  <c r="P31" i="1"/>
  <c r="M31" i="1"/>
  <c r="D37" i="1"/>
  <c r="V35" i="1"/>
  <c r="W30" i="1"/>
  <c r="T32" i="1"/>
  <c r="P30" i="1"/>
  <c r="M30" i="1"/>
  <c r="J38" i="1"/>
  <c r="H30" i="1"/>
  <c r="Y29" i="1"/>
  <c r="V34" i="1"/>
  <c r="S36" i="1"/>
  <c r="T31" i="1"/>
  <c r="N34" i="1"/>
  <c r="J37" i="1"/>
  <c r="V33" i="1"/>
  <c r="S35" i="1"/>
  <c r="T30" i="1"/>
  <c r="N33" i="1"/>
  <c r="J36" i="1"/>
  <c r="A32" i="1"/>
  <c r="E35" i="1"/>
  <c r="G29" i="1"/>
  <c r="J29" i="1"/>
  <c r="Z33" i="1"/>
  <c r="Q34" i="1"/>
  <c r="J35" i="1"/>
  <c r="A31" i="1"/>
  <c r="Q33" i="1"/>
  <c r="J34" i="1"/>
  <c r="A30" i="1"/>
  <c r="H34" i="1"/>
  <c r="M29" i="1"/>
  <c r="Z32" i="1"/>
  <c r="J33" i="1"/>
  <c r="N35" i="1"/>
  <c r="J32" i="1"/>
  <c r="E33" i="1"/>
  <c r="H33" i="1"/>
  <c r="P29" i="1"/>
  <c r="Z31" i="1"/>
  <c r="J31" i="1"/>
  <c r="J30" i="1"/>
</calcChain>
</file>

<file path=xl/sharedStrings.xml><?xml version="1.0" encoding="utf-8"?>
<sst xmlns="http://schemas.openxmlformats.org/spreadsheetml/2006/main" count="109" uniqueCount="46">
  <si>
    <t>Переход БПЦ к ДПА</t>
  </si>
  <si>
    <t>Переход от ДПА к АР</t>
  </si>
  <si>
    <t>Переход от АP к ДПЦ</t>
  </si>
  <si>
    <t>Переход от ДПЦ к МПЦ</t>
  </si>
  <si>
    <t>Переход от МПЦ к точке</t>
  </si>
  <si>
    <t>Переход от точки к МПЦ</t>
  </si>
  <si>
    <t>Переход от МПЦ к БПЦ</t>
  </si>
  <si>
    <t>Переход от БПЦ к МПЦ</t>
  </si>
  <si>
    <t>R</t>
  </si>
  <si>
    <t>RL</t>
  </si>
  <si>
    <t>БПЦ - большой предельный цикл</t>
  </si>
  <si>
    <t>ДПА - двухпетлевой аттрактор</t>
  </si>
  <si>
    <t>АР - аттрактор Рёсслера</t>
  </si>
  <si>
    <t>ДПЦ - двойной предельный цикл</t>
  </si>
  <si>
    <t>МПЦ - малый предельный цикл</t>
  </si>
  <si>
    <t>R_L</t>
  </si>
  <si>
    <t>Ux</t>
  </si>
  <si>
    <t>Uy</t>
  </si>
  <si>
    <t>h</t>
  </si>
  <si>
    <t>scaley</t>
  </si>
  <si>
    <t>scalex</t>
  </si>
  <si>
    <t>RL 2 петли</t>
  </si>
  <si>
    <t>RL 3 петли</t>
  </si>
  <si>
    <t>Ux_norm</t>
  </si>
  <si>
    <t>Uy_norm</t>
  </si>
  <si>
    <t>h_norm</t>
  </si>
  <si>
    <t>R_true</t>
  </si>
  <si>
    <t>RL_true</t>
  </si>
  <si>
    <t>RL_max</t>
  </si>
  <si>
    <t>R_max</t>
  </si>
  <si>
    <t>Diameter</t>
  </si>
  <si>
    <t>Пересчитанные сопротивления</t>
  </si>
  <si>
    <t>Для схемы</t>
  </si>
  <si>
    <t>Ga</t>
  </si>
  <si>
    <t>Gb</t>
  </si>
  <si>
    <t>E</t>
  </si>
  <si>
    <t>C1</t>
  </si>
  <si>
    <t>C2</t>
  </si>
  <si>
    <t>C</t>
  </si>
  <si>
    <t>m1</t>
  </si>
  <si>
    <t>alpha</t>
  </si>
  <si>
    <t>beta</t>
  </si>
  <si>
    <t>m0/m1</t>
  </si>
  <si>
    <t>L_coef</t>
  </si>
  <si>
    <t>В лог масштабе с пересчитныыми значениями</t>
  </si>
  <si>
    <t>В исходных переменных R-RL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</si>
</sst>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БПЦ к ДПА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'Состояние системы'!$A$16:$A$19</c:f>
              <c:numCache>
                <c:formatCode>General</c:formatCode>
                <c:ptCount val="4"/>
                <c:pt idx="0">
                  <c:v>1.3000000000000003</c:v>
                </c:pt>
                <c:pt idx="1">
                  <c:v>1.2200000000000002</c:v>
                </c:pt>
                <c:pt idx="2">
                  <c:v>1.27</c:v>
                </c:pt>
                <c:pt idx="3">
                  <c:v>1.2400000000000002</c:v>
                </c:pt>
              </c:numCache>
            </c:numRef>
          </c:xVal>
          <c:yVal>
            <c:numRef>
              <c:f>'Состояние системы'!$B$16:$B$19</c:f>
              <c:numCache>
                <c:formatCode>General</c:formatCode>
                <c:ptCount val="4"/>
                <c:pt idx="0">
                  <c:v>10</c:v>
                </c:pt>
                <c:pt idx="1">
                  <c:v>8.5500000000000007</c:v>
                </c:pt>
                <c:pt idx="2">
                  <c:v>9.15</c:v>
                </c:pt>
                <c:pt idx="3">
                  <c:v>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9-4EDB-B36F-E32197596133}"/>
            </c:ext>
          </c:extLst>
        </c:ser>
        <c:ser>
          <c:idx val="1"/>
          <c:order val="1"/>
          <c:tx>
            <c:v>ДПА к АР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'Состояние системы'!$D$16:$D$24</c:f>
              <c:numCache>
                <c:formatCode>General</c:formatCode>
                <c:ptCount val="9"/>
                <c:pt idx="0">
                  <c:v>1.27</c:v>
                </c:pt>
                <c:pt idx="1">
                  <c:v>1.2400000000000002</c:v>
                </c:pt>
                <c:pt idx="2">
                  <c:v>1.31</c:v>
                </c:pt>
                <c:pt idx="3">
                  <c:v>1.3800000000000003</c:v>
                </c:pt>
                <c:pt idx="4">
                  <c:v>1.4500000000000002</c:v>
                </c:pt>
                <c:pt idx="5">
                  <c:v>1.48</c:v>
                </c:pt>
                <c:pt idx="6">
                  <c:v>1.5500000000000003</c:v>
                </c:pt>
                <c:pt idx="7">
                  <c:v>1.5700000000000003</c:v>
                </c:pt>
                <c:pt idx="8">
                  <c:v>1.5100000000000002</c:v>
                </c:pt>
              </c:numCache>
            </c:numRef>
          </c:xVal>
          <c:yVal>
            <c:numRef>
              <c:f>'Состояние системы'!$E$16:$E$24</c:f>
              <c:numCache>
                <c:formatCode>General</c:formatCode>
                <c:ptCount val="9"/>
                <c:pt idx="0">
                  <c:v>7.93</c:v>
                </c:pt>
                <c:pt idx="1">
                  <c:v>7.76</c:v>
                </c:pt>
                <c:pt idx="2">
                  <c:v>7.66</c:v>
                </c:pt>
                <c:pt idx="3">
                  <c:v>7.8</c:v>
                </c:pt>
                <c:pt idx="4">
                  <c:v>8.15</c:v>
                </c:pt>
                <c:pt idx="5">
                  <c:v>8.32</c:v>
                </c:pt>
                <c:pt idx="6">
                  <c:v>9.09</c:v>
                </c:pt>
                <c:pt idx="7">
                  <c:v>10</c:v>
                </c:pt>
                <c:pt idx="8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9-4EDB-B36F-E32197596133}"/>
            </c:ext>
          </c:extLst>
        </c:ser>
        <c:ser>
          <c:idx val="2"/>
          <c:order val="2"/>
          <c:tx>
            <c:v>Ар к ДПЦ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'Состояние системы'!$G$16:$G$21</c:f>
              <c:numCache>
                <c:formatCode>General</c:formatCode>
                <c:ptCount val="6"/>
                <c:pt idx="0">
                  <c:v>1.52</c:v>
                </c:pt>
                <c:pt idx="1">
                  <c:v>1.6300000000000003</c:v>
                </c:pt>
                <c:pt idx="2">
                  <c:v>1.58</c:v>
                </c:pt>
                <c:pt idx="3">
                  <c:v>1.4700000000000002</c:v>
                </c:pt>
                <c:pt idx="4">
                  <c:v>1.4300000000000002</c:v>
                </c:pt>
                <c:pt idx="5">
                  <c:v>1.3600000000000003</c:v>
                </c:pt>
              </c:numCache>
            </c:numRef>
          </c:xVal>
          <c:yVal>
            <c:numRef>
              <c:f>'Состояние системы'!$H$16:$H$21</c:f>
              <c:numCache>
                <c:formatCode>General</c:formatCode>
                <c:ptCount val="6"/>
                <c:pt idx="0">
                  <c:v>7.52</c:v>
                </c:pt>
                <c:pt idx="1">
                  <c:v>10</c:v>
                </c:pt>
                <c:pt idx="2">
                  <c:v>9.27</c:v>
                </c:pt>
                <c:pt idx="3">
                  <c:v>7.52</c:v>
                </c:pt>
                <c:pt idx="4">
                  <c:v>7.1099999999999994</c:v>
                </c:pt>
                <c:pt idx="5">
                  <c:v>6.6400000000000006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9-4EDB-B36F-E32197596133}"/>
            </c:ext>
          </c:extLst>
        </c:ser>
        <c:ser>
          <c:idx val="3"/>
          <c:order val="3"/>
          <c:tx>
            <c:v>ДПЦ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'Состояние системы'!$J$16:$J$26</c:f>
              <c:numCache>
                <c:formatCode>General</c:formatCode>
                <c:ptCount val="11"/>
                <c:pt idx="0">
                  <c:v>1.6400000000000001</c:v>
                </c:pt>
                <c:pt idx="1">
                  <c:v>1.58</c:v>
                </c:pt>
                <c:pt idx="2">
                  <c:v>1.5500000000000003</c:v>
                </c:pt>
                <c:pt idx="3">
                  <c:v>1.5</c:v>
                </c:pt>
                <c:pt idx="4">
                  <c:v>1.4500000000000002</c:v>
                </c:pt>
                <c:pt idx="5">
                  <c:v>1.4000000000000004</c:v>
                </c:pt>
                <c:pt idx="6">
                  <c:v>1.35</c:v>
                </c:pt>
                <c:pt idx="7">
                  <c:v>1.21</c:v>
                </c:pt>
                <c:pt idx="8">
                  <c:v>1.1500000000000004</c:v>
                </c:pt>
                <c:pt idx="9">
                  <c:v>1.1100000000000003</c:v>
                </c:pt>
                <c:pt idx="10">
                  <c:v>1.3000000000000003</c:v>
                </c:pt>
              </c:numCache>
            </c:numRef>
          </c:xVal>
          <c:yVal>
            <c:numRef>
              <c:f>'Состояние системы'!$K$16:$K$26</c:f>
              <c:numCache>
                <c:formatCode>General</c:formatCode>
                <c:ptCount val="11"/>
                <c:pt idx="0">
                  <c:v>10</c:v>
                </c:pt>
                <c:pt idx="1">
                  <c:v>8.98</c:v>
                </c:pt>
                <c:pt idx="2">
                  <c:v>8.5500000000000007</c:v>
                </c:pt>
                <c:pt idx="3">
                  <c:v>7.75</c:v>
                </c:pt>
                <c:pt idx="4">
                  <c:v>7.55</c:v>
                </c:pt>
                <c:pt idx="5">
                  <c:v>6.88</c:v>
                </c:pt>
                <c:pt idx="6">
                  <c:v>6.3599999999999994</c:v>
                </c:pt>
                <c:pt idx="7">
                  <c:v>6.88</c:v>
                </c:pt>
                <c:pt idx="8">
                  <c:v>6.58</c:v>
                </c:pt>
                <c:pt idx="9">
                  <c:v>5.81</c:v>
                </c:pt>
                <c:pt idx="10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F9-4EDB-B36F-E32197596133}"/>
            </c:ext>
          </c:extLst>
        </c:ser>
        <c:ser>
          <c:idx val="4"/>
          <c:order val="4"/>
          <c:tx>
            <c:v>МПЦ к точке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'Состояние системы'!$M$16:$M$22</c:f>
              <c:numCache>
                <c:formatCode>General</c:formatCode>
                <c:ptCount val="7"/>
                <c:pt idx="0">
                  <c:v>1.7000000000000002</c:v>
                </c:pt>
                <c:pt idx="1">
                  <c:v>1.6100000000000003</c:v>
                </c:pt>
                <c:pt idx="2">
                  <c:v>1.5300000000000002</c:v>
                </c:pt>
                <c:pt idx="3">
                  <c:v>1.4400000000000004</c:v>
                </c:pt>
                <c:pt idx="4">
                  <c:v>1.23</c:v>
                </c:pt>
                <c:pt idx="5">
                  <c:v>1.33</c:v>
                </c:pt>
                <c:pt idx="6">
                  <c:v>1.1000000000000001</c:v>
                </c:pt>
              </c:numCache>
            </c:numRef>
          </c:xVal>
          <c:yVal>
            <c:numRef>
              <c:f>'Состояние системы'!$N$16:$N$22</c:f>
              <c:numCache>
                <c:formatCode>General</c:formatCode>
                <c:ptCount val="7"/>
                <c:pt idx="0">
                  <c:v>10</c:v>
                </c:pt>
                <c:pt idx="1">
                  <c:v>7.1099999999999994</c:v>
                </c:pt>
                <c:pt idx="2">
                  <c:v>6.74</c:v>
                </c:pt>
                <c:pt idx="3">
                  <c:v>5.55</c:v>
                </c:pt>
                <c:pt idx="4">
                  <c:v>3.8600000000000003</c:v>
                </c:pt>
                <c:pt idx="5">
                  <c:v>4.1900000000000004</c:v>
                </c:pt>
                <c:pt idx="6">
                  <c:v>3.0300000000000002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F9-4EDB-B36F-E32197596133}"/>
            </c:ext>
          </c:extLst>
        </c:ser>
        <c:ser>
          <c:idx val="5"/>
          <c:order val="5"/>
          <c:tx>
            <c:v>точка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'Состояние системы'!$P$16:$P$21</c:f>
              <c:numCache>
                <c:formatCode>General</c:formatCode>
                <c:ptCount val="6"/>
                <c:pt idx="0">
                  <c:v>1.46</c:v>
                </c:pt>
                <c:pt idx="1">
                  <c:v>1.1700000000000004</c:v>
                </c:pt>
                <c:pt idx="2">
                  <c:v>1.35</c:v>
                </c:pt>
                <c:pt idx="3">
                  <c:v>1.5300000000000002</c:v>
                </c:pt>
                <c:pt idx="4">
                  <c:v>1.6600000000000001</c:v>
                </c:pt>
                <c:pt idx="5">
                  <c:v>1.75</c:v>
                </c:pt>
              </c:numCache>
            </c:numRef>
          </c:xVal>
          <c:yVal>
            <c:numRef>
              <c:f>'Состояние системы'!$Q$16:$Q$21</c:f>
              <c:numCache>
                <c:formatCode>General</c:formatCode>
                <c:ptCount val="6"/>
                <c:pt idx="0">
                  <c:v>1.1400000000000006</c:v>
                </c:pt>
                <c:pt idx="1">
                  <c:v>1.2899999999999991</c:v>
                </c:pt>
                <c:pt idx="2">
                  <c:v>1.3399999999999999</c:v>
                </c:pt>
                <c:pt idx="3">
                  <c:v>1.0399999999999991</c:v>
                </c:pt>
                <c:pt idx="4">
                  <c:v>0.97000000000000064</c:v>
                </c:pt>
                <c:pt idx="5">
                  <c:v>0.90000000000000036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F9-4EDB-B36F-E32197596133}"/>
            </c:ext>
          </c:extLst>
        </c:ser>
        <c:ser>
          <c:idx val="6"/>
          <c:order val="6"/>
          <c:tx>
            <c:v>МПЦ к БПЦ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системы'!$S$16:$S$23</c:f>
              <c:numCache>
                <c:formatCode>General</c:formatCode>
                <c:ptCount val="8"/>
                <c:pt idx="0">
                  <c:v>1.75</c:v>
                </c:pt>
                <c:pt idx="1">
                  <c:v>1.6400000000000001</c:v>
                </c:pt>
                <c:pt idx="2">
                  <c:v>1.52</c:v>
                </c:pt>
                <c:pt idx="3">
                  <c:v>1.4400000000000004</c:v>
                </c:pt>
                <c:pt idx="4">
                  <c:v>1.1900000000000004</c:v>
                </c:pt>
                <c:pt idx="5">
                  <c:v>1.02</c:v>
                </c:pt>
                <c:pt idx="6">
                  <c:v>0.80000000000000027</c:v>
                </c:pt>
                <c:pt idx="7">
                  <c:v>0.66999999999999993</c:v>
                </c:pt>
              </c:numCache>
            </c:numRef>
          </c:xVal>
          <c:yVal>
            <c:numRef>
              <c:f>'Состояние системы'!$T$16:$T$23</c:f>
              <c:numCache>
                <c:formatCode>General</c:formatCode>
                <c:ptCount val="8"/>
                <c:pt idx="0">
                  <c:v>0.74000000000000021</c:v>
                </c:pt>
                <c:pt idx="1">
                  <c:v>0.66999999999999993</c:v>
                </c:pt>
                <c:pt idx="2">
                  <c:v>0.66000000000000014</c:v>
                </c:pt>
                <c:pt idx="3">
                  <c:v>0.64000000000000057</c:v>
                </c:pt>
                <c:pt idx="4">
                  <c:v>0.60999999999999943</c:v>
                </c:pt>
                <c:pt idx="5">
                  <c:v>0.5600000000000005</c:v>
                </c:pt>
                <c:pt idx="6">
                  <c:v>0.5600000000000005</c:v>
                </c:pt>
                <c:pt idx="7">
                  <c:v>0.5600000000000005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F9-4EDB-B36F-E32197596133}"/>
            </c:ext>
          </c:extLst>
        </c:ser>
        <c:ser>
          <c:idx val="7"/>
          <c:order val="7"/>
          <c:tx>
            <c:v>БПЦ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системы'!$V$16:$V$23</c:f>
              <c:numCache>
                <c:formatCode>General</c:formatCode>
                <c:ptCount val="8"/>
                <c:pt idx="0">
                  <c:v>1.7000000000000002</c:v>
                </c:pt>
                <c:pt idx="1">
                  <c:v>1.6</c:v>
                </c:pt>
                <c:pt idx="2">
                  <c:v>1.4000000000000004</c:v>
                </c:pt>
                <c:pt idx="3">
                  <c:v>1.1900000000000004</c:v>
                </c:pt>
                <c:pt idx="4">
                  <c:v>0.99000000000000021</c:v>
                </c:pt>
                <c:pt idx="5">
                  <c:v>0.80000000000000027</c:v>
                </c:pt>
                <c:pt idx="6">
                  <c:v>0.70000000000000018</c:v>
                </c:pt>
                <c:pt idx="7">
                  <c:v>0.49000000000000021</c:v>
                </c:pt>
              </c:numCache>
            </c:numRef>
          </c:xVal>
          <c:yVal>
            <c:numRef>
              <c:f>'Состояние системы'!$W$16:$W$23</c:f>
              <c:numCache>
                <c:formatCode>General</c:formatCode>
                <c:ptCount val="8"/>
                <c:pt idx="0">
                  <c:v>0.11999999999999922</c:v>
                </c:pt>
                <c:pt idx="1">
                  <c:v>0.11999999999999922</c:v>
                </c:pt>
                <c:pt idx="2">
                  <c:v>0.11999999999999922</c:v>
                </c:pt>
                <c:pt idx="3">
                  <c:v>0.13000000000000078</c:v>
                </c:pt>
                <c:pt idx="4">
                  <c:v>0.11999999999999922</c:v>
                </c:pt>
                <c:pt idx="5">
                  <c:v>0.11999999999999922</c:v>
                </c:pt>
                <c:pt idx="6">
                  <c:v>0.11999999999999922</c:v>
                </c:pt>
                <c:pt idx="7">
                  <c:v>0.11999999999999922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F9-4EDB-B36F-E32197596133}"/>
            </c:ext>
          </c:extLst>
        </c:ser>
        <c:ser>
          <c:idx val="8"/>
          <c:order val="8"/>
          <c:tx>
            <c:v>БПЦ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системы'!$Y$16:$Y$20</c:f>
              <c:numCache>
                <c:formatCode>General</c:formatCode>
                <c:ptCount val="5"/>
                <c:pt idx="0">
                  <c:v>1.0500000000000003</c:v>
                </c:pt>
                <c:pt idx="1">
                  <c:v>0.95000000000000018</c:v>
                </c:pt>
                <c:pt idx="2">
                  <c:v>0.8400000000000003</c:v>
                </c:pt>
                <c:pt idx="3">
                  <c:v>0.74000000000000021</c:v>
                </c:pt>
                <c:pt idx="4">
                  <c:v>0.62000000000000011</c:v>
                </c:pt>
              </c:numCache>
            </c:numRef>
          </c:xVal>
          <c:yVal>
            <c:numRef>
              <c:f>'Состояние системы'!$Z$16:$Z$20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3.17</c:v>
                </c:pt>
                <c:pt idx="2">
                  <c:v>3</c:v>
                </c:pt>
                <c:pt idx="3">
                  <c:v>2.09</c:v>
                </c:pt>
                <c:pt idx="4">
                  <c:v>1.8200000000000003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F9-4EDB-B36F-E3219759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03872"/>
        <c:axId val="1459204352"/>
      </c:scatterChart>
      <c:valAx>
        <c:axId val="14592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04352"/>
        <c:crosses val="autoZero"/>
        <c:crossBetween val="midCat"/>
      </c:valAx>
      <c:valAx>
        <c:axId val="1459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БПЦ к ДПА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'Состояние системы'!$A$29:$A$32</c:f>
              <c:numCache>
                <c:formatCode>General</c:formatCode>
                <c:ptCount val="4"/>
                <c:pt idx="0">
                  <c:v>5.7522123893805315</c:v>
                </c:pt>
                <c:pt idx="1">
                  <c:v>5.3982300884955761</c:v>
                </c:pt>
                <c:pt idx="2">
                  <c:v>5.6194690265486722</c:v>
                </c:pt>
                <c:pt idx="3">
                  <c:v>5.4867256637168147</c:v>
                </c:pt>
              </c:numCache>
            </c:numRef>
          </c:xVal>
          <c:yVal>
            <c:numRef>
              <c:f>'Состояние системы'!$B$29:$B$32</c:f>
              <c:numCache>
                <c:formatCode>General</c:formatCode>
                <c:ptCount val="4"/>
                <c:pt idx="0">
                  <c:v>5.5770000000000017</c:v>
                </c:pt>
                <c:pt idx="1">
                  <c:v>5.7447017543859653</c:v>
                </c:pt>
                <c:pt idx="2">
                  <c:v>5.8170163934426222</c:v>
                </c:pt>
                <c:pt idx="3">
                  <c:v>5.6630357142857148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A-41A4-8F5C-9D10FFF15E99}"/>
            </c:ext>
          </c:extLst>
        </c:ser>
        <c:ser>
          <c:idx val="1"/>
          <c:order val="1"/>
          <c:tx>
            <c:v>ДПА к АР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'Состояние системы'!$D$29:$D$37</c:f>
              <c:numCache>
                <c:formatCode>General</c:formatCode>
                <c:ptCount val="9"/>
                <c:pt idx="0">
                  <c:v>5.6194690265486722</c:v>
                </c:pt>
                <c:pt idx="1">
                  <c:v>5.4867256637168147</c:v>
                </c:pt>
                <c:pt idx="2">
                  <c:v>5.7964601769911503</c:v>
                </c:pt>
                <c:pt idx="3">
                  <c:v>6.1061946902654878</c:v>
                </c:pt>
                <c:pt idx="4">
                  <c:v>6.4159292035398243</c:v>
                </c:pt>
                <c:pt idx="5">
                  <c:v>6.5486725663716809</c:v>
                </c:pt>
                <c:pt idx="6">
                  <c:v>6.8584070796460184</c:v>
                </c:pt>
                <c:pt idx="7">
                  <c:v>6.9469026548672579</c:v>
                </c:pt>
                <c:pt idx="8">
                  <c:v>6.6814159292035411</c:v>
                </c:pt>
              </c:numCache>
            </c:numRef>
          </c:xVal>
          <c:yVal>
            <c:numRef>
              <c:f>'Состояние системы'!$E$29:$E$37</c:f>
              <c:numCache>
                <c:formatCode>General</c:formatCode>
                <c:ptCount val="9"/>
                <c:pt idx="0">
                  <c:v>6.7119419924337951</c:v>
                </c:pt>
                <c:pt idx="1">
                  <c:v>6.5387628865979393</c:v>
                </c:pt>
                <c:pt idx="2">
                  <c:v>7.3931201044386432</c:v>
                </c:pt>
                <c:pt idx="3">
                  <c:v>8.0570769230769272</c:v>
                </c:pt>
                <c:pt idx="4">
                  <c:v>8.5131901840490816</c:v>
                </c:pt>
                <c:pt idx="5">
                  <c:v>8.6878846153846148</c:v>
                </c:pt>
                <c:pt idx="6">
                  <c:v>8.7219471947194744</c:v>
                </c:pt>
                <c:pt idx="7">
                  <c:v>8.134170000000001</c:v>
                </c:pt>
                <c:pt idx="8">
                  <c:v>9.0111736526946142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A-41A4-8F5C-9D10FFF15E99}"/>
            </c:ext>
          </c:extLst>
        </c:ser>
        <c:ser>
          <c:idx val="2"/>
          <c:order val="2"/>
          <c:tx>
            <c:v>АР к ДПЦ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'Состояние системы'!$G$29:$G$34</c:f>
              <c:numCache>
                <c:formatCode>General</c:formatCode>
                <c:ptCount val="6"/>
                <c:pt idx="0">
                  <c:v>6.7256637168141591</c:v>
                </c:pt>
                <c:pt idx="1">
                  <c:v>7.2123893805309747</c:v>
                </c:pt>
                <c:pt idx="2">
                  <c:v>6.9911504424778759</c:v>
                </c:pt>
                <c:pt idx="3">
                  <c:v>6.504424778761063</c:v>
                </c:pt>
                <c:pt idx="4">
                  <c:v>6.3274336283185848</c:v>
                </c:pt>
                <c:pt idx="5">
                  <c:v>6.0176991150442491</c:v>
                </c:pt>
              </c:numCache>
            </c:numRef>
          </c:xVal>
          <c:yVal>
            <c:numRef>
              <c:f>'Состояние системы'!$H$29:$H$34</c:f>
              <c:numCache>
                <c:formatCode>General</c:formatCode>
                <c:ptCount val="6"/>
                <c:pt idx="0">
                  <c:v>10.13872340425532</c:v>
                </c:pt>
                <c:pt idx="1">
                  <c:v>8.7677700000000023</c:v>
                </c:pt>
                <c:pt idx="2">
                  <c:v>8.8868608414239478</c:v>
                </c:pt>
                <c:pt idx="3">
                  <c:v>9.4826728723404301</c:v>
                </c:pt>
                <c:pt idx="4">
                  <c:v>9.4910970464135058</c:v>
                </c:pt>
                <c:pt idx="5">
                  <c:v>9.1922891566265061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A-41A4-8F5C-9D10FFF15E99}"/>
            </c:ext>
          </c:extLst>
        </c:ser>
        <c:ser>
          <c:idx val="3"/>
          <c:order val="3"/>
          <c:tx>
            <c:v>ДПЦ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'Состояние системы'!$J$29:$J$39</c:f>
              <c:numCache>
                <c:formatCode>General</c:formatCode>
                <c:ptCount val="11"/>
                <c:pt idx="0">
                  <c:v>7.2566371681415935</c:v>
                </c:pt>
                <c:pt idx="1">
                  <c:v>6.9911504424778759</c:v>
                </c:pt>
                <c:pt idx="2">
                  <c:v>6.8584070796460184</c:v>
                </c:pt>
                <c:pt idx="3">
                  <c:v>6.6371681415929205</c:v>
                </c:pt>
                <c:pt idx="4">
                  <c:v>6.4159292035398243</c:v>
                </c:pt>
                <c:pt idx="5">
                  <c:v>6.1946902654867273</c:v>
                </c:pt>
                <c:pt idx="6">
                  <c:v>5.9734513274336285</c:v>
                </c:pt>
                <c:pt idx="7">
                  <c:v>5.3539823008849554</c:v>
                </c:pt>
                <c:pt idx="8">
                  <c:v>5.0884955752212413</c:v>
                </c:pt>
                <c:pt idx="9">
                  <c:v>4.9115044247787623</c:v>
                </c:pt>
                <c:pt idx="10">
                  <c:v>5.7522123893805315</c:v>
                </c:pt>
              </c:numCache>
            </c:numRef>
          </c:xVal>
          <c:yVal>
            <c:numRef>
              <c:f>'Состояние системы'!$K$29:$K$39</c:f>
              <c:numCache>
                <c:formatCode>General</c:formatCode>
                <c:ptCount val="11"/>
                <c:pt idx="0">
                  <c:v>8.8756799999999991</c:v>
                </c:pt>
                <c:pt idx="1">
                  <c:v>9.1738530066815152</c:v>
                </c:pt>
                <c:pt idx="2">
                  <c:v>9.2728070175438617</c:v>
                </c:pt>
                <c:pt idx="3">
                  <c:v>9.5806451612903203</c:v>
                </c:pt>
                <c:pt idx="4">
                  <c:v>9.1897350993377493</c:v>
                </c:pt>
                <c:pt idx="5">
                  <c:v>9.4011627906976791</c:v>
                </c:pt>
                <c:pt idx="6">
                  <c:v>9.456367924528303</c:v>
                </c:pt>
                <c:pt idx="7">
                  <c:v>7.0225726744186039</c:v>
                </c:pt>
                <c:pt idx="8">
                  <c:v>6.6325987841945331</c:v>
                </c:pt>
                <c:pt idx="9">
                  <c:v>6.9981583476764229</c:v>
                </c:pt>
                <c:pt idx="10">
                  <c:v>7.7891061452513997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A-41A4-8F5C-9D10FFF15E99}"/>
            </c:ext>
          </c:extLst>
        </c:ser>
        <c:ser>
          <c:idx val="4"/>
          <c:order val="4"/>
          <c:tx>
            <c:v>МПЦ к точке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'Состояние системы'!$M$29:$M$35</c:f>
              <c:numCache>
                <c:formatCode>General</c:formatCode>
                <c:ptCount val="7"/>
                <c:pt idx="0">
                  <c:v>7.5221238938053103</c:v>
                </c:pt>
                <c:pt idx="1">
                  <c:v>7.1238938053097351</c:v>
                </c:pt>
                <c:pt idx="2">
                  <c:v>6.7699115044247797</c:v>
                </c:pt>
                <c:pt idx="3">
                  <c:v>6.3716814159292054</c:v>
                </c:pt>
                <c:pt idx="4">
                  <c:v>5.4424778761061949</c:v>
                </c:pt>
                <c:pt idx="5">
                  <c:v>5.884955752212389</c:v>
                </c:pt>
                <c:pt idx="6">
                  <c:v>4.8672566371681416</c:v>
                </c:pt>
              </c:numCache>
            </c:numRef>
          </c:xVal>
          <c:yVal>
            <c:numRef>
              <c:f>'Состояние системы'!$N$29:$N$35</c:f>
              <c:numCache>
                <c:formatCode>General</c:formatCode>
                <c:ptCount val="7"/>
                <c:pt idx="0">
                  <c:v>9.536999999999999</c:v>
                </c:pt>
                <c:pt idx="1">
                  <c:v>12.030843881856546</c:v>
                </c:pt>
                <c:pt idx="2">
                  <c:v>11.461379821958458</c:v>
                </c:pt>
                <c:pt idx="3">
                  <c:v>12.329513513513518</c:v>
                </c:pt>
                <c:pt idx="4">
                  <c:v>12.934119170984452</c:v>
                </c:pt>
                <c:pt idx="5">
                  <c:v>13.931670644391406</c:v>
                </c:pt>
                <c:pt idx="6">
                  <c:v>13.178217821782178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A-41A4-8F5C-9D10FFF15E99}"/>
            </c:ext>
          </c:extLst>
        </c:ser>
        <c:ser>
          <c:idx val="5"/>
          <c:order val="5"/>
          <c:tx>
            <c:v>точка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'Состояние системы'!$P$29:$P$35</c:f>
              <c:numCache>
                <c:formatCode>General</c:formatCode>
                <c:ptCount val="7"/>
                <c:pt idx="0">
                  <c:v>6.4601769911504423</c:v>
                </c:pt>
                <c:pt idx="1">
                  <c:v>5.1769911504424799</c:v>
                </c:pt>
                <c:pt idx="2">
                  <c:v>5.9734513274336285</c:v>
                </c:pt>
                <c:pt idx="3">
                  <c:v>6.7699115044247797</c:v>
                </c:pt>
                <c:pt idx="4">
                  <c:v>7.3451327433628331</c:v>
                </c:pt>
                <c:pt idx="5">
                  <c:v>7.7433628318584073</c:v>
                </c:pt>
              </c:numCache>
              <c:extLst xmlns:c15="http://schemas.microsoft.com/office/drawing/2012/chart"/>
            </c:numRef>
          </c:xVal>
          <c:yVal>
            <c:numRef>
              <c:f>'Состояние системы'!$Q$29:$Q$34</c:f>
              <c:numCache>
                <c:formatCode>General</c:formatCode>
                <c:ptCount val="6"/>
                <c:pt idx="0">
                  <c:v>61.704210526315734</c:v>
                </c:pt>
                <c:pt idx="1">
                  <c:v>35.018372093023302</c:v>
                </c:pt>
                <c:pt idx="2">
                  <c:v>44.882462686567173</c:v>
                </c:pt>
                <c:pt idx="3">
                  <c:v>74.278557692307771</c:v>
                </c:pt>
                <c:pt idx="4">
                  <c:v>93.747216494845304</c:v>
                </c:pt>
                <c:pt idx="5">
                  <c:v>112.29166666666661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077A-41A4-8F5C-9D10FFF15E99}"/>
            </c:ext>
          </c:extLst>
        </c:ser>
        <c:ser>
          <c:idx val="6"/>
          <c:order val="6"/>
          <c:tx>
            <c:v>МПЦ к БПЦ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системы'!$S$29:$S$36</c:f>
              <c:numCache>
                <c:formatCode>General</c:formatCode>
                <c:ptCount val="8"/>
                <c:pt idx="0">
                  <c:v>7.7433628318584073</c:v>
                </c:pt>
                <c:pt idx="1">
                  <c:v>7.2566371681415935</c:v>
                </c:pt>
                <c:pt idx="2">
                  <c:v>6.7256637168141591</c:v>
                </c:pt>
                <c:pt idx="3">
                  <c:v>6.3716814159292054</c:v>
                </c:pt>
                <c:pt idx="4">
                  <c:v>5.2654867256637186</c:v>
                </c:pt>
                <c:pt idx="5">
                  <c:v>4.5132743362831862</c:v>
                </c:pt>
                <c:pt idx="6">
                  <c:v>3.5398230088495586</c:v>
                </c:pt>
                <c:pt idx="7">
                  <c:v>2.9646017699115039</c:v>
                </c:pt>
              </c:numCache>
              <c:extLst xmlns:c15="http://schemas.microsoft.com/office/drawing/2012/chart"/>
            </c:numRef>
          </c:xVal>
          <c:yVal>
            <c:numRef>
              <c:f>'Состояние системы'!$T$29:$T$36</c:f>
              <c:numCache>
                <c:formatCode>General</c:formatCode>
                <c:ptCount val="8"/>
                <c:pt idx="0">
                  <c:v>136.57094594594588</c:v>
                </c:pt>
                <c:pt idx="1">
                  <c:v>132.47283582089554</c:v>
                </c:pt>
                <c:pt idx="2">
                  <c:v>115.51999999999994</c:v>
                </c:pt>
                <c:pt idx="3">
                  <c:v>106.91999999999994</c:v>
                </c:pt>
                <c:pt idx="4">
                  <c:v>76.608688524590278</c:v>
                </c:pt>
                <c:pt idx="5">
                  <c:v>61.309285714285657</c:v>
                </c:pt>
                <c:pt idx="6">
                  <c:v>37.714285714285708</c:v>
                </c:pt>
                <c:pt idx="7">
                  <c:v>26.453035714285683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077A-41A4-8F5C-9D10FFF15E99}"/>
            </c:ext>
          </c:extLst>
        </c:ser>
        <c:ser>
          <c:idx val="7"/>
          <c:order val="7"/>
          <c:tx>
            <c:v>БПЦ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системы'!$Y$29:$Y$33</c:f>
              <c:numCache>
                <c:formatCode>General</c:formatCode>
                <c:ptCount val="5"/>
                <c:pt idx="0">
                  <c:v>4.6460176991150455</c:v>
                </c:pt>
                <c:pt idx="1">
                  <c:v>4.2035398230088505</c:v>
                </c:pt>
                <c:pt idx="2">
                  <c:v>3.7168141592920367</c:v>
                </c:pt>
                <c:pt idx="3">
                  <c:v>3.2743362831858418</c:v>
                </c:pt>
                <c:pt idx="4">
                  <c:v>2.7433628318584073</c:v>
                </c:pt>
              </c:numCache>
            </c:numRef>
          </c:xVal>
          <c:yVal>
            <c:numRef>
              <c:f>'Состояние системы'!$Z$29:$Z$33</c:f>
              <c:numCache>
                <c:formatCode>General</c:formatCode>
                <c:ptCount val="5"/>
                <c:pt idx="0">
                  <c:v>7.909239130434786</c:v>
                </c:pt>
                <c:pt idx="1">
                  <c:v>9.3951104100946381</c:v>
                </c:pt>
                <c:pt idx="2">
                  <c:v>7.7616000000000058</c:v>
                </c:pt>
                <c:pt idx="3">
                  <c:v>8.6463157894736895</c:v>
                </c:pt>
                <c:pt idx="4">
                  <c:v>6.9698901098901098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7A-41A4-8F5C-9D10FFF15E99}"/>
            </c:ext>
          </c:extLst>
        </c:ser>
        <c:ser>
          <c:idx val="8"/>
          <c:order val="8"/>
          <c:tx>
            <c:v>БПЦ к МПЦ2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системы'!$V$29:$V$36</c:f>
              <c:numCache>
                <c:formatCode>General</c:formatCode>
                <c:ptCount val="8"/>
                <c:pt idx="0">
                  <c:v>7.5221238938053103</c:v>
                </c:pt>
                <c:pt idx="1">
                  <c:v>7.0796460176991154</c:v>
                </c:pt>
                <c:pt idx="2">
                  <c:v>6.1946902654867273</c:v>
                </c:pt>
                <c:pt idx="3">
                  <c:v>5.2654867256637186</c:v>
                </c:pt>
                <c:pt idx="4">
                  <c:v>4.3805309734513287</c:v>
                </c:pt>
                <c:pt idx="5">
                  <c:v>3.5398230088495586</c:v>
                </c:pt>
                <c:pt idx="6">
                  <c:v>3.0973451327433636</c:v>
                </c:pt>
                <c:pt idx="7">
                  <c:v>2.1681415929203549</c:v>
                </c:pt>
              </c:numCache>
            </c:numRef>
          </c:xVal>
          <c:yVal>
            <c:numRef>
              <c:f>'Состояние системы'!$W$29:$W$36</c:f>
              <c:numCache>
                <c:formatCode>General</c:formatCode>
                <c:ptCount val="8"/>
                <c:pt idx="0">
                  <c:v>794.75000000000523</c:v>
                </c:pt>
                <c:pt idx="1">
                  <c:v>704.00000000000477</c:v>
                </c:pt>
                <c:pt idx="2">
                  <c:v>539.00000000000387</c:v>
                </c:pt>
                <c:pt idx="3">
                  <c:v>359.47153846153651</c:v>
                </c:pt>
                <c:pt idx="4">
                  <c:v>269.52750000000185</c:v>
                </c:pt>
                <c:pt idx="5">
                  <c:v>176.00000000000125</c:v>
                </c:pt>
                <c:pt idx="6">
                  <c:v>134.75000000000097</c:v>
                </c:pt>
                <c:pt idx="7">
                  <c:v>66.027500000000487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7A-41A4-8F5C-9D10FFF1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47504"/>
        <c:axId val="1309350384"/>
        <c:extLst/>
      </c:scatterChart>
      <c:valAx>
        <c:axId val="13093475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350384"/>
        <c:crosses val="autoZero"/>
        <c:crossBetween val="midCat"/>
      </c:valAx>
      <c:valAx>
        <c:axId val="130935038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3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'Амплидуты аттрактора Рёсслера'!$L$1</c:f>
              <c:strCache>
                <c:ptCount val="1"/>
                <c:pt idx="0">
                  <c:v>RL_true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'Амплидуты аттрактора Рёсслера'!$K$2:$K$16</c:f>
              <c:numCache>
                <c:formatCode>General</c:formatCode>
                <c:ptCount val="15"/>
                <c:pt idx="0">
                  <c:v>1.2800000000000002</c:v>
                </c:pt>
                <c:pt idx="1">
                  <c:v>1.3600000000000003</c:v>
                </c:pt>
                <c:pt idx="2">
                  <c:v>1.4700000000000002</c:v>
                </c:pt>
                <c:pt idx="3">
                  <c:v>1.5100000000000002</c:v>
                </c:pt>
                <c:pt idx="4">
                  <c:v>1.5700000000000003</c:v>
                </c:pt>
                <c:pt idx="5">
                  <c:v>1.35</c:v>
                </c:pt>
                <c:pt idx="6">
                  <c:v>1.2000000000000002</c:v>
                </c:pt>
                <c:pt idx="7">
                  <c:v>1.37</c:v>
                </c:pt>
                <c:pt idx="8">
                  <c:v>1.5500000000000003</c:v>
                </c:pt>
                <c:pt idx="9">
                  <c:v>1.5500000000000003</c:v>
                </c:pt>
                <c:pt idx="10">
                  <c:v>1.4400000000000004</c:v>
                </c:pt>
                <c:pt idx="11">
                  <c:v>1.4400000000000004</c:v>
                </c:pt>
                <c:pt idx="12">
                  <c:v>1.31</c:v>
                </c:pt>
                <c:pt idx="13">
                  <c:v>1.31</c:v>
                </c:pt>
                <c:pt idx="14">
                  <c:v>1.1500000000000004</c:v>
                </c:pt>
              </c:numCache>
            </c:numRef>
          </c:xVal>
          <c:yVal>
            <c:numRef>
              <c:f>'Амплидуты аттрактора Рёсслера'!$L$2:$L$16</c:f>
              <c:numCache>
                <c:formatCode>General</c:formatCode>
                <c:ptCount val="15"/>
                <c:pt idx="0">
                  <c:v>7.82</c:v>
                </c:pt>
                <c:pt idx="1">
                  <c:v>7.8100000000000005</c:v>
                </c:pt>
                <c:pt idx="2">
                  <c:v>8.32</c:v>
                </c:pt>
                <c:pt idx="3">
                  <c:v>10</c:v>
                </c:pt>
                <c:pt idx="4">
                  <c:v>10</c:v>
                </c:pt>
                <c:pt idx="5">
                  <c:v>9.14</c:v>
                </c:pt>
                <c:pt idx="6">
                  <c:v>8.14</c:v>
                </c:pt>
                <c:pt idx="7">
                  <c:v>10</c:v>
                </c:pt>
                <c:pt idx="8">
                  <c:v>8.69</c:v>
                </c:pt>
                <c:pt idx="9">
                  <c:v>9.44</c:v>
                </c:pt>
                <c:pt idx="10">
                  <c:v>10</c:v>
                </c:pt>
                <c:pt idx="11">
                  <c:v>9.16</c:v>
                </c:pt>
                <c:pt idx="12">
                  <c:v>10</c:v>
                </c:pt>
                <c:pt idx="13">
                  <c:v>7.93</c:v>
                </c:pt>
                <c:pt idx="14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1-4D22-AC89-306D83EB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06272"/>
        <c:axId val="1459223072"/>
      </c:scatterChart>
      <c:valAx>
        <c:axId val="1459206272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23072"/>
        <c:crosses val="autoZero"/>
        <c:crossBetween val="midCat"/>
      </c:valAx>
      <c:valAx>
        <c:axId val="1459223072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'Характерный размер для одного R'!$K$1</c:f>
              <c:strCache>
                <c:ptCount val="1"/>
                <c:pt idx="0">
                  <c:v>Diameter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'Характерный размер для одного R'!$I$2:$I$17</c:f>
              <c:numCache>
                <c:formatCode>General</c:formatCode>
                <c:ptCount val="16"/>
                <c:pt idx="0">
                  <c:v>10</c:v>
                </c:pt>
                <c:pt idx="1">
                  <c:v>8.8000000000000007</c:v>
                </c:pt>
                <c:pt idx="2">
                  <c:v>7.9</c:v>
                </c:pt>
                <c:pt idx="3">
                  <c:v>7.15</c:v>
                </c:pt>
                <c:pt idx="4">
                  <c:v>7.1400000000000006</c:v>
                </c:pt>
                <c:pt idx="5">
                  <c:v>1.08</c:v>
                </c:pt>
                <c:pt idx="6">
                  <c:v>1.0700000000000003</c:v>
                </c:pt>
                <c:pt idx="7">
                  <c:v>0.86999999999999922</c:v>
                </c:pt>
                <c:pt idx="8">
                  <c:v>0.83000000000000007</c:v>
                </c:pt>
                <c:pt idx="9">
                  <c:v>0.74000000000000021</c:v>
                </c:pt>
                <c:pt idx="10">
                  <c:v>0.69999999999999929</c:v>
                </c:pt>
                <c:pt idx="11">
                  <c:v>0.67999999999999972</c:v>
                </c:pt>
                <c:pt idx="12">
                  <c:v>0.36999999999999922</c:v>
                </c:pt>
                <c:pt idx="13">
                  <c:v>0.22000000000000064</c:v>
                </c:pt>
                <c:pt idx="14">
                  <c:v>0.16999999999999993</c:v>
                </c:pt>
                <c:pt idx="15">
                  <c:v>0.14000000000000057</c:v>
                </c:pt>
              </c:numCache>
            </c:numRef>
          </c:xVal>
          <c:yVal>
            <c:numRef>
              <c:f>'Характерный размер для одного R'!$K$2:$K$17</c:f>
              <c:numCache>
                <c:formatCode>General</c:formatCode>
                <c:ptCount val="16"/>
                <c:pt idx="0">
                  <c:v>3.4985711369071804</c:v>
                </c:pt>
                <c:pt idx="1">
                  <c:v>3.0232432915661951</c:v>
                </c:pt>
                <c:pt idx="2">
                  <c:v>1.6401219466856727</c:v>
                </c:pt>
                <c:pt idx="3">
                  <c:v>1.3</c:v>
                </c:pt>
                <c:pt idx="4">
                  <c:v>0</c:v>
                </c:pt>
                <c:pt idx="5">
                  <c:v>0</c:v>
                </c:pt>
                <c:pt idx="6">
                  <c:v>1.4000000000000001</c:v>
                </c:pt>
                <c:pt idx="7">
                  <c:v>1.8681541692269406</c:v>
                </c:pt>
                <c:pt idx="8">
                  <c:v>2.5495097567963922</c:v>
                </c:pt>
                <c:pt idx="9">
                  <c:v>3.3354160160315836</c:v>
                </c:pt>
                <c:pt idx="10">
                  <c:v>4.0311288741492746</c:v>
                </c:pt>
                <c:pt idx="11">
                  <c:v>12.854960132182441</c:v>
                </c:pt>
                <c:pt idx="12">
                  <c:v>11.771151175649729</c:v>
                </c:pt>
                <c:pt idx="13">
                  <c:v>10.04987562112089</c:v>
                </c:pt>
                <c:pt idx="14">
                  <c:v>8.0099937578003146</c:v>
                </c:pt>
                <c:pt idx="15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A-4321-A0F0-3D67F143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24032"/>
        <c:axId val="1459195712"/>
      </c:scatterChart>
      <c:valAx>
        <c:axId val="14592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195712"/>
        <c:crosses val="autoZero"/>
        <c:crossBetween val="midCat"/>
      </c:valAx>
      <c:valAx>
        <c:axId val="14591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338667</xdr:colOff>
      <xdr:row>41</xdr:row>
      <xdr:rowOff>141816</xdr:rowOff>
    </xdr:from>
    <xdr:to>
      <xdr:col>14</xdr:col>
      <xdr:colOff>594360</xdr:colOff>
      <xdr:row>73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3F35A4D-A4A2-4650-362F-6EA1A36DC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670561</xdr:colOff>
      <xdr:row>41</xdr:row>
      <xdr:rowOff>152400</xdr:rowOff>
    </xdr:from>
    <xdr:to>
      <xdr:col>25</xdr:col>
      <xdr:colOff>228601</xdr:colOff>
      <xdr:row>73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301180-66C9-4C79-89C8-EC375DC48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16</xdr:row>
      <xdr:rowOff>170331</xdr:rowOff>
    </xdr:from>
    <xdr:to>
      <xdr:col>7</xdr:col>
      <xdr:colOff>452718</xdr:colOff>
      <xdr:row>30</xdr:row>
      <xdr:rowOff>152401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B3E844-DE6D-8D96-E6F5-4C06B7FE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17</xdr:row>
      <xdr:rowOff>106680</xdr:rowOff>
    </xdr:from>
    <xdr:to>
      <xdr:col>7</xdr:col>
      <xdr:colOff>38100</xdr:colOff>
      <xdr:row>33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C55CD9-2F10-9993-7559-27421E71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9"/>
  <sheetViews>
    <sheetView tabSelected="1" topLeftCell="C34" zoomScale="86" zoomScaleNormal="87" workbookViewId="0">
      <selection activeCell="G40" sqref="G40"/>
    </sheetView>
  </sheetViews>
  <sheetFormatPr defaultColWidth="12.6640625" defaultRowHeight="15.75" customHeight="1" x14ac:dyDescent="0.25"/>
  <sheetData>
    <row r="1" spans="1:26" ht="13.2" x14ac:dyDescent="0.25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7</v>
      </c>
    </row>
    <row r="2" spans="1:26" ht="13.2" x14ac:dyDescent="0.25">
      <c r="A2" s="1" t="s">
        <v>8</v>
      </c>
      <c r="B2" s="1" t="s">
        <v>9</v>
      </c>
      <c r="D2" s="1" t="s">
        <v>8</v>
      </c>
      <c r="E2" s="1" t="s">
        <v>9</v>
      </c>
      <c r="G2" s="1" t="s">
        <v>8</v>
      </c>
      <c r="H2" s="1" t="s">
        <v>9</v>
      </c>
      <c r="J2" s="1" t="s">
        <v>8</v>
      </c>
      <c r="K2" s="1" t="s">
        <v>9</v>
      </c>
      <c r="M2" s="1" t="s">
        <v>8</v>
      </c>
      <c r="N2" s="1" t="s">
        <v>9</v>
      </c>
      <c r="P2" s="1" t="s">
        <v>8</v>
      </c>
      <c r="Q2" s="1" t="s">
        <v>9</v>
      </c>
      <c r="S2" s="1" t="s">
        <v>8</v>
      </c>
      <c r="T2" s="1" t="s">
        <v>9</v>
      </c>
      <c r="V2" s="1" t="s">
        <v>8</v>
      </c>
      <c r="W2" s="1" t="s">
        <v>9</v>
      </c>
      <c r="Y2" s="1" t="s">
        <v>8</v>
      </c>
      <c r="Z2" s="1" t="s">
        <v>9</v>
      </c>
    </row>
    <row r="3" spans="1:26" ht="13.2" x14ac:dyDescent="0.25">
      <c r="A3" s="1">
        <v>3.4</v>
      </c>
      <c r="B3" s="1">
        <v>0</v>
      </c>
      <c r="D3" s="1">
        <v>3.43</v>
      </c>
      <c r="E3" s="1">
        <v>2.0699999999999998</v>
      </c>
      <c r="G3" s="1">
        <v>3.18</v>
      </c>
      <c r="H3" s="1">
        <v>2.48</v>
      </c>
      <c r="J3" s="1">
        <v>3.06</v>
      </c>
      <c r="K3" s="1">
        <v>0</v>
      </c>
      <c r="M3" s="1">
        <v>3</v>
      </c>
      <c r="N3" s="1">
        <v>0</v>
      </c>
      <c r="P3" s="1">
        <v>3.24</v>
      </c>
      <c r="Q3" s="1">
        <v>8.86</v>
      </c>
      <c r="S3" s="1">
        <v>2.95</v>
      </c>
      <c r="T3" s="1">
        <v>9.26</v>
      </c>
      <c r="V3" s="1">
        <v>3</v>
      </c>
      <c r="W3" s="1">
        <v>9.8800000000000008</v>
      </c>
      <c r="Y3" s="1">
        <v>3.65</v>
      </c>
      <c r="Z3" s="1">
        <v>5.4</v>
      </c>
    </row>
    <row r="4" spans="1:26" ht="13.2" x14ac:dyDescent="0.25">
      <c r="A4" s="1">
        <v>3.48</v>
      </c>
      <c r="B4" s="1">
        <v>1.45</v>
      </c>
      <c r="D4" s="1">
        <v>3.46</v>
      </c>
      <c r="E4" s="1">
        <v>2.2400000000000002</v>
      </c>
      <c r="G4" s="1">
        <v>3.07</v>
      </c>
      <c r="H4" s="1">
        <v>0</v>
      </c>
      <c r="J4" s="1">
        <v>3.12</v>
      </c>
      <c r="K4" s="1">
        <v>1.02</v>
      </c>
      <c r="M4" s="1">
        <v>3.09</v>
      </c>
      <c r="N4" s="1">
        <v>2.89</v>
      </c>
      <c r="P4" s="1">
        <v>3.53</v>
      </c>
      <c r="Q4" s="1">
        <v>8.7100000000000009</v>
      </c>
      <c r="S4" s="1">
        <v>3.06</v>
      </c>
      <c r="T4" s="1">
        <v>9.33</v>
      </c>
      <c r="V4" s="1">
        <v>3.1</v>
      </c>
      <c r="W4" s="1">
        <v>9.8800000000000008</v>
      </c>
      <c r="Y4" s="1">
        <v>3.75</v>
      </c>
      <c r="Z4" s="1">
        <v>6.83</v>
      </c>
    </row>
    <row r="5" spans="1:26" ht="13.2" x14ac:dyDescent="0.25">
      <c r="A5" s="1">
        <v>3.43</v>
      </c>
      <c r="B5" s="1">
        <v>0.85</v>
      </c>
      <c r="D5" s="1">
        <v>3.39</v>
      </c>
      <c r="E5" s="1">
        <v>2.34</v>
      </c>
      <c r="G5" s="1">
        <v>3.12</v>
      </c>
      <c r="H5" s="1">
        <v>0.73</v>
      </c>
      <c r="J5" s="1">
        <v>3.15</v>
      </c>
      <c r="K5" s="1">
        <v>1.45</v>
      </c>
      <c r="M5" s="1">
        <v>3.17</v>
      </c>
      <c r="N5" s="1">
        <v>3.26</v>
      </c>
      <c r="P5" s="1">
        <v>3.35</v>
      </c>
      <c r="Q5" s="1">
        <v>8.66</v>
      </c>
      <c r="S5" s="1">
        <v>3.18</v>
      </c>
      <c r="T5" s="1">
        <v>9.34</v>
      </c>
      <c r="V5" s="1">
        <v>3.3</v>
      </c>
      <c r="W5" s="1">
        <v>9.8800000000000008</v>
      </c>
      <c r="Y5" s="1">
        <v>3.86</v>
      </c>
      <c r="Z5" s="1">
        <v>7</v>
      </c>
    </row>
    <row r="6" spans="1:26" ht="13.2" x14ac:dyDescent="0.25">
      <c r="A6" s="1">
        <v>3.46</v>
      </c>
      <c r="B6" s="1">
        <v>1.04</v>
      </c>
      <c r="D6" s="1">
        <v>3.32</v>
      </c>
      <c r="E6" s="1">
        <v>2.2000000000000002</v>
      </c>
      <c r="G6" s="1">
        <v>3.23</v>
      </c>
      <c r="H6" s="1">
        <v>2.48</v>
      </c>
      <c r="J6" s="1">
        <v>3.2</v>
      </c>
      <c r="K6" s="1">
        <v>2.25</v>
      </c>
      <c r="M6" s="1">
        <v>3.26</v>
      </c>
      <c r="N6" s="1">
        <v>4.45</v>
      </c>
      <c r="P6" s="1">
        <v>3.17</v>
      </c>
      <c r="Q6" s="1">
        <v>8.9600000000000009</v>
      </c>
      <c r="S6" s="1">
        <v>3.26</v>
      </c>
      <c r="T6" s="1">
        <v>9.36</v>
      </c>
      <c r="V6" s="1">
        <v>3.51</v>
      </c>
      <c r="W6" s="1">
        <v>9.8699999999999992</v>
      </c>
      <c r="Y6" s="1">
        <v>3.96</v>
      </c>
      <c r="Z6" s="1">
        <v>7.91</v>
      </c>
    </row>
    <row r="7" spans="1:26" ht="13.2" x14ac:dyDescent="0.25">
      <c r="D7" s="1">
        <v>3.25</v>
      </c>
      <c r="E7" s="1">
        <v>1.85</v>
      </c>
      <c r="G7" s="1">
        <v>3.27</v>
      </c>
      <c r="H7" s="1">
        <v>2.89</v>
      </c>
      <c r="J7" s="1">
        <v>3.25</v>
      </c>
      <c r="K7" s="1">
        <v>2.4500000000000002</v>
      </c>
      <c r="M7" s="1">
        <v>3.47</v>
      </c>
      <c r="N7" s="1">
        <v>6.14</v>
      </c>
      <c r="P7" s="1">
        <v>3.04</v>
      </c>
      <c r="Q7" s="1">
        <v>9.0299999999999994</v>
      </c>
      <c r="S7" s="1">
        <v>3.51</v>
      </c>
      <c r="T7" s="1">
        <v>9.39</v>
      </c>
      <c r="V7" s="1">
        <v>3.71</v>
      </c>
      <c r="W7" s="1">
        <v>9.8800000000000008</v>
      </c>
      <c r="Y7" s="1">
        <v>4.08</v>
      </c>
      <c r="Z7" s="1">
        <v>8.18</v>
      </c>
    </row>
    <row r="8" spans="1:26" ht="13.2" x14ac:dyDescent="0.25">
      <c r="D8" s="1">
        <v>3.22</v>
      </c>
      <c r="E8" s="1">
        <v>1.68</v>
      </c>
      <c r="G8" s="1">
        <v>3.34</v>
      </c>
      <c r="H8" s="1">
        <v>3.36</v>
      </c>
      <c r="J8" s="1">
        <v>3.3</v>
      </c>
      <c r="K8" s="1">
        <v>3.12</v>
      </c>
      <c r="M8" s="1">
        <v>3.37</v>
      </c>
      <c r="N8" s="1">
        <v>5.81</v>
      </c>
      <c r="P8" s="1">
        <v>2.95</v>
      </c>
      <c r="Q8" s="1">
        <v>9.1</v>
      </c>
      <c r="S8" s="1">
        <v>3.68</v>
      </c>
      <c r="T8" s="1">
        <v>9.44</v>
      </c>
      <c r="V8" s="1">
        <v>3.9</v>
      </c>
      <c r="W8" s="1">
        <v>9.8800000000000008</v>
      </c>
    </row>
    <row r="9" spans="1:26" ht="13.2" x14ac:dyDescent="0.25">
      <c r="D9" s="1">
        <v>3.15</v>
      </c>
      <c r="E9" s="1">
        <v>0.91</v>
      </c>
      <c r="J9" s="1">
        <v>3.35</v>
      </c>
      <c r="K9" s="1">
        <v>3.64</v>
      </c>
      <c r="M9" s="1">
        <v>3.6</v>
      </c>
      <c r="N9" s="1">
        <v>6.97</v>
      </c>
      <c r="S9" s="1">
        <v>3.9</v>
      </c>
      <c r="T9" s="1">
        <v>9.44</v>
      </c>
      <c r="V9" s="1">
        <v>4</v>
      </c>
      <c r="W9" s="1">
        <v>9.8800000000000008</v>
      </c>
    </row>
    <row r="10" spans="1:26" ht="13.2" x14ac:dyDescent="0.25">
      <c r="D10" s="1">
        <v>3.13</v>
      </c>
      <c r="E10" s="1">
        <v>0</v>
      </c>
      <c r="J10" s="1">
        <v>3.49</v>
      </c>
      <c r="K10" s="1">
        <v>3.12</v>
      </c>
      <c r="S10" s="1">
        <v>4.03</v>
      </c>
      <c r="T10" s="1">
        <v>9.44</v>
      </c>
      <c r="V10" s="1">
        <v>4.21</v>
      </c>
      <c r="W10" s="1">
        <v>9.8800000000000008</v>
      </c>
    </row>
    <row r="11" spans="1:26" ht="13.2" x14ac:dyDescent="0.25">
      <c r="D11" s="1">
        <v>3.19</v>
      </c>
      <c r="E11" s="1">
        <v>1.65</v>
      </c>
      <c r="J11" s="1">
        <v>3.55</v>
      </c>
      <c r="K11" s="1">
        <v>3.42</v>
      </c>
    </row>
    <row r="12" spans="1:26" ht="13.2" x14ac:dyDescent="0.25">
      <c r="J12" s="1">
        <v>3.59</v>
      </c>
      <c r="K12" s="1">
        <v>4.1900000000000004</v>
      </c>
    </row>
    <row r="13" spans="1:26" ht="13.2" x14ac:dyDescent="0.25">
      <c r="J13" s="1">
        <v>3.4</v>
      </c>
      <c r="K13" s="1">
        <v>2.84</v>
      </c>
    </row>
    <row r="14" spans="1:26" ht="13.2" x14ac:dyDescent="0.25">
      <c r="A14" t="s">
        <v>31</v>
      </c>
    </row>
    <row r="15" spans="1:26" ht="13.2" x14ac:dyDescent="0.25">
      <c r="A15" s="1" t="s">
        <v>26</v>
      </c>
      <c r="B15" s="1" t="s">
        <v>27</v>
      </c>
      <c r="D15" s="1" t="s">
        <v>26</v>
      </c>
      <c r="E15" s="1" t="s">
        <v>27</v>
      </c>
      <c r="G15" s="1" t="s">
        <v>26</v>
      </c>
      <c r="H15" s="1" t="s">
        <v>27</v>
      </c>
      <c r="J15" s="1" t="s">
        <v>26</v>
      </c>
      <c r="K15" s="1" t="s">
        <v>27</v>
      </c>
      <c r="M15" s="1" t="s">
        <v>26</v>
      </c>
      <c r="N15" s="1" t="s">
        <v>27</v>
      </c>
      <c r="P15" s="1" t="s">
        <v>26</v>
      </c>
      <c r="Q15" s="1" t="s">
        <v>27</v>
      </c>
      <c r="S15" s="1" t="s">
        <v>26</v>
      </c>
      <c r="T15" s="1" t="s">
        <v>27</v>
      </c>
      <c r="V15" s="1" t="s">
        <v>26</v>
      </c>
      <c r="W15" s="1" t="s">
        <v>27</v>
      </c>
      <c r="Y15" s="1" t="s">
        <v>26</v>
      </c>
      <c r="Z15" s="1" t="s">
        <v>27</v>
      </c>
    </row>
    <row r="16" spans="1:26" ht="13.2" x14ac:dyDescent="0.25">
      <c r="A16" s="1">
        <f>$B$47-A3</f>
        <v>1.3000000000000003</v>
      </c>
      <c r="B16" s="1">
        <f>$B$46-B3</f>
        <v>10</v>
      </c>
      <c r="D16" s="1">
        <f>$B$47-D3</f>
        <v>1.27</v>
      </c>
      <c r="E16" s="1">
        <f>$B$46-E3</f>
        <v>7.93</v>
      </c>
      <c r="G16" s="1">
        <f>$B$47-G3</f>
        <v>1.52</v>
      </c>
      <c r="H16" s="1">
        <f>$B$46-H3</f>
        <v>7.52</v>
      </c>
      <c r="J16" s="1">
        <f>$B$47-J3</f>
        <v>1.6400000000000001</v>
      </c>
      <c r="K16" s="1">
        <f>$B$46-K3</f>
        <v>10</v>
      </c>
      <c r="M16" s="1">
        <f>$B$47-M3</f>
        <v>1.7000000000000002</v>
      </c>
      <c r="N16" s="1">
        <f>$B$46-N3</f>
        <v>10</v>
      </c>
      <c r="P16" s="1">
        <f>$B$47-P3</f>
        <v>1.46</v>
      </c>
      <c r="Q16" s="1">
        <f>$B$46-Q3</f>
        <v>1.1400000000000006</v>
      </c>
      <c r="S16" s="1">
        <f>$B$47-S3</f>
        <v>1.75</v>
      </c>
      <c r="T16" s="1">
        <f>$B$46-T3</f>
        <v>0.74000000000000021</v>
      </c>
      <c r="V16" s="1">
        <f>$B$47-V3</f>
        <v>1.7000000000000002</v>
      </c>
      <c r="W16" s="1">
        <f>$B$46-W3</f>
        <v>0.11999999999999922</v>
      </c>
      <c r="Y16" s="1">
        <f>$B$47-Y3</f>
        <v>1.0500000000000003</v>
      </c>
      <c r="Z16" s="1">
        <f>$B$46-Z3</f>
        <v>4.5999999999999996</v>
      </c>
    </row>
    <row r="17" spans="1:26" ht="13.2" x14ac:dyDescent="0.25">
      <c r="A17" s="1">
        <f>$B$47-A4</f>
        <v>1.2200000000000002</v>
      </c>
      <c r="B17" s="1">
        <f>$B$46-B4</f>
        <v>8.5500000000000007</v>
      </c>
      <c r="D17" s="1">
        <f>$B$47-D4</f>
        <v>1.2400000000000002</v>
      </c>
      <c r="E17" s="1">
        <f>$B$46-E4</f>
        <v>7.76</v>
      </c>
      <c r="G17" s="1">
        <f>$B$47-G4</f>
        <v>1.6300000000000003</v>
      </c>
      <c r="H17" s="1">
        <f>$B$46-H4</f>
        <v>10</v>
      </c>
      <c r="J17" s="1">
        <f>$B$47-J4</f>
        <v>1.58</v>
      </c>
      <c r="K17" s="1">
        <f>$B$46-K4</f>
        <v>8.98</v>
      </c>
      <c r="M17" s="1">
        <f>$B$47-M4</f>
        <v>1.6100000000000003</v>
      </c>
      <c r="N17" s="1">
        <f>$B$46-N4</f>
        <v>7.1099999999999994</v>
      </c>
      <c r="P17" s="1">
        <f>$B$47-P4</f>
        <v>1.1700000000000004</v>
      </c>
      <c r="Q17" s="1">
        <f>$B$46-Q4</f>
        <v>1.2899999999999991</v>
      </c>
      <c r="S17" s="1">
        <f>$B$47-S4</f>
        <v>1.6400000000000001</v>
      </c>
      <c r="T17" s="1">
        <f>$B$46-T4</f>
        <v>0.66999999999999993</v>
      </c>
      <c r="V17" s="1">
        <f>$B$47-V4</f>
        <v>1.6</v>
      </c>
      <c r="W17" s="1">
        <f>$B$46-W4</f>
        <v>0.11999999999999922</v>
      </c>
      <c r="Y17" s="1">
        <f>$B$47-Y4</f>
        <v>0.95000000000000018</v>
      </c>
      <c r="Z17" s="1">
        <f>$B$46-Z4</f>
        <v>3.17</v>
      </c>
    </row>
    <row r="18" spans="1:26" ht="13.2" x14ac:dyDescent="0.25">
      <c r="A18" s="1">
        <f>$B$47-A5</f>
        <v>1.27</v>
      </c>
      <c r="B18" s="1">
        <f>$B$46-B5</f>
        <v>9.15</v>
      </c>
      <c r="D18" s="1">
        <f>$B$47-D5</f>
        <v>1.31</v>
      </c>
      <c r="E18" s="1">
        <f>$B$46-E5</f>
        <v>7.66</v>
      </c>
      <c r="G18" s="1">
        <f>$B$47-G5</f>
        <v>1.58</v>
      </c>
      <c r="H18" s="1">
        <f>$B$46-H5</f>
        <v>9.27</v>
      </c>
      <c r="J18" s="1">
        <f>$B$47-J5</f>
        <v>1.5500000000000003</v>
      </c>
      <c r="K18" s="1">
        <f>$B$46-K5</f>
        <v>8.5500000000000007</v>
      </c>
      <c r="M18" s="1">
        <f>$B$47-M5</f>
        <v>1.5300000000000002</v>
      </c>
      <c r="N18" s="1">
        <f>$B$46-N5</f>
        <v>6.74</v>
      </c>
      <c r="P18" s="1">
        <f>$B$47-P5</f>
        <v>1.35</v>
      </c>
      <c r="Q18" s="1">
        <f>$B$46-Q5</f>
        <v>1.3399999999999999</v>
      </c>
      <c r="S18" s="1">
        <f>$B$47-S5</f>
        <v>1.52</v>
      </c>
      <c r="T18" s="1">
        <f>$B$46-T5</f>
        <v>0.66000000000000014</v>
      </c>
      <c r="V18" s="1">
        <f>$B$47-V5</f>
        <v>1.4000000000000004</v>
      </c>
      <c r="W18" s="1">
        <f>$B$46-W5</f>
        <v>0.11999999999999922</v>
      </c>
      <c r="Y18" s="1">
        <f>$B$47-Y5</f>
        <v>0.8400000000000003</v>
      </c>
      <c r="Z18" s="1">
        <f>$B$46-Z5</f>
        <v>3</v>
      </c>
    </row>
    <row r="19" spans="1:26" ht="13.2" x14ac:dyDescent="0.25">
      <c r="A19" s="1">
        <f>$B$47-A6</f>
        <v>1.2400000000000002</v>
      </c>
      <c r="B19" s="1">
        <f>$B$46-B6</f>
        <v>8.9600000000000009</v>
      </c>
      <c r="D19" s="1">
        <f>$B$47-D6</f>
        <v>1.3800000000000003</v>
      </c>
      <c r="E19" s="1">
        <f>$B$46-E6</f>
        <v>7.8</v>
      </c>
      <c r="G19" s="1">
        <f>$B$47-G6</f>
        <v>1.4700000000000002</v>
      </c>
      <c r="H19" s="1">
        <f>$B$46-H6</f>
        <v>7.52</v>
      </c>
      <c r="J19" s="1">
        <f>$B$47-J6</f>
        <v>1.5</v>
      </c>
      <c r="K19" s="1">
        <f>$B$46-K6</f>
        <v>7.75</v>
      </c>
      <c r="M19" s="1">
        <f>$B$47-M6</f>
        <v>1.4400000000000004</v>
      </c>
      <c r="N19" s="1">
        <f>$B$46-N6</f>
        <v>5.55</v>
      </c>
      <c r="P19" s="1">
        <f>$B$47-P6</f>
        <v>1.5300000000000002</v>
      </c>
      <c r="Q19" s="1">
        <f>$B$46-Q6</f>
        <v>1.0399999999999991</v>
      </c>
      <c r="S19" s="1">
        <f>$B$47-S6</f>
        <v>1.4400000000000004</v>
      </c>
      <c r="T19" s="1">
        <f>$B$46-T6</f>
        <v>0.64000000000000057</v>
      </c>
      <c r="V19" s="1">
        <f>$B$47-V6</f>
        <v>1.1900000000000004</v>
      </c>
      <c r="W19" s="1">
        <f>$B$46-W6</f>
        <v>0.13000000000000078</v>
      </c>
      <c r="Y19" s="1">
        <f>$B$47-Y6</f>
        <v>0.74000000000000021</v>
      </c>
      <c r="Z19" s="1">
        <f>$B$46-Z6</f>
        <v>2.09</v>
      </c>
    </row>
    <row r="20" spans="1:26" ht="13.2" x14ac:dyDescent="0.25">
      <c r="D20" s="1">
        <f>$B$47-D7</f>
        <v>1.4500000000000002</v>
      </c>
      <c r="E20" s="1">
        <f>$B$46-E7</f>
        <v>8.15</v>
      </c>
      <c r="G20" s="1">
        <f>$B$47-G7</f>
        <v>1.4300000000000002</v>
      </c>
      <c r="H20" s="1">
        <f>$B$46-H7</f>
        <v>7.1099999999999994</v>
      </c>
      <c r="J20" s="1">
        <f>$B$47-J7</f>
        <v>1.4500000000000002</v>
      </c>
      <c r="K20" s="1">
        <f>$B$46-K7</f>
        <v>7.55</v>
      </c>
      <c r="M20" s="1">
        <f>$B$47-M7</f>
        <v>1.23</v>
      </c>
      <c r="N20" s="1">
        <f>$B$46-N7</f>
        <v>3.8600000000000003</v>
      </c>
      <c r="P20" s="1">
        <f>$B$47-P7</f>
        <v>1.6600000000000001</v>
      </c>
      <c r="Q20" s="1">
        <f>$B$46-Q7</f>
        <v>0.97000000000000064</v>
      </c>
      <c r="S20" s="1">
        <f>$B$47-S7</f>
        <v>1.1900000000000004</v>
      </c>
      <c r="T20" s="1">
        <f>$B$46-T7</f>
        <v>0.60999999999999943</v>
      </c>
      <c r="V20" s="1">
        <f>$B$47-V7</f>
        <v>0.99000000000000021</v>
      </c>
      <c r="W20" s="1">
        <f>$B$46-W7</f>
        <v>0.11999999999999922</v>
      </c>
      <c r="Y20" s="1">
        <f>$B$47-Y7</f>
        <v>0.62000000000000011</v>
      </c>
      <c r="Z20" s="1">
        <f>$B$46-Z7</f>
        <v>1.8200000000000003</v>
      </c>
    </row>
    <row r="21" spans="1:26" ht="15.75" customHeight="1" x14ac:dyDescent="0.25">
      <c r="D21" s="1">
        <f>$B$47-D8</f>
        <v>1.48</v>
      </c>
      <c r="E21" s="1">
        <f>$B$46-E8</f>
        <v>8.32</v>
      </c>
      <c r="G21" s="1">
        <f>$B$47-G8</f>
        <v>1.3600000000000003</v>
      </c>
      <c r="H21" s="1">
        <f>$B$46-H8</f>
        <v>6.6400000000000006</v>
      </c>
      <c r="J21" s="1">
        <f>$B$47-J8</f>
        <v>1.4000000000000004</v>
      </c>
      <c r="K21" s="1">
        <f>$B$46-K8</f>
        <v>6.88</v>
      </c>
      <c r="M21" s="1">
        <f>$B$47-M8</f>
        <v>1.33</v>
      </c>
      <c r="N21" s="1">
        <f>$B$46-N8</f>
        <v>4.1900000000000004</v>
      </c>
      <c r="P21" s="1">
        <f>$B$47-P8</f>
        <v>1.75</v>
      </c>
      <c r="Q21" s="1">
        <f>$B$46-Q8</f>
        <v>0.90000000000000036</v>
      </c>
      <c r="S21" s="1">
        <f>$B$47-S8</f>
        <v>1.02</v>
      </c>
      <c r="T21" s="1">
        <f>$B$46-T8</f>
        <v>0.5600000000000005</v>
      </c>
      <c r="V21" s="1">
        <f>$B$47-V8</f>
        <v>0.80000000000000027</v>
      </c>
      <c r="W21" s="1">
        <f>$B$46-W8</f>
        <v>0.11999999999999922</v>
      </c>
    </row>
    <row r="22" spans="1:26" ht="15.75" customHeight="1" x14ac:dyDescent="0.25">
      <c r="D22" s="1">
        <f>$B$47-D9</f>
        <v>1.5500000000000003</v>
      </c>
      <c r="E22" s="1">
        <f>$B$46-E9</f>
        <v>9.09</v>
      </c>
      <c r="J22" s="1">
        <f>$B$47-J9</f>
        <v>1.35</v>
      </c>
      <c r="K22" s="1">
        <f>$B$46-K9</f>
        <v>6.3599999999999994</v>
      </c>
      <c r="M22" s="1">
        <f>$B$47-M9</f>
        <v>1.1000000000000001</v>
      </c>
      <c r="N22" s="1">
        <f>$B$46-N9</f>
        <v>3.0300000000000002</v>
      </c>
      <c r="S22" s="1">
        <f>$B$47-S9</f>
        <v>0.80000000000000027</v>
      </c>
      <c r="T22" s="1">
        <f>$B$46-T9</f>
        <v>0.5600000000000005</v>
      </c>
      <c r="V22" s="1">
        <f>$B$47-V9</f>
        <v>0.70000000000000018</v>
      </c>
      <c r="W22" s="1">
        <f>$B$46-W9</f>
        <v>0.11999999999999922</v>
      </c>
    </row>
    <row r="23" spans="1:26" ht="15.75" customHeight="1" x14ac:dyDescent="0.25">
      <c r="D23" s="1">
        <f>$B$47-D10</f>
        <v>1.5700000000000003</v>
      </c>
      <c r="E23" s="1">
        <f>$B$46-E10</f>
        <v>10</v>
      </c>
      <c r="J23" s="1">
        <f>$B$47-J10</f>
        <v>1.21</v>
      </c>
      <c r="K23" s="1">
        <f>$B$46-K10</f>
        <v>6.88</v>
      </c>
      <c r="S23" s="1">
        <f>$B$47-S10</f>
        <v>0.66999999999999993</v>
      </c>
      <c r="T23" s="1">
        <f>$B$46-T10</f>
        <v>0.5600000000000005</v>
      </c>
      <c r="V23" s="1">
        <f>$B$47-V10</f>
        <v>0.49000000000000021</v>
      </c>
      <c r="W23" s="1">
        <f>$B$46-W10</f>
        <v>0.11999999999999922</v>
      </c>
    </row>
    <row r="24" spans="1:26" ht="15.75" customHeight="1" x14ac:dyDescent="0.25">
      <c r="D24" s="1">
        <f>$B$47-D11</f>
        <v>1.5100000000000002</v>
      </c>
      <c r="E24" s="1">
        <f>$B$46-E11</f>
        <v>8.35</v>
      </c>
      <c r="J24" s="1">
        <f>$B$47-J11</f>
        <v>1.1500000000000004</v>
      </c>
      <c r="K24" s="1">
        <f>$B$46-K11</f>
        <v>6.58</v>
      </c>
    </row>
    <row r="25" spans="1:26" ht="15.75" customHeight="1" x14ac:dyDescent="0.25">
      <c r="J25" s="1">
        <f>$B$47-J12</f>
        <v>1.1100000000000003</v>
      </c>
      <c r="K25" s="1">
        <f>$B$46-K12</f>
        <v>5.81</v>
      </c>
    </row>
    <row r="26" spans="1:26" ht="15.75" customHeight="1" x14ac:dyDescent="0.25">
      <c r="J26" s="1">
        <f>$B$47-J13</f>
        <v>1.3000000000000003</v>
      </c>
      <c r="K26" s="1">
        <f>$B$46-K13</f>
        <v>7.16</v>
      </c>
    </row>
    <row r="27" spans="1:26" ht="15.75" customHeight="1" x14ac:dyDescent="0.25">
      <c r="J27" s="1"/>
    </row>
    <row r="28" spans="1:26" ht="15.75" customHeight="1" x14ac:dyDescent="0.25">
      <c r="A28" t="s">
        <v>39</v>
      </c>
      <c r="B28" t="s">
        <v>41</v>
      </c>
      <c r="D28" t="s">
        <v>39</v>
      </c>
      <c r="E28" t="s">
        <v>41</v>
      </c>
      <c r="G28" t="s">
        <v>39</v>
      </c>
      <c r="H28" t="s">
        <v>41</v>
      </c>
      <c r="J28" t="s">
        <v>39</v>
      </c>
      <c r="K28" t="s">
        <v>41</v>
      </c>
      <c r="M28" t="s">
        <v>39</v>
      </c>
      <c r="N28" t="s">
        <v>41</v>
      </c>
      <c r="P28" t="s">
        <v>39</v>
      </c>
      <c r="Q28" t="s">
        <v>41</v>
      </c>
      <c r="S28" t="s">
        <v>39</v>
      </c>
      <c r="T28" t="s">
        <v>41</v>
      </c>
      <c r="V28" t="s">
        <v>39</v>
      </c>
      <c r="W28" t="s">
        <v>41</v>
      </c>
      <c r="Y28" t="s">
        <v>39</v>
      </c>
      <c r="Z28" t="s">
        <v>41</v>
      </c>
    </row>
    <row r="29" spans="1:26" ht="15.75" customHeight="1" x14ac:dyDescent="0.25">
      <c r="A29">
        <f>A16*1000*$B$51</f>
        <v>5.7522123893805315</v>
      </c>
      <c r="B29">
        <f>A16*A16*10^6*$B$54/($B$59*B16*1000)</f>
        <v>5.5770000000000017</v>
      </c>
      <c r="D29">
        <f>D16*1000*$B$51</f>
        <v>5.6194690265486722</v>
      </c>
      <c r="E29">
        <f>D16*D16*10^6*$B$54/($B$59*E16*1000)</f>
        <v>6.7119419924337951</v>
      </c>
      <c r="G29">
        <f>G16*1000*$B$51</f>
        <v>6.7256637168141591</v>
      </c>
      <c r="H29">
        <f>G16*G16*10^6*$B$54/($B$59*H16*1000)</f>
        <v>10.13872340425532</v>
      </c>
      <c r="J29">
        <f>J16*1000*$B$51</f>
        <v>7.2566371681415935</v>
      </c>
      <c r="K29">
        <f>J16*J16*10^6*$B$54/($B$59*K16*1000)</f>
        <v>8.8756799999999991</v>
      </c>
      <c r="M29">
        <f>M16*1000*$B$51</f>
        <v>7.5221238938053103</v>
      </c>
      <c r="N29">
        <f>M16*M16*10^6*$B$54/($B$59*N16*1000)</f>
        <v>9.536999999999999</v>
      </c>
      <c r="P29">
        <f>P16*1000*$B$51</f>
        <v>6.4601769911504423</v>
      </c>
      <c r="Q29">
        <f>P16*P16*10^6*$B$54/($B$59*Q16*1000)</f>
        <v>61.704210526315734</v>
      </c>
      <c r="S29">
        <f>S16*1000*$B$51</f>
        <v>7.7433628318584073</v>
      </c>
      <c r="T29">
        <f>S16*S16*10^6*$B$54/($B$59*T16*1000)</f>
        <v>136.57094594594588</v>
      </c>
      <c r="V29">
        <f>V16*1000*$B$51</f>
        <v>7.5221238938053103</v>
      </c>
      <c r="W29">
        <f>V16*V16*10^6*$B$54/($B$59*W16*1000)</f>
        <v>794.75000000000523</v>
      </c>
      <c r="Y29">
        <f>Y16*1000*$B$51</f>
        <v>4.6460176991150455</v>
      </c>
      <c r="Z29">
        <f>Y16*Y16*10^6*$B$54/($B$59*Z16*1000)</f>
        <v>7.909239130434786</v>
      </c>
    </row>
    <row r="30" spans="1:26" ht="15.75" customHeight="1" x14ac:dyDescent="0.25">
      <c r="A30">
        <f>A17*1000*$B$51</f>
        <v>5.3982300884955761</v>
      </c>
      <c r="B30">
        <f>A17*A17*10^6*$B$54/($B$59*B17*1000)</f>
        <v>5.7447017543859653</v>
      </c>
      <c r="D30">
        <f>D17*1000*$B$51</f>
        <v>5.4867256637168147</v>
      </c>
      <c r="E30">
        <f>D17*D17*10^6*$B$54/($B$59*E17*1000)</f>
        <v>6.5387628865979393</v>
      </c>
      <c r="G30">
        <f>G17*1000*$B$51</f>
        <v>7.2123893805309747</v>
      </c>
      <c r="H30">
        <f>G17*G17*10^6*$B$54/($B$59*H17*1000)</f>
        <v>8.7677700000000023</v>
      </c>
      <c r="J30">
        <f t="shared" ref="J30:J39" si="0">J17*1000*$B$51</f>
        <v>6.9911504424778759</v>
      </c>
      <c r="K30">
        <f t="shared" ref="K30:K38" si="1">J17*J17*10^6*$B$54/($B$59*K17*1000)</f>
        <v>9.1738530066815152</v>
      </c>
      <c r="M30">
        <f t="shared" ref="M30:M35" si="2">M17*1000*$B$51</f>
        <v>7.1238938053097351</v>
      </c>
      <c r="N30">
        <f t="shared" ref="N30:N35" si="3">M17*M17*10^6*$B$54/($B$59*N17*1000)</f>
        <v>12.030843881856546</v>
      </c>
      <c r="P30">
        <f t="shared" ref="P30:P34" si="4">P17*1000*$B$51</f>
        <v>5.1769911504424799</v>
      </c>
      <c r="Q30">
        <f t="shared" ref="Q30:Q34" si="5">P17*P17*10^6*$B$54/($B$59*Q17*1000)</f>
        <v>35.018372093023302</v>
      </c>
      <c r="S30">
        <f t="shared" ref="S30:S36" si="6">S17*1000*$B$51</f>
        <v>7.2566371681415935</v>
      </c>
      <c r="T30">
        <f t="shared" ref="T30:T36" si="7">S17*S17*10^6*$B$54/($B$59*T17*1000)</f>
        <v>132.47283582089554</v>
      </c>
      <c r="V30">
        <f t="shared" ref="V30:V39" si="8">V17*1000*$B$51</f>
        <v>7.0796460176991154</v>
      </c>
      <c r="W30">
        <f t="shared" ref="W30:W36" si="9">V17*V17*10^6*$B$54/($B$59*W17*1000)</f>
        <v>704.00000000000477</v>
      </c>
      <c r="Y30">
        <f t="shared" ref="Y30:Y35" si="10">Y17*1000*$B$51</f>
        <v>4.2035398230088505</v>
      </c>
      <c r="Z30">
        <f t="shared" ref="Z30:Z35" si="11">Y17*Y17*10^6*$B$54/($B$59*Z17*1000)</f>
        <v>9.3951104100946381</v>
      </c>
    </row>
    <row r="31" spans="1:26" ht="15.75" customHeight="1" x14ac:dyDescent="0.25">
      <c r="A31">
        <f>A18*1000*$B$51</f>
        <v>5.6194690265486722</v>
      </c>
      <c r="B31">
        <f>A18*A18*10^6*$B$54/($B$59*B18*1000)</f>
        <v>5.8170163934426222</v>
      </c>
      <c r="D31">
        <f>D18*1000*$B$51</f>
        <v>5.7964601769911503</v>
      </c>
      <c r="E31">
        <f>D18*D18*10^6*$B$54/($B$59*E18*1000)</f>
        <v>7.3931201044386432</v>
      </c>
      <c r="G31">
        <f>G18*1000*$B$51</f>
        <v>6.9911504424778759</v>
      </c>
      <c r="H31">
        <f>G18*G18*10^6*$B$54/($B$59*H18*1000)</f>
        <v>8.8868608414239478</v>
      </c>
      <c r="J31">
        <f t="shared" si="0"/>
        <v>6.8584070796460184</v>
      </c>
      <c r="K31">
        <f t="shared" si="1"/>
        <v>9.2728070175438617</v>
      </c>
      <c r="M31">
        <f t="shared" si="2"/>
        <v>6.7699115044247797</v>
      </c>
      <c r="N31">
        <f t="shared" si="3"/>
        <v>11.461379821958458</v>
      </c>
      <c r="P31">
        <f t="shared" si="4"/>
        <v>5.9734513274336285</v>
      </c>
      <c r="Q31">
        <f t="shared" si="5"/>
        <v>44.882462686567173</v>
      </c>
      <c r="S31">
        <f t="shared" si="6"/>
        <v>6.7256637168141591</v>
      </c>
      <c r="T31">
        <f t="shared" si="7"/>
        <v>115.51999999999994</v>
      </c>
      <c r="V31">
        <f t="shared" si="8"/>
        <v>6.1946902654867273</v>
      </c>
      <c r="W31">
        <f t="shared" si="9"/>
        <v>539.00000000000387</v>
      </c>
      <c r="Y31">
        <f t="shared" si="10"/>
        <v>3.7168141592920367</v>
      </c>
      <c r="Z31">
        <f t="shared" si="11"/>
        <v>7.7616000000000058</v>
      </c>
    </row>
    <row r="32" spans="1:26" ht="15.75" customHeight="1" x14ac:dyDescent="0.25">
      <c r="A32">
        <f>A19*1000*$B$51</f>
        <v>5.4867256637168147</v>
      </c>
      <c r="B32">
        <f>A19*A19*10^6*$B$54/($B$59*B19*1000)</f>
        <v>5.6630357142857148</v>
      </c>
      <c r="D32">
        <f>D19*1000*$B$51</f>
        <v>6.1061946902654878</v>
      </c>
      <c r="E32">
        <f>D19*D19*10^6*$B$54/($B$59*E19*1000)</f>
        <v>8.0570769230769272</v>
      </c>
      <c r="G32">
        <f>G19*1000*$B$51</f>
        <v>6.504424778761063</v>
      </c>
      <c r="H32">
        <f>G19*G19*10^6*$B$54/($B$59*H19*1000)</f>
        <v>9.4826728723404301</v>
      </c>
      <c r="J32">
        <f t="shared" si="0"/>
        <v>6.6371681415929205</v>
      </c>
      <c r="K32">
        <f t="shared" si="1"/>
        <v>9.5806451612903203</v>
      </c>
      <c r="M32">
        <f t="shared" si="2"/>
        <v>6.3716814159292054</v>
      </c>
      <c r="N32">
        <f t="shared" si="3"/>
        <v>12.329513513513518</v>
      </c>
      <c r="P32">
        <f t="shared" si="4"/>
        <v>6.7699115044247797</v>
      </c>
      <c r="Q32">
        <f t="shared" si="5"/>
        <v>74.278557692307771</v>
      </c>
      <c r="S32">
        <f t="shared" si="6"/>
        <v>6.3716814159292054</v>
      </c>
      <c r="T32">
        <f t="shared" si="7"/>
        <v>106.91999999999994</v>
      </c>
      <c r="V32">
        <f t="shared" si="8"/>
        <v>5.2654867256637186</v>
      </c>
      <c r="W32">
        <f t="shared" si="9"/>
        <v>359.47153846153651</v>
      </c>
      <c r="Y32">
        <f t="shared" si="10"/>
        <v>3.2743362831858418</v>
      </c>
      <c r="Z32">
        <f t="shared" si="11"/>
        <v>8.6463157894736895</v>
      </c>
    </row>
    <row r="33" spans="1:26" ht="15.75" customHeight="1" x14ac:dyDescent="0.25">
      <c r="D33">
        <f>D20*1000*$B$51</f>
        <v>6.4159292035398243</v>
      </c>
      <c r="E33">
        <f>D20*D20*10^6*$B$54/($B$59*E20*1000)</f>
        <v>8.5131901840490816</v>
      </c>
      <c r="G33">
        <f>G20*1000*$B$51</f>
        <v>6.3274336283185848</v>
      </c>
      <c r="H33">
        <f>G20*G20*10^6*$B$54/($B$59*H20*1000)</f>
        <v>9.4910970464135058</v>
      </c>
      <c r="J33">
        <f t="shared" si="0"/>
        <v>6.4159292035398243</v>
      </c>
      <c r="K33">
        <f t="shared" si="1"/>
        <v>9.1897350993377493</v>
      </c>
      <c r="M33">
        <f t="shared" si="2"/>
        <v>5.4424778761061949</v>
      </c>
      <c r="N33">
        <f t="shared" si="3"/>
        <v>12.934119170984452</v>
      </c>
      <c r="P33">
        <f t="shared" si="4"/>
        <v>7.3451327433628331</v>
      </c>
      <c r="Q33">
        <f t="shared" si="5"/>
        <v>93.747216494845304</v>
      </c>
      <c r="S33">
        <f t="shared" si="6"/>
        <v>5.2654867256637186</v>
      </c>
      <c r="T33">
        <f t="shared" si="7"/>
        <v>76.608688524590278</v>
      </c>
      <c r="V33">
        <f t="shared" si="8"/>
        <v>4.3805309734513287</v>
      </c>
      <c r="W33">
        <f t="shared" si="9"/>
        <v>269.52750000000185</v>
      </c>
      <c r="Y33">
        <f t="shared" si="10"/>
        <v>2.7433628318584073</v>
      </c>
      <c r="Z33">
        <f t="shared" si="11"/>
        <v>6.9698901098901098</v>
      </c>
    </row>
    <row r="34" spans="1:26" ht="15.75" customHeight="1" x14ac:dyDescent="0.25">
      <c r="D34">
        <f>D21*1000*$B$51</f>
        <v>6.5486725663716809</v>
      </c>
      <c r="E34">
        <f>D21*D21*10^6*$B$54/($B$59*E21*1000)</f>
        <v>8.6878846153846148</v>
      </c>
      <c r="G34">
        <f>G21*1000*$B$51</f>
        <v>6.0176991150442491</v>
      </c>
      <c r="H34">
        <f>G21*G21*10^6*$B$54/($B$59*H21*1000)</f>
        <v>9.1922891566265061</v>
      </c>
      <c r="J34">
        <f t="shared" si="0"/>
        <v>6.1946902654867273</v>
      </c>
      <c r="K34">
        <f t="shared" si="1"/>
        <v>9.4011627906976791</v>
      </c>
      <c r="M34">
        <f t="shared" si="2"/>
        <v>5.884955752212389</v>
      </c>
      <c r="N34">
        <f t="shared" si="3"/>
        <v>13.931670644391406</v>
      </c>
      <c r="P34">
        <f t="shared" si="4"/>
        <v>7.7433628318584073</v>
      </c>
      <c r="Q34">
        <f t="shared" si="5"/>
        <v>112.29166666666661</v>
      </c>
      <c r="S34">
        <f t="shared" si="6"/>
        <v>4.5132743362831862</v>
      </c>
      <c r="T34">
        <f t="shared" si="7"/>
        <v>61.309285714285657</v>
      </c>
      <c r="V34">
        <f t="shared" si="8"/>
        <v>3.5398230088495586</v>
      </c>
      <c r="W34">
        <f t="shared" si="9"/>
        <v>176.00000000000125</v>
      </c>
    </row>
    <row r="35" spans="1:26" ht="15.75" customHeight="1" x14ac:dyDescent="0.25">
      <c r="D35">
        <f>D22*1000*$B$51</f>
        <v>6.8584070796460184</v>
      </c>
      <c r="E35">
        <f>D22*D22*10^6*$B$54/($B$59*E22*1000)</f>
        <v>8.7219471947194744</v>
      </c>
      <c r="J35">
        <f t="shared" si="0"/>
        <v>5.9734513274336285</v>
      </c>
      <c r="K35">
        <f t="shared" si="1"/>
        <v>9.456367924528303</v>
      </c>
      <c r="M35">
        <f t="shared" si="2"/>
        <v>4.8672566371681416</v>
      </c>
      <c r="N35">
        <f t="shared" si="3"/>
        <v>13.178217821782178</v>
      </c>
      <c r="S35">
        <f t="shared" si="6"/>
        <v>3.5398230088495586</v>
      </c>
      <c r="T35">
        <f t="shared" si="7"/>
        <v>37.714285714285708</v>
      </c>
      <c r="V35">
        <f t="shared" si="8"/>
        <v>3.0973451327433636</v>
      </c>
      <c r="W35">
        <f t="shared" si="9"/>
        <v>134.75000000000097</v>
      </c>
    </row>
    <row r="36" spans="1:26" ht="15.75" customHeight="1" x14ac:dyDescent="0.25">
      <c r="D36">
        <f>D23*1000*$B$51</f>
        <v>6.9469026548672579</v>
      </c>
      <c r="E36">
        <f>D23*D23*10^6*$B$54/($B$59*E23*1000)</f>
        <v>8.134170000000001</v>
      </c>
      <c r="J36">
        <f t="shared" si="0"/>
        <v>5.3539823008849554</v>
      </c>
      <c r="K36">
        <f t="shared" si="1"/>
        <v>7.0225726744186039</v>
      </c>
      <c r="S36">
        <f t="shared" si="6"/>
        <v>2.9646017699115039</v>
      </c>
      <c r="T36">
        <f t="shared" si="7"/>
        <v>26.453035714285683</v>
      </c>
      <c r="V36">
        <f t="shared" si="8"/>
        <v>2.1681415929203549</v>
      </c>
      <c r="W36">
        <f t="shared" si="9"/>
        <v>66.027500000000487</v>
      </c>
    </row>
    <row r="37" spans="1:26" ht="15.75" customHeight="1" x14ac:dyDescent="0.25">
      <c r="D37">
        <f>D24*1000*$B$51</f>
        <v>6.6814159292035411</v>
      </c>
      <c r="E37">
        <f>D24*D24*10^6*$B$54/($B$59*E24*1000)</f>
        <v>9.0111736526946142</v>
      </c>
      <c r="J37">
        <f t="shared" si="0"/>
        <v>5.0884955752212413</v>
      </c>
      <c r="K37">
        <f t="shared" si="1"/>
        <v>6.6325987841945331</v>
      </c>
    </row>
    <row r="38" spans="1:26" ht="15.75" customHeight="1" x14ac:dyDescent="0.25">
      <c r="J38">
        <f t="shared" si="0"/>
        <v>4.9115044247787623</v>
      </c>
      <c r="K38">
        <f t="shared" si="1"/>
        <v>6.9981583476764229</v>
      </c>
    </row>
    <row r="39" spans="1:26" ht="15.75" customHeight="1" x14ac:dyDescent="0.25">
      <c r="A39" s="1" t="s">
        <v>10</v>
      </c>
      <c r="J39">
        <f t="shared" si="0"/>
        <v>5.7522123893805315</v>
      </c>
      <c r="K39">
        <f>J26*J26*10^6*$B$54/($B$59*K26*1000)</f>
        <v>7.7891061452513997</v>
      </c>
    </row>
    <row r="40" spans="1:26" ht="15.75" customHeight="1" x14ac:dyDescent="0.25">
      <c r="A40" s="1" t="s">
        <v>11</v>
      </c>
    </row>
    <row r="41" spans="1:26" ht="15.75" customHeight="1" x14ac:dyDescent="0.25">
      <c r="A41" s="1" t="s">
        <v>12</v>
      </c>
      <c r="E41" t="s">
        <v>45</v>
      </c>
      <c r="P41" t="s">
        <v>44</v>
      </c>
    </row>
    <row r="42" spans="1:26" ht="15.75" customHeight="1" x14ac:dyDescent="0.25">
      <c r="A42" s="1" t="s">
        <v>13</v>
      </c>
    </row>
    <row r="43" spans="1:26" ht="15.75" customHeight="1" x14ac:dyDescent="0.25">
      <c r="A43" s="1" t="s">
        <v>14</v>
      </c>
    </row>
    <row r="46" spans="1:26" ht="15.75" customHeight="1" x14ac:dyDescent="0.3">
      <c r="A46" s="4" t="s">
        <v>28</v>
      </c>
      <c r="B46" s="3">
        <v>10</v>
      </c>
    </row>
    <row r="47" spans="1:26" ht="15.75" customHeight="1" x14ac:dyDescent="0.3">
      <c r="A47" s="4" t="s">
        <v>29</v>
      </c>
      <c r="B47" s="3">
        <v>4.7</v>
      </c>
    </row>
    <row r="49" spans="1:3" ht="15.75" customHeight="1" x14ac:dyDescent="0.25">
      <c r="A49" t="s">
        <v>32</v>
      </c>
    </row>
    <row r="50" spans="1:3" ht="15.75" customHeight="1" x14ac:dyDescent="0.25">
      <c r="A50" t="s">
        <v>33</v>
      </c>
      <c r="B50">
        <f>1/2250</f>
        <v>4.4444444444444447E-4</v>
      </c>
    </row>
    <row r="51" spans="1:3" ht="15.75" customHeight="1" x14ac:dyDescent="0.25">
      <c r="A51" t="s">
        <v>34</v>
      </c>
      <c r="B51">
        <f>1/226</f>
        <v>4.4247787610619468E-3</v>
      </c>
      <c r="C51">
        <f>1/-226</f>
        <v>-4.4247787610619468E-3</v>
      </c>
    </row>
    <row r="52" spans="1:3" ht="15.75" customHeight="1" x14ac:dyDescent="0.25">
      <c r="A52" t="s">
        <v>35</v>
      </c>
      <c r="B52">
        <v>8.68</v>
      </c>
    </row>
    <row r="53" spans="1:3" ht="15.75" customHeight="1" x14ac:dyDescent="0.25">
      <c r="A53" t="s">
        <v>36</v>
      </c>
      <c r="B53">
        <f>10/10^9</f>
        <v>1E-8</v>
      </c>
    </row>
    <row r="54" spans="1:3" ht="15.75" customHeight="1" x14ac:dyDescent="0.25">
      <c r="A54" t="s">
        <v>37</v>
      </c>
      <c r="B54">
        <f>100/10^9</f>
        <v>9.9999999999999995E-8</v>
      </c>
    </row>
    <row r="55" spans="1:3" ht="15.75" customHeight="1" x14ac:dyDescent="0.25">
      <c r="A55" t="s">
        <v>38</v>
      </c>
      <c r="B55">
        <f>B54</f>
        <v>9.9999999999999995E-8</v>
      </c>
    </row>
    <row r="57" spans="1:3" ht="15.75" customHeight="1" x14ac:dyDescent="0.25">
      <c r="A57" t="s">
        <v>40</v>
      </c>
      <c r="B57">
        <f>B54/B53</f>
        <v>10</v>
      </c>
    </row>
    <row r="58" spans="1:3" ht="15.75" customHeight="1" x14ac:dyDescent="0.25">
      <c r="A58" t="s">
        <v>42</v>
      </c>
      <c r="B58">
        <f>B50/B51</f>
        <v>0.10044444444444445</v>
      </c>
    </row>
    <row r="59" spans="1:3" ht="15.75" customHeight="1" x14ac:dyDescent="0.25">
      <c r="A59" t="s">
        <v>43</v>
      </c>
      <c r="B59">
        <f>100*1000*B55/3300</f>
        <v>3.0303030303030305E-6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6"/>
  <sheetViews>
    <sheetView zoomScale="85" workbookViewId="0">
      <selection activeCell="K3" sqref="K3"/>
    </sheetView>
  </sheetViews>
  <sheetFormatPr defaultColWidth="12.6640625" defaultRowHeight="15.75" customHeight="1" x14ac:dyDescent="0.25"/>
  <sheetData>
    <row r="1" spans="1:12" ht="15.75" customHeight="1" x14ac:dyDescent="0.3">
      <c r="A1" s="2" t="s">
        <v>8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</row>
    <row r="2" spans="1:12" ht="15.75" customHeight="1" x14ac:dyDescent="0.3">
      <c r="A2" s="3">
        <v>3.42</v>
      </c>
      <c r="B2" s="3">
        <v>2.1800000000000002</v>
      </c>
      <c r="C2" s="3">
        <v>6.4</v>
      </c>
      <c r="D2" s="3">
        <v>1.5</v>
      </c>
      <c r="E2" s="3">
        <v>6</v>
      </c>
      <c r="F2" s="2">
        <v>0.5</v>
      </c>
      <c r="G2" s="2">
        <v>0.1</v>
      </c>
      <c r="H2">
        <f>G2*C2</f>
        <v>0.64000000000000012</v>
      </c>
      <c r="I2">
        <f>D2*F2</f>
        <v>0.75</v>
      </c>
      <c r="J2">
        <f>F2*E2</f>
        <v>3</v>
      </c>
      <c r="K2">
        <f>'Состояние системы'!$B$47 - A2</f>
        <v>1.2800000000000002</v>
      </c>
      <c r="L2">
        <f>'Состояние системы'!$B$46-B2</f>
        <v>7.82</v>
      </c>
    </row>
    <row r="3" spans="1:12" ht="15.75" customHeight="1" x14ac:dyDescent="0.3">
      <c r="A3" s="3">
        <v>3.34</v>
      </c>
      <c r="B3" s="3">
        <v>2.19</v>
      </c>
      <c r="C3" s="3">
        <v>5.5</v>
      </c>
      <c r="D3" s="3">
        <v>1.5</v>
      </c>
      <c r="E3" s="3">
        <v>4</v>
      </c>
      <c r="F3" s="3">
        <v>1</v>
      </c>
      <c r="G3" s="3">
        <v>0.2</v>
      </c>
      <c r="H3">
        <f t="shared" ref="H3:H16" si="0">G3*C3</f>
        <v>1.1000000000000001</v>
      </c>
      <c r="I3">
        <f t="shared" ref="I3:I16" si="1">D3*F3</f>
        <v>1.5</v>
      </c>
      <c r="J3">
        <f t="shared" ref="J3:J16" si="2">F3*E3</f>
        <v>4</v>
      </c>
      <c r="K3">
        <f>'Состояние системы'!$B$47 - A3</f>
        <v>1.3600000000000003</v>
      </c>
      <c r="L3">
        <f>'Состояние системы'!$B$46-B3</f>
        <v>7.8100000000000005</v>
      </c>
    </row>
    <row r="4" spans="1:12" ht="15.75" customHeight="1" x14ac:dyDescent="0.3">
      <c r="A4" s="3">
        <v>3.23</v>
      </c>
      <c r="B4" s="3">
        <v>1.68</v>
      </c>
      <c r="C4" s="3">
        <v>7.4</v>
      </c>
      <c r="D4" s="3">
        <v>2</v>
      </c>
      <c r="E4" s="3">
        <v>6.5</v>
      </c>
      <c r="F4" s="3">
        <v>1</v>
      </c>
      <c r="G4" s="3">
        <v>0.2</v>
      </c>
      <c r="H4">
        <f t="shared" si="0"/>
        <v>1.4800000000000002</v>
      </c>
      <c r="I4">
        <f t="shared" si="1"/>
        <v>2</v>
      </c>
      <c r="J4">
        <f t="shared" si="2"/>
        <v>6.5</v>
      </c>
      <c r="K4">
        <f>'Состояние системы'!$B$47 - A4</f>
        <v>1.4700000000000002</v>
      </c>
      <c r="L4">
        <f>'Состояние системы'!$B$46-B4</f>
        <v>8.32</v>
      </c>
    </row>
    <row r="5" spans="1:12" ht="15.75" customHeight="1" x14ac:dyDescent="0.3">
      <c r="A5" s="3">
        <v>3.19</v>
      </c>
      <c r="B5" s="3">
        <v>0</v>
      </c>
      <c r="C5" s="3">
        <v>7.8</v>
      </c>
      <c r="D5" s="3">
        <v>2</v>
      </c>
      <c r="E5" s="3">
        <v>5.5</v>
      </c>
      <c r="F5" s="3">
        <v>1</v>
      </c>
      <c r="G5" s="3">
        <v>0.2</v>
      </c>
      <c r="H5">
        <f t="shared" si="0"/>
        <v>1.56</v>
      </c>
      <c r="I5">
        <f t="shared" si="1"/>
        <v>2</v>
      </c>
      <c r="J5">
        <f t="shared" si="2"/>
        <v>5.5</v>
      </c>
      <c r="K5">
        <f>'Состояние системы'!$B$47 - A5</f>
        <v>1.5100000000000002</v>
      </c>
      <c r="L5">
        <f>'Состояние системы'!$B$46-B5</f>
        <v>10</v>
      </c>
    </row>
    <row r="6" spans="1:12" ht="15.75" customHeight="1" x14ac:dyDescent="0.3">
      <c r="A6" s="3">
        <v>3.13</v>
      </c>
      <c r="B6" s="3">
        <v>0</v>
      </c>
      <c r="C6" s="3">
        <v>8.8000000000000007</v>
      </c>
      <c r="D6" s="3">
        <v>2.4</v>
      </c>
      <c r="E6" s="3">
        <v>6.5</v>
      </c>
      <c r="F6" s="3">
        <v>1</v>
      </c>
      <c r="G6" s="3">
        <v>0.2</v>
      </c>
      <c r="H6">
        <f t="shared" si="0"/>
        <v>1.7600000000000002</v>
      </c>
      <c r="I6">
        <f t="shared" si="1"/>
        <v>2.4</v>
      </c>
      <c r="J6">
        <f t="shared" si="2"/>
        <v>6.5</v>
      </c>
      <c r="K6">
        <f>'Состояние системы'!$B$47 - A6</f>
        <v>1.5700000000000003</v>
      </c>
      <c r="L6">
        <f>'Состояние системы'!$B$46-B6</f>
        <v>10</v>
      </c>
    </row>
    <row r="7" spans="1:12" ht="15.75" customHeight="1" x14ac:dyDescent="0.3">
      <c r="A7" s="3">
        <v>3.35</v>
      </c>
      <c r="B7" s="3">
        <v>0.86</v>
      </c>
      <c r="C7" s="3">
        <v>5</v>
      </c>
      <c r="D7" s="3">
        <v>1.4</v>
      </c>
      <c r="E7" s="3">
        <v>4</v>
      </c>
      <c r="F7" s="3">
        <v>1</v>
      </c>
      <c r="G7" s="3">
        <v>0.2</v>
      </c>
      <c r="H7">
        <f t="shared" si="0"/>
        <v>1</v>
      </c>
      <c r="I7">
        <f t="shared" si="1"/>
        <v>1.4</v>
      </c>
      <c r="J7">
        <f t="shared" si="2"/>
        <v>4</v>
      </c>
      <c r="K7">
        <f>'Состояние системы'!$B$47 - A7</f>
        <v>1.35</v>
      </c>
      <c r="L7">
        <f>'Состояние системы'!$B$46-B7</f>
        <v>9.14</v>
      </c>
    </row>
    <row r="8" spans="1:12" ht="15.75" customHeight="1" x14ac:dyDescent="0.3">
      <c r="A8" s="3">
        <v>3.5</v>
      </c>
      <c r="B8" s="3">
        <v>1.86</v>
      </c>
      <c r="C8" s="3">
        <v>4.8</v>
      </c>
      <c r="D8" s="3">
        <v>1.4</v>
      </c>
      <c r="E8" s="3">
        <v>5.2</v>
      </c>
      <c r="F8" s="3">
        <v>0.5</v>
      </c>
      <c r="G8" s="3">
        <v>0.1</v>
      </c>
      <c r="H8">
        <f t="shared" si="0"/>
        <v>0.48</v>
      </c>
      <c r="I8">
        <f t="shared" si="1"/>
        <v>0.7</v>
      </c>
      <c r="J8">
        <f t="shared" si="2"/>
        <v>2.6</v>
      </c>
      <c r="K8">
        <f>'Состояние системы'!$B$47 - A8</f>
        <v>1.2000000000000002</v>
      </c>
      <c r="L8">
        <f>'Состояние системы'!$B$46-B8</f>
        <v>8.14</v>
      </c>
    </row>
    <row r="9" spans="1:12" ht="15.75" customHeight="1" x14ac:dyDescent="0.3">
      <c r="A9" s="3">
        <v>3.33</v>
      </c>
      <c r="B9" s="3">
        <v>0</v>
      </c>
      <c r="C9" s="3">
        <v>5.4</v>
      </c>
      <c r="D9" s="3">
        <v>1.5</v>
      </c>
      <c r="E9" s="3">
        <v>4</v>
      </c>
      <c r="F9" s="3">
        <v>1</v>
      </c>
      <c r="G9" s="3">
        <v>0.2</v>
      </c>
      <c r="H9">
        <f t="shared" si="0"/>
        <v>1.08</v>
      </c>
      <c r="I9">
        <f t="shared" si="1"/>
        <v>1.5</v>
      </c>
      <c r="J9">
        <f t="shared" si="2"/>
        <v>4</v>
      </c>
      <c r="K9">
        <f>'Состояние системы'!$B$47 - A9</f>
        <v>1.37</v>
      </c>
      <c r="L9">
        <f>'Состояние системы'!$B$46-B9</f>
        <v>10</v>
      </c>
    </row>
    <row r="10" spans="1:12" ht="15.75" customHeight="1" x14ac:dyDescent="0.3">
      <c r="A10" s="3">
        <v>3.15</v>
      </c>
      <c r="B10" s="3">
        <v>1.31</v>
      </c>
      <c r="C10" s="3">
        <v>7.8</v>
      </c>
      <c r="D10" s="3">
        <v>2</v>
      </c>
      <c r="E10" s="3">
        <v>5.8</v>
      </c>
      <c r="F10" s="3">
        <v>1</v>
      </c>
      <c r="G10" s="3">
        <v>0.2</v>
      </c>
      <c r="H10">
        <f t="shared" si="0"/>
        <v>1.56</v>
      </c>
      <c r="I10">
        <f t="shared" si="1"/>
        <v>2</v>
      </c>
      <c r="J10">
        <f t="shared" si="2"/>
        <v>5.8</v>
      </c>
      <c r="K10">
        <f>'Состояние системы'!$B$47 - A10</f>
        <v>1.5500000000000003</v>
      </c>
      <c r="L10">
        <f>'Состояние системы'!$B$46-B10</f>
        <v>8.69</v>
      </c>
    </row>
    <row r="11" spans="1:12" ht="15.75" customHeight="1" x14ac:dyDescent="0.3">
      <c r="A11" s="3">
        <v>3.15</v>
      </c>
      <c r="B11" s="3">
        <v>0.56000000000000005</v>
      </c>
      <c r="C11" s="3">
        <v>7.8</v>
      </c>
      <c r="D11" s="3">
        <v>2</v>
      </c>
      <c r="E11" s="3">
        <v>5.8</v>
      </c>
      <c r="F11" s="3">
        <v>1</v>
      </c>
      <c r="G11" s="3">
        <v>0.2</v>
      </c>
      <c r="H11">
        <f t="shared" si="0"/>
        <v>1.56</v>
      </c>
      <c r="I11">
        <f t="shared" si="1"/>
        <v>2</v>
      </c>
      <c r="J11">
        <f t="shared" si="2"/>
        <v>5.8</v>
      </c>
      <c r="K11">
        <f>'Состояние системы'!$B$47 - A11</f>
        <v>1.5500000000000003</v>
      </c>
      <c r="L11">
        <f>'Состояние системы'!$B$46-B11</f>
        <v>9.44</v>
      </c>
    </row>
    <row r="12" spans="1:12" ht="15.75" customHeight="1" x14ac:dyDescent="0.3">
      <c r="A12" s="3">
        <v>3.26</v>
      </c>
      <c r="B12" s="3">
        <v>0</v>
      </c>
      <c r="C12" s="3">
        <v>6.5</v>
      </c>
      <c r="D12" s="3">
        <v>1.8</v>
      </c>
      <c r="E12" s="3">
        <v>4.8</v>
      </c>
      <c r="F12" s="3">
        <v>1</v>
      </c>
      <c r="G12" s="3">
        <v>0.2</v>
      </c>
      <c r="H12">
        <f t="shared" si="0"/>
        <v>1.3</v>
      </c>
      <c r="I12">
        <f t="shared" si="1"/>
        <v>1.8</v>
      </c>
      <c r="J12">
        <f t="shared" si="2"/>
        <v>4.8</v>
      </c>
      <c r="K12">
        <f>'Состояние системы'!$B$47 - A12</f>
        <v>1.4400000000000004</v>
      </c>
      <c r="L12">
        <f>'Состояние системы'!$B$46-B12</f>
        <v>10</v>
      </c>
    </row>
    <row r="13" spans="1:12" ht="15.75" customHeight="1" x14ac:dyDescent="0.3">
      <c r="A13" s="3">
        <v>3.26</v>
      </c>
      <c r="B13" s="3">
        <v>0.84</v>
      </c>
      <c r="C13" s="3">
        <v>6.5</v>
      </c>
      <c r="D13" s="3">
        <v>1.8</v>
      </c>
      <c r="E13" s="3">
        <v>4.5999999999999996</v>
      </c>
      <c r="F13" s="3">
        <v>1</v>
      </c>
      <c r="G13" s="3">
        <v>0.2</v>
      </c>
      <c r="H13">
        <f t="shared" si="0"/>
        <v>1.3</v>
      </c>
      <c r="I13">
        <f t="shared" si="1"/>
        <v>1.8</v>
      </c>
      <c r="J13">
        <f t="shared" si="2"/>
        <v>4.5999999999999996</v>
      </c>
      <c r="K13">
        <f>'Состояние системы'!$B$47 - A13</f>
        <v>1.4400000000000004</v>
      </c>
      <c r="L13">
        <f>'Состояние системы'!$B$46-B13</f>
        <v>9.16</v>
      </c>
    </row>
    <row r="14" spans="1:12" ht="15.75" customHeight="1" x14ac:dyDescent="0.3">
      <c r="A14" s="3">
        <v>3.39</v>
      </c>
      <c r="B14" s="3">
        <v>0</v>
      </c>
      <c r="C14" s="3">
        <v>5</v>
      </c>
      <c r="D14" s="3">
        <v>1.5</v>
      </c>
      <c r="E14" s="3">
        <v>4</v>
      </c>
      <c r="F14" s="3">
        <v>1</v>
      </c>
      <c r="G14" s="3">
        <v>0.2</v>
      </c>
      <c r="H14">
        <f t="shared" si="0"/>
        <v>1</v>
      </c>
      <c r="I14">
        <f t="shared" si="1"/>
        <v>1.5</v>
      </c>
      <c r="J14">
        <f t="shared" si="2"/>
        <v>4</v>
      </c>
      <c r="K14">
        <f>'Состояние системы'!$B$47 - A14</f>
        <v>1.31</v>
      </c>
      <c r="L14">
        <f>'Состояние системы'!$B$46-B14</f>
        <v>10</v>
      </c>
    </row>
    <row r="15" spans="1:12" ht="15.75" customHeight="1" x14ac:dyDescent="0.3">
      <c r="A15" s="3">
        <v>3.39</v>
      </c>
      <c r="B15" s="3">
        <v>2.0699999999999998</v>
      </c>
      <c r="C15" s="3">
        <v>4.8</v>
      </c>
      <c r="D15" s="3">
        <v>1.4</v>
      </c>
      <c r="E15" s="3">
        <v>3.8</v>
      </c>
      <c r="F15" s="3">
        <v>1</v>
      </c>
      <c r="G15" s="3">
        <v>0.2</v>
      </c>
      <c r="H15">
        <f t="shared" si="0"/>
        <v>0.96</v>
      </c>
      <c r="I15">
        <f t="shared" si="1"/>
        <v>1.4</v>
      </c>
      <c r="J15">
        <f t="shared" si="2"/>
        <v>3.8</v>
      </c>
      <c r="K15">
        <f>'Состояние системы'!$B$47 - A15</f>
        <v>1.31</v>
      </c>
      <c r="L15">
        <f>'Состояние системы'!$B$46-B15</f>
        <v>7.93</v>
      </c>
    </row>
    <row r="16" spans="1:12" ht="15.75" customHeight="1" x14ac:dyDescent="0.3">
      <c r="A16" s="3">
        <v>3.55</v>
      </c>
      <c r="B16" s="3">
        <v>1.73</v>
      </c>
      <c r="C16" s="3">
        <v>4</v>
      </c>
      <c r="D16" s="3">
        <v>0.8</v>
      </c>
      <c r="E16" s="3">
        <v>4.5999999999999996</v>
      </c>
      <c r="F16" s="3">
        <v>0.5</v>
      </c>
      <c r="G16" s="3">
        <v>0.1</v>
      </c>
      <c r="H16">
        <f t="shared" si="0"/>
        <v>0.4</v>
      </c>
      <c r="I16">
        <f t="shared" si="1"/>
        <v>0.4</v>
      </c>
      <c r="J16">
        <f t="shared" si="2"/>
        <v>2.2999999999999998</v>
      </c>
      <c r="K16">
        <f>'Состояние системы'!$B$47 - A16</f>
        <v>1.1500000000000004</v>
      </c>
      <c r="L16">
        <f>'Состояние системы'!$B$46-B16</f>
        <v>8.27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topLeftCell="A11" workbookViewId="0">
      <selection activeCell="I25" sqref="I25"/>
    </sheetView>
  </sheetViews>
  <sheetFormatPr defaultColWidth="12.6640625" defaultRowHeight="15.75" customHeight="1" x14ac:dyDescent="0.25"/>
  <sheetData>
    <row r="1" spans="1:11" ht="15.75" customHeight="1" x14ac:dyDescent="0.3">
      <c r="A1" s="2" t="s">
        <v>8</v>
      </c>
      <c r="B1" s="2" t="s">
        <v>9</v>
      </c>
      <c r="C1" s="2" t="s">
        <v>16</v>
      </c>
      <c r="D1" s="2" t="s">
        <v>17</v>
      </c>
      <c r="E1" s="2" t="s">
        <v>19</v>
      </c>
      <c r="F1" s="2" t="s">
        <v>20</v>
      </c>
      <c r="G1" s="2" t="s">
        <v>23</v>
      </c>
      <c r="H1" s="2" t="s">
        <v>24</v>
      </c>
      <c r="I1" s="4" t="s">
        <v>27</v>
      </c>
      <c r="J1" s="4" t="s">
        <v>26</v>
      </c>
      <c r="K1" s="4" t="s">
        <v>30</v>
      </c>
    </row>
    <row r="2" spans="1:11" ht="15.75" customHeight="1" x14ac:dyDescent="0.3">
      <c r="A2" s="2">
        <v>3.15</v>
      </c>
      <c r="B2" s="3">
        <v>0</v>
      </c>
      <c r="C2" s="3">
        <v>9</v>
      </c>
      <c r="D2" s="3">
        <v>3</v>
      </c>
      <c r="E2" s="3">
        <v>1</v>
      </c>
      <c r="F2" s="3">
        <v>0.2</v>
      </c>
      <c r="G2" s="3">
        <f>C2*F2</f>
        <v>1.8</v>
      </c>
      <c r="H2" s="3">
        <f>D2*E2</f>
        <v>3</v>
      </c>
      <c r="I2">
        <f>'Состояние системы'!$B$46 - B2</f>
        <v>10</v>
      </c>
      <c r="J2">
        <f>'Состояние системы'!$B$47-A2</f>
        <v>1.5500000000000003</v>
      </c>
      <c r="K2">
        <f>(G2*G2+H2*H2)^0.5</f>
        <v>3.4985711369071804</v>
      </c>
    </row>
    <row r="3" spans="1:11" ht="15.75" customHeight="1" x14ac:dyDescent="0.3">
      <c r="A3" s="2"/>
      <c r="B3" s="3">
        <v>1.2</v>
      </c>
      <c r="C3" s="3">
        <v>8.5</v>
      </c>
      <c r="D3" s="3">
        <v>2.5</v>
      </c>
      <c r="E3" s="3">
        <v>1</v>
      </c>
      <c r="F3" s="3">
        <v>0.2</v>
      </c>
      <c r="G3" s="3">
        <f t="shared" ref="G3:G17" si="0">C3*F3</f>
        <v>1.7000000000000002</v>
      </c>
      <c r="H3" s="3">
        <f t="shared" ref="H3:H17" si="1">D3*E3</f>
        <v>2.5</v>
      </c>
      <c r="I3">
        <f>'Состояние системы'!$B$46 - B3</f>
        <v>8.8000000000000007</v>
      </c>
      <c r="K3">
        <f t="shared" ref="K3:K17" si="2">(G3*G3+H3*H3)^0.5</f>
        <v>3.0232432915661951</v>
      </c>
    </row>
    <row r="4" spans="1:11" ht="15.75" customHeight="1" x14ac:dyDescent="0.3">
      <c r="A4" s="2"/>
      <c r="B4" s="3">
        <v>2.1</v>
      </c>
      <c r="C4" s="3">
        <v>6.5</v>
      </c>
      <c r="D4" s="3">
        <v>1</v>
      </c>
      <c r="E4" s="3">
        <v>1</v>
      </c>
      <c r="F4" s="3">
        <v>0.2</v>
      </c>
      <c r="G4" s="3">
        <f t="shared" si="0"/>
        <v>1.3</v>
      </c>
      <c r="H4" s="3">
        <f t="shared" si="1"/>
        <v>1</v>
      </c>
      <c r="I4">
        <f>'Состояние системы'!$B$46 - B4</f>
        <v>7.9</v>
      </c>
      <c r="K4">
        <f t="shared" si="2"/>
        <v>1.6401219466856727</v>
      </c>
    </row>
    <row r="5" spans="1:11" ht="15.75" customHeight="1" x14ac:dyDescent="0.3">
      <c r="A5" s="2"/>
      <c r="B5" s="3">
        <v>2.85</v>
      </c>
      <c r="C5" s="3">
        <v>6</v>
      </c>
      <c r="D5" s="3">
        <v>0.5</v>
      </c>
      <c r="E5" s="3">
        <v>1</v>
      </c>
      <c r="F5" s="3">
        <v>0.2</v>
      </c>
      <c r="G5" s="3">
        <f t="shared" si="0"/>
        <v>1.2000000000000002</v>
      </c>
      <c r="H5" s="3">
        <f t="shared" si="1"/>
        <v>0.5</v>
      </c>
      <c r="I5">
        <f>'Состояние системы'!$B$46 - B5</f>
        <v>7.15</v>
      </c>
      <c r="K5">
        <f t="shared" si="2"/>
        <v>1.3</v>
      </c>
    </row>
    <row r="6" spans="1:11" ht="15.75" customHeight="1" x14ac:dyDescent="0.3">
      <c r="A6" s="2"/>
      <c r="B6" s="3">
        <v>2.86</v>
      </c>
      <c r="C6" s="3">
        <v>0</v>
      </c>
      <c r="D6" s="3">
        <v>0</v>
      </c>
      <c r="E6" s="3">
        <v>1</v>
      </c>
      <c r="F6" s="3">
        <v>0.2</v>
      </c>
      <c r="G6" s="3">
        <f t="shared" si="0"/>
        <v>0</v>
      </c>
      <c r="H6" s="3">
        <f t="shared" si="1"/>
        <v>0</v>
      </c>
      <c r="I6">
        <f>'Состояние системы'!$B$46 - B6</f>
        <v>7.1400000000000006</v>
      </c>
      <c r="K6">
        <f t="shared" si="2"/>
        <v>0</v>
      </c>
    </row>
    <row r="7" spans="1:11" ht="15.75" customHeight="1" x14ac:dyDescent="0.3">
      <c r="A7" s="2"/>
      <c r="B7" s="3">
        <v>8.92</v>
      </c>
      <c r="C7" s="3">
        <v>0</v>
      </c>
      <c r="D7" s="3">
        <v>0</v>
      </c>
      <c r="E7" s="3">
        <v>1</v>
      </c>
      <c r="F7" s="3">
        <v>0.2</v>
      </c>
      <c r="G7" s="3">
        <f t="shared" si="0"/>
        <v>0</v>
      </c>
      <c r="H7" s="3">
        <f t="shared" si="1"/>
        <v>0</v>
      </c>
      <c r="I7">
        <f>'Состояние системы'!$B$46 - B7</f>
        <v>1.08</v>
      </c>
      <c r="K7">
        <f t="shared" si="2"/>
        <v>0</v>
      </c>
    </row>
    <row r="8" spans="1:11" ht="15.75" customHeight="1" x14ac:dyDescent="0.3">
      <c r="A8" s="2"/>
      <c r="B8" s="3">
        <v>8.93</v>
      </c>
      <c r="C8" s="3">
        <v>7</v>
      </c>
      <c r="D8" s="3">
        <v>0</v>
      </c>
      <c r="E8" s="3">
        <v>1</v>
      </c>
      <c r="F8" s="3">
        <v>0.2</v>
      </c>
      <c r="G8" s="3">
        <f t="shared" si="0"/>
        <v>1.4000000000000001</v>
      </c>
      <c r="H8" s="3">
        <f t="shared" si="1"/>
        <v>0</v>
      </c>
      <c r="I8">
        <f>'Состояние системы'!$B$46 - B8</f>
        <v>1.0700000000000003</v>
      </c>
      <c r="K8">
        <f t="shared" si="2"/>
        <v>1.4000000000000001</v>
      </c>
    </row>
    <row r="9" spans="1:11" ht="15.75" customHeight="1" x14ac:dyDescent="0.3">
      <c r="A9" s="2"/>
      <c r="B9" s="3">
        <v>9.1300000000000008</v>
      </c>
      <c r="C9" s="3">
        <v>9</v>
      </c>
      <c r="D9" s="3">
        <v>0.5</v>
      </c>
      <c r="E9" s="3">
        <v>1</v>
      </c>
      <c r="F9" s="3">
        <v>0.2</v>
      </c>
      <c r="G9" s="3">
        <f t="shared" si="0"/>
        <v>1.8</v>
      </c>
      <c r="H9" s="3">
        <f t="shared" si="1"/>
        <v>0.5</v>
      </c>
      <c r="I9">
        <f>'Состояние системы'!$B$46 - B9</f>
        <v>0.86999999999999922</v>
      </c>
      <c r="K9">
        <f t="shared" si="2"/>
        <v>1.8681541692269406</v>
      </c>
    </row>
    <row r="10" spans="1:11" ht="15.75" customHeight="1" x14ac:dyDescent="0.3">
      <c r="A10" s="2"/>
      <c r="B10" s="3">
        <v>9.17</v>
      </c>
      <c r="C10" s="3">
        <v>5</v>
      </c>
      <c r="D10" s="3">
        <v>0.5</v>
      </c>
      <c r="E10" s="3">
        <v>1</v>
      </c>
      <c r="F10" s="3">
        <v>0.5</v>
      </c>
      <c r="G10" s="3">
        <f t="shared" si="0"/>
        <v>2.5</v>
      </c>
      <c r="H10" s="3">
        <f t="shared" si="1"/>
        <v>0.5</v>
      </c>
      <c r="I10">
        <f>'Состояние системы'!$B$46 - B10</f>
        <v>0.83000000000000007</v>
      </c>
      <c r="K10">
        <f t="shared" si="2"/>
        <v>2.5495097567963922</v>
      </c>
    </row>
    <row r="11" spans="1:11" ht="15.75" customHeight="1" x14ac:dyDescent="0.3">
      <c r="A11" s="2"/>
      <c r="B11" s="3">
        <v>9.26</v>
      </c>
      <c r="C11" s="3">
        <v>6.5</v>
      </c>
      <c r="D11" s="3">
        <v>0.75</v>
      </c>
      <c r="E11" s="3">
        <v>1</v>
      </c>
      <c r="F11" s="3">
        <v>0.5</v>
      </c>
      <c r="G11" s="3">
        <f t="shared" si="0"/>
        <v>3.25</v>
      </c>
      <c r="H11" s="3">
        <f t="shared" si="1"/>
        <v>0.75</v>
      </c>
      <c r="I11">
        <f>'Состояние системы'!$B$46 - B11</f>
        <v>0.74000000000000021</v>
      </c>
      <c r="K11">
        <f t="shared" si="2"/>
        <v>3.3354160160315836</v>
      </c>
    </row>
    <row r="12" spans="1:11" ht="15.75" customHeight="1" x14ac:dyDescent="0.3">
      <c r="A12" s="2"/>
      <c r="B12" s="3">
        <v>9.3000000000000007</v>
      </c>
      <c r="C12" s="3">
        <v>8</v>
      </c>
      <c r="D12" s="3">
        <v>0.5</v>
      </c>
      <c r="E12" s="3">
        <v>1</v>
      </c>
      <c r="F12" s="3">
        <v>0.5</v>
      </c>
      <c r="G12" s="3">
        <f t="shared" si="0"/>
        <v>4</v>
      </c>
      <c r="H12" s="3">
        <f t="shared" si="1"/>
        <v>0.5</v>
      </c>
      <c r="I12">
        <f>'Состояние системы'!$B$46 - B12</f>
        <v>0.69999999999999929</v>
      </c>
      <c r="K12">
        <f t="shared" si="2"/>
        <v>4.0311288741492746</v>
      </c>
    </row>
    <row r="13" spans="1:11" ht="15.75" customHeight="1" x14ac:dyDescent="0.3">
      <c r="A13" s="2"/>
      <c r="B13" s="3">
        <v>9.32</v>
      </c>
      <c r="C13" s="3">
        <v>6.25</v>
      </c>
      <c r="D13" s="3">
        <v>1.5</v>
      </c>
      <c r="E13" s="3">
        <v>2</v>
      </c>
      <c r="F13" s="3">
        <v>2</v>
      </c>
      <c r="G13" s="3">
        <f t="shared" si="0"/>
        <v>12.5</v>
      </c>
      <c r="H13" s="3">
        <f t="shared" si="1"/>
        <v>3</v>
      </c>
      <c r="I13">
        <f>'Состояние системы'!$B$46 - B13</f>
        <v>0.67999999999999972</v>
      </c>
      <c r="K13">
        <f t="shared" si="2"/>
        <v>12.854960132182441</v>
      </c>
    </row>
    <row r="14" spans="1:11" ht="15.75" customHeight="1" x14ac:dyDescent="0.3">
      <c r="A14" s="2"/>
      <c r="B14" s="3">
        <v>9.6300000000000008</v>
      </c>
      <c r="C14" s="3">
        <v>5.8</v>
      </c>
      <c r="D14" s="3">
        <v>1</v>
      </c>
      <c r="E14" s="3">
        <v>2</v>
      </c>
      <c r="F14" s="3">
        <v>2</v>
      </c>
      <c r="G14" s="3">
        <f t="shared" si="0"/>
        <v>11.6</v>
      </c>
      <c r="H14" s="3">
        <f t="shared" si="1"/>
        <v>2</v>
      </c>
      <c r="I14">
        <f>'Состояние системы'!$B$46 - B14</f>
        <v>0.36999999999999922</v>
      </c>
      <c r="K14">
        <f t="shared" si="2"/>
        <v>11.771151175649729</v>
      </c>
    </row>
    <row r="15" spans="1:11" ht="15.75" customHeight="1" x14ac:dyDescent="0.3">
      <c r="A15" s="2"/>
      <c r="B15" s="3">
        <v>9.7799999999999994</v>
      </c>
      <c r="C15" s="3">
        <v>5</v>
      </c>
      <c r="D15" s="3">
        <v>0.5</v>
      </c>
      <c r="E15" s="3">
        <v>2</v>
      </c>
      <c r="F15" s="3">
        <v>2</v>
      </c>
      <c r="G15" s="3">
        <f t="shared" si="0"/>
        <v>10</v>
      </c>
      <c r="H15" s="3">
        <f t="shared" si="1"/>
        <v>1</v>
      </c>
      <c r="I15">
        <f>'Состояние системы'!$B$46 - B15</f>
        <v>0.22000000000000064</v>
      </c>
      <c r="K15">
        <f t="shared" si="2"/>
        <v>10.04987562112089</v>
      </c>
    </row>
    <row r="16" spans="1:11" ht="15.75" customHeight="1" x14ac:dyDescent="0.3">
      <c r="A16" s="2"/>
      <c r="B16" s="3">
        <v>9.83</v>
      </c>
      <c r="C16" s="3">
        <v>4</v>
      </c>
      <c r="D16" s="3">
        <v>0.2</v>
      </c>
      <c r="E16" s="3">
        <v>2</v>
      </c>
      <c r="F16" s="3">
        <v>2</v>
      </c>
      <c r="G16" s="3">
        <f t="shared" si="0"/>
        <v>8</v>
      </c>
      <c r="H16" s="3">
        <f t="shared" si="1"/>
        <v>0.4</v>
      </c>
      <c r="I16">
        <f>'Состояние системы'!$B$46 - B16</f>
        <v>0.16999999999999993</v>
      </c>
      <c r="K16">
        <f t="shared" si="2"/>
        <v>8.0099937578003146</v>
      </c>
    </row>
    <row r="17" spans="1:11" ht="15.75" customHeight="1" x14ac:dyDescent="0.3">
      <c r="A17" s="2"/>
      <c r="B17" s="3">
        <v>9.86</v>
      </c>
      <c r="C17" s="3">
        <v>2.4</v>
      </c>
      <c r="D17" s="3">
        <v>0</v>
      </c>
      <c r="E17" s="3">
        <v>2</v>
      </c>
      <c r="F17" s="3">
        <v>2</v>
      </c>
      <c r="G17" s="3">
        <f t="shared" si="0"/>
        <v>4.8</v>
      </c>
      <c r="H17" s="3">
        <f t="shared" si="1"/>
        <v>0</v>
      </c>
      <c r="I17">
        <f>'Состояние системы'!$B$46 - B17</f>
        <v>0.14000000000000057</v>
      </c>
      <c r="K17">
        <f t="shared" si="2"/>
        <v>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workbookViewId="0">
      <selection activeCell="H18" sqref="H18"/>
    </sheetView>
  </sheetViews>
  <sheetFormatPr defaultColWidth="12.6640625" defaultRowHeight="15.75" customHeight="1" x14ac:dyDescent="0.25"/>
  <sheetData>
    <row r="1" spans="1:3" x14ac:dyDescent="0.25">
      <c r="A1" s="1" t="s">
        <v>8</v>
      </c>
      <c r="B1" s="1" t="s">
        <v>21</v>
      </c>
      <c r="C1" s="1" t="s">
        <v>22</v>
      </c>
    </row>
    <row r="2" spans="1:3" x14ac:dyDescent="0.25">
      <c r="A2" s="1">
        <v>3.31</v>
      </c>
      <c r="B2" s="1">
        <v>3.51</v>
      </c>
      <c r="C2" s="1">
        <v>2.85</v>
      </c>
    </row>
    <row r="3" spans="1:3" x14ac:dyDescent="0.25">
      <c r="A3" s="1">
        <v>3.38</v>
      </c>
      <c r="B3" s="1">
        <v>3.37</v>
      </c>
      <c r="C3" s="1">
        <v>2.89</v>
      </c>
    </row>
    <row r="4" spans="1:3" x14ac:dyDescent="0.25">
      <c r="A4" s="1">
        <v>3.24</v>
      </c>
      <c r="B4" s="1">
        <v>2.97</v>
      </c>
      <c r="C4" s="1">
        <v>2.41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Состояние системы</vt:lpstr>
      <vt:lpstr>Амплидуты аттрактора Рёсслера</vt:lpstr>
      <vt:lpstr>Характерный размер для одного R</vt:lpstr>
      <vt:lpstr>Постоянные Фейгельбаума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Шахматов</cp:lastModifiedBy>
  <dcterms:modified xsi:type="dcterms:W3CDTF">2024-12-07T15:35:20Z</dcterms:modified>
</cp:coreProperties>
</file>