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ipt_edu\2sem\labs\1.3.3\"/>
    </mc:Choice>
  </mc:AlternateContent>
  <xr:revisionPtr revIDLastSave="0" documentId="13_ncr:1_{23277C46-76FA-471C-8671-C641B0A86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1" i="1" l="1"/>
  <c r="AL12" i="1"/>
  <c r="AL13" i="1"/>
  <c r="AL10" i="1"/>
  <c r="AL3" i="1"/>
  <c r="AL5" i="1"/>
  <c r="AL6" i="1"/>
  <c r="AL7" i="1"/>
  <c r="AL8" i="1"/>
  <c r="AL9" i="1"/>
  <c r="AL4" i="1"/>
  <c r="AF17" i="1"/>
  <c r="O3" i="1"/>
  <c r="O4" i="1"/>
  <c r="AA3" i="1"/>
  <c r="T3" i="1"/>
  <c r="T4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4" i="1"/>
  <c r="T5" i="1"/>
  <c r="T6" i="1"/>
  <c r="T7" i="1"/>
  <c r="T8" i="1"/>
  <c r="T9" i="1"/>
  <c r="T10" i="1"/>
  <c r="T11" i="1"/>
  <c r="T12" i="1"/>
  <c r="T13" i="1"/>
  <c r="T14" i="1"/>
  <c r="T15" i="1"/>
  <c r="T16" i="1"/>
  <c r="AA8" i="1"/>
  <c r="AA9" i="1"/>
  <c r="AA4" i="1"/>
  <c r="AA7" i="1"/>
  <c r="AA6" i="1"/>
  <c r="AA5" i="1"/>
  <c r="O7" i="1"/>
  <c r="O8" i="1"/>
  <c r="O9" i="1"/>
  <c r="O10" i="1"/>
  <c r="O11" i="1"/>
  <c r="O12" i="1"/>
  <c r="O6" i="1"/>
  <c r="O5" i="1"/>
  <c r="E39" i="1"/>
  <c r="I3" i="1"/>
  <c r="E48" i="1"/>
  <c r="E49" i="1"/>
  <c r="E50" i="1"/>
  <c r="E51" i="1"/>
  <c r="E52" i="1"/>
  <c r="D53" i="1"/>
  <c r="E53" i="1" s="1"/>
  <c r="D52" i="1"/>
  <c r="D51" i="1"/>
  <c r="D50" i="1"/>
  <c r="D49" i="1"/>
  <c r="D48" i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H17" i="1"/>
  <c r="I17" i="1" s="1"/>
  <c r="H16" i="1"/>
  <c r="I16" i="1" s="1"/>
  <c r="H15" i="1"/>
  <c r="I15" i="1"/>
  <c r="I5" i="1"/>
  <c r="I6" i="1"/>
  <c r="I7" i="1"/>
  <c r="I8" i="1"/>
  <c r="I9" i="1"/>
  <c r="I10" i="1"/>
  <c r="I11" i="1"/>
  <c r="I12" i="1"/>
  <c r="I13" i="1"/>
  <c r="I14" i="1"/>
  <c r="I4" i="1"/>
  <c r="H14" i="1"/>
  <c r="H13" i="1"/>
  <c r="H12" i="1"/>
  <c r="H11" i="1"/>
  <c r="H8" i="1"/>
  <c r="H9" i="1"/>
  <c r="H10" i="1"/>
  <c r="H7" i="1"/>
  <c r="H5" i="1"/>
  <c r="H6" i="1"/>
  <c r="H4" i="1"/>
</calcChain>
</file>

<file path=xl/sharedStrings.xml><?xml version="1.0" encoding="utf-8"?>
<sst xmlns="http://schemas.openxmlformats.org/spreadsheetml/2006/main" count="76" uniqueCount="21">
  <si>
    <t>Values</t>
  </si>
  <si>
    <t>Name</t>
  </si>
  <si>
    <t>Error</t>
  </si>
  <si>
    <t>Exp</t>
  </si>
  <si>
    <t>d</t>
  </si>
  <si>
    <t>Q</t>
  </si>
  <si>
    <t>P, дел</t>
  </si>
  <si>
    <t>D=3,95мм, l=50см</t>
  </si>
  <si>
    <t>Q, л/м</t>
  </si>
  <si>
    <t xml:space="preserve">ко всем -2 </t>
  </si>
  <si>
    <t>P, с вычетом 2</t>
  </si>
  <si>
    <t>Граница турбулентного режима</t>
  </si>
  <si>
    <t>P, Па</t>
  </si>
  <si>
    <t>D=3,95мм, l=90см</t>
  </si>
  <si>
    <t>Распределение, Q = 4,3 л/м</t>
  </si>
  <si>
    <t>x1</t>
  </si>
  <si>
    <t>x2</t>
  </si>
  <si>
    <t>D=3мм, l=30см</t>
  </si>
  <si>
    <t>Распределение, Q = 7,1 л/м</t>
  </si>
  <si>
    <t>При постоянном градиенте давлений, 123 Па/м</t>
  </si>
  <si>
    <t>При постоянном градиенте давлений, 500 Па/м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</si>
</sst>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'L1'!$F$4:$F$9</c:f>
              <c:numCache>
                <c:formatCode>General</c:formatCode>
                <c:ptCount val="6"/>
                <c:pt idx="0">
                  <c:v>9</c:v>
                </c:pt>
                <c:pt idx="1">
                  <c:v>15</c:v>
                </c:pt>
                <c:pt idx="2">
                  <c:v>20</c:v>
                </c:pt>
                <c:pt idx="3">
                  <c:v>33</c:v>
                </c:pt>
                <c:pt idx="4">
                  <c:v>41</c:v>
                </c:pt>
                <c:pt idx="5">
                  <c:v>61</c:v>
                </c:pt>
              </c:numCache>
            </c:numRef>
          </c:xVal>
          <c:yVal>
            <c:numRef>
              <c:f>'L1'!$G$4:$G$9</c:f>
              <c:numCache>
                <c:formatCode>General</c:formatCode>
                <c:ptCount val="6"/>
                <c:pt idx="0">
                  <c:v>0.5</c:v>
                </c:pt>
                <c:pt idx="1">
                  <c:v>0.95</c:v>
                </c:pt>
                <c:pt idx="2">
                  <c:v>1.3</c:v>
                </c:pt>
                <c:pt idx="3">
                  <c:v>2.2599999999999998</c:v>
                </c:pt>
                <c:pt idx="4">
                  <c:v>2.8</c:v>
                </c:pt>
                <c:pt idx="5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A6-4C79-BE8D-CE6ECF303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403151"/>
        <c:axId val="1550405071"/>
      </c:scatterChart>
      <c:valAx>
        <c:axId val="155040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0405071"/>
        <c:crosses val="autoZero"/>
        <c:crossBetween val="midCat"/>
      </c:valAx>
      <c:valAx>
        <c:axId val="15504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0403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477081</xdr:colOff>
      <xdr:row>19</xdr:row>
      <xdr:rowOff>159026</xdr:rowOff>
    </xdr:from>
    <xdr:to>
      <xdr:col>8</xdr:col>
      <xdr:colOff>549967</xdr:colOff>
      <xdr:row>32</xdr:row>
      <xdr:rowOff>26503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6092C61-3735-BE61-A43E-A6BDF91BE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3"/>
  <sheetViews>
    <sheetView tabSelected="1" topLeftCell="M1" zoomScale="115" zoomScaleNormal="42" workbookViewId="0">
      <selection activeCell="AP6" sqref="AP6"/>
    </sheetView>
  </sheetViews>
  <sheetFormatPr defaultRowHeight="14.4" x14ac:dyDescent="0.3"/>
  <cols>
    <col min="3" max="3" width="10.88671875" bestFit="1" customWidth="1"/>
    <col min="17" max="17" width="15.44140625" customWidth="1"/>
    <col min="18" max="18" width="11" customWidth="1"/>
  </cols>
  <sheetData>
    <row r="1" spans="1:46" x14ac:dyDescent="0.3">
      <c r="A1" t="s">
        <v>3</v>
      </c>
      <c r="E1" t="s">
        <v>7</v>
      </c>
      <c r="K1" t="s">
        <v>14</v>
      </c>
      <c r="Q1" t="s">
        <v>17</v>
      </c>
      <c r="W1" t="s">
        <v>14</v>
      </c>
      <c r="AC1" t="s">
        <v>17</v>
      </c>
      <c r="AH1" t="s">
        <v>18</v>
      </c>
      <c r="AN1" t="s">
        <v>19</v>
      </c>
      <c r="AR1" t="s">
        <v>20</v>
      </c>
    </row>
    <row r="2" spans="1:46" x14ac:dyDescent="0.3">
      <c r="A2" t="s">
        <v>1</v>
      </c>
      <c r="E2" t="s">
        <v>1</v>
      </c>
      <c r="F2" t="s">
        <v>6</v>
      </c>
      <c r="G2" t="s">
        <v>8</v>
      </c>
      <c r="H2" t="s">
        <v>10</v>
      </c>
      <c r="I2" t="s">
        <v>12</v>
      </c>
      <c r="K2" t="s">
        <v>1</v>
      </c>
      <c r="L2" t="s">
        <v>15</v>
      </c>
      <c r="M2" t="s">
        <v>16</v>
      </c>
      <c r="N2" t="s">
        <v>6</v>
      </c>
      <c r="O2" t="s">
        <v>12</v>
      </c>
      <c r="Q2" t="s">
        <v>1</v>
      </c>
      <c r="R2" t="s">
        <v>6</v>
      </c>
      <c r="S2" t="s">
        <v>8</v>
      </c>
      <c r="T2" t="s">
        <v>10</v>
      </c>
      <c r="U2" t="s">
        <v>12</v>
      </c>
      <c r="W2" t="s">
        <v>1</v>
      </c>
      <c r="X2" t="s">
        <v>15</v>
      </c>
      <c r="Y2" t="s">
        <v>16</v>
      </c>
      <c r="Z2" t="s">
        <v>6</v>
      </c>
      <c r="AA2" t="s">
        <v>12</v>
      </c>
      <c r="AC2" t="s">
        <v>1</v>
      </c>
      <c r="AD2" t="s">
        <v>6</v>
      </c>
      <c r="AE2" t="s">
        <v>8</v>
      </c>
      <c r="AF2" t="s">
        <v>12</v>
      </c>
      <c r="AH2" t="s">
        <v>1</v>
      </c>
      <c r="AI2" t="s">
        <v>15</v>
      </c>
      <c r="AJ2" t="s">
        <v>16</v>
      </c>
      <c r="AK2" t="s">
        <v>6</v>
      </c>
      <c r="AL2" t="s">
        <v>12</v>
      </c>
      <c r="AN2" t="s">
        <v>1</v>
      </c>
      <c r="AO2" t="s">
        <v>4</v>
      </c>
      <c r="AP2" t="s">
        <v>5</v>
      </c>
      <c r="AR2" t="s">
        <v>1</v>
      </c>
      <c r="AS2" t="s">
        <v>4</v>
      </c>
      <c r="AT2" t="s">
        <v>5</v>
      </c>
    </row>
    <row r="3" spans="1:46" x14ac:dyDescent="0.3">
      <c r="A3" t="s">
        <v>2</v>
      </c>
      <c r="E3" t="s">
        <v>2</v>
      </c>
      <c r="F3">
        <v>0.5</v>
      </c>
      <c r="G3">
        <v>0.05</v>
      </c>
      <c r="H3">
        <v>0.5</v>
      </c>
      <c r="I3">
        <f>H3*0.2*9.80665</f>
        <v>0.98066500000000001</v>
      </c>
      <c r="K3" t="s">
        <v>2</v>
      </c>
      <c r="L3">
        <v>0.1</v>
      </c>
      <c r="M3">
        <v>0.1</v>
      </c>
      <c r="N3">
        <v>0.5</v>
      </c>
      <c r="O3">
        <f>(N3)*0.4*9.8</f>
        <v>1.9600000000000002</v>
      </c>
      <c r="Q3" t="s">
        <v>2</v>
      </c>
      <c r="R3">
        <v>0.5</v>
      </c>
      <c r="S3">
        <v>0.05</v>
      </c>
      <c r="T3">
        <f>(R3)*0.3*9.80665</f>
        <v>1.4709975</v>
      </c>
      <c r="W3" t="s">
        <v>2</v>
      </c>
      <c r="X3">
        <v>0.1</v>
      </c>
      <c r="Y3">
        <v>0.1</v>
      </c>
      <c r="Z3">
        <v>0.5</v>
      </c>
      <c r="AA3">
        <f>(Z3)*0.3*9.8</f>
        <v>1.47</v>
      </c>
      <c r="AC3" t="s">
        <v>2</v>
      </c>
      <c r="AD3">
        <v>0.5</v>
      </c>
      <c r="AE3">
        <v>0.05</v>
      </c>
      <c r="AF3">
        <f>(AD3)*0.2*9.80665</f>
        <v>0.98066500000000001</v>
      </c>
      <c r="AH3" t="s">
        <v>2</v>
      </c>
      <c r="AI3">
        <v>0.1</v>
      </c>
      <c r="AJ3">
        <v>0.1</v>
      </c>
      <c r="AK3">
        <v>0.5</v>
      </c>
      <c r="AL3">
        <f>(AK3)*0.2*9.8</f>
        <v>0.98000000000000009</v>
      </c>
      <c r="AN3" t="s">
        <v>2</v>
      </c>
      <c r="AR3" t="s">
        <v>2</v>
      </c>
    </row>
    <row r="4" spans="1:46" x14ac:dyDescent="0.3">
      <c r="A4" t="s">
        <v>0</v>
      </c>
      <c r="D4" t="s">
        <v>9</v>
      </c>
      <c r="E4" t="s">
        <v>0</v>
      </c>
      <c r="F4">
        <v>9</v>
      </c>
      <c r="G4">
        <v>0.5</v>
      </c>
      <c r="H4">
        <f>F4-2</f>
        <v>7</v>
      </c>
      <c r="I4">
        <f>H4*0.2*9.80665</f>
        <v>13.72931</v>
      </c>
      <c r="K4" t="s">
        <v>0</v>
      </c>
      <c r="L4">
        <v>40.9</v>
      </c>
      <c r="M4">
        <v>130.9</v>
      </c>
      <c r="N4">
        <v>60</v>
      </c>
      <c r="O4">
        <f>(N4-2)*0.4*9.8</f>
        <v>227.36000000000004</v>
      </c>
      <c r="Q4" t="s">
        <v>0</v>
      </c>
      <c r="R4">
        <v>7</v>
      </c>
      <c r="S4">
        <v>0.4</v>
      </c>
      <c r="T4">
        <f>(R4-2)*0.3*9.80665</f>
        <v>14.709975</v>
      </c>
      <c r="W4" t="s">
        <v>0</v>
      </c>
      <c r="X4">
        <v>31</v>
      </c>
      <c r="Y4">
        <v>61</v>
      </c>
      <c r="Z4">
        <v>83</v>
      </c>
      <c r="AA4">
        <f>(Z4-2)*0.3*9.8</f>
        <v>238.14000000000001</v>
      </c>
      <c r="AC4" t="s">
        <v>0</v>
      </c>
      <c r="AD4">
        <v>4</v>
      </c>
      <c r="AE4">
        <v>0.6</v>
      </c>
      <c r="AF4">
        <f>(AD4-2)*0.2*9.80665</f>
        <v>3.92266</v>
      </c>
      <c r="AH4" t="s">
        <v>0</v>
      </c>
      <c r="AI4">
        <v>80.7</v>
      </c>
      <c r="AJ4">
        <v>130.69999999999999</v>
      </c>
      <c r="AK4">
        <v>31</v>
      </c>
      <c r="AL4">
        <f>(AK4-2)*0.2*9.8</f>
        <v>56.840000000000011</v>
      </c>
      <c r="AN4" t="s">
        <v>0</v>
      </c>
      <c r="AO4">
        <v>3</v>
      </c>
      <c r="AP4">
        <v>6.91</v>
      </c>
      <c r="AR4" t="s">
        <v>0</v>
      </c>
      <c r="AS4">
        <v>3</v>
      </c>
      <c r="AT4">
        <v>13.5</v>
      </c>
    </row>
    <row r="5" spans="1:46" x14ac:dyDescent="0.3">
      <c r="F5">
        <v>15</v>
      </c>
      <c r="G5">
        <v>0.95</v>
      </c>
      <c r="H5">
        <f t="shared" ref="H5:H17" si="0">F5-2</f>
        <v>13</v>
      </c>
      <c r="I5">
        <f t="shared" ref="I5:I17" si="1">H5*0.2*9.80665</f>
        <v>25.49729</v>
      </c>
      <c r="L5">
        <v>10.9</v>
      </c>
      <c r="M5">
        <v>130.9</v>
      </c>
      <c r="N5">
        <v>109</v>
      </c>
      <c r="O5">
        <f>(N5-2)*0.3*9.8</f>
        <v>314.58000000000004</v>
      </c>
      <c r="R5">
        <v>17</v>
      </c>
      <c r="S5">
        <v>1</v>
      </c>
      <c r="T5">
        <f t="shared" ref="T5:T17" si="2">(R5-2)*0.3*9.80665</f>
        <v>44.129925</v>
      </c>
      <c r="X5">
        <v>11</v>
      </c>
      <c r="Y5">
        <v>61</v>
      </c>
      <c r="Z5">
        <v>162</v>
      </c>
      <c r="AA5">
        <f>(Z5-2)*0.3*9.8</f>
        <v>470.40000000000003</v>
      </c>
      <c r="AD5">
        <v>6</v>
      </c>
      <c r="AE5">
        <v>1</v>
      </c>
      <c r="AF5">
        <f t="shared" ref="AF5:AF17" si="3">(AD5-2)*0.2*9.80665</f>
        <v>7.8453200000000001</v>
      </c>
      <c r="AI5">
        <v>40.700000000000003</v>
      </c>
      <c r="AJ5">
        <v>130.69999999999999</v>
      </c>
      <c r="AK5">
        <v>58</v>
      </c>
      <c r="AL5">
        <f t="shared" ref="AL5:AL13" si="4">(AK5-2)*0.2*9.8</f>
        <v>109.76000000000002</v>
      </c>
      <c r="AO5">
        <v>3.95</v>
      </c>
      <c r="AP5">
        <v>2.1</v>
      </c>
    </row>
    <row r="6" spans="1:46" x14ac:dyDescent="0.3">
      <c r="F6">
        <v>20</v>
      </c>
      <c r="G6">
        <v>1.3</v>
      </c>
      <c r="H6">
        <f t="shared" si="0"/>
        <v>18</v>
      </c>
      <c r="I6">
        <f t="shared" si="1"/>
        <v>35.303939999999997</v>
      </c>
      <c r="L6">
        <v>0</v>
      </c>
      <c r="M6">
        <v>130.9</v>
      </c>
      <c r="N6">
        <v>131</v>
      </c>
      <c r="O6">
        <f>(N6-2)*0.3*9.8</f>
        <v>379.26</v>
      </c>
      <c r="R6">
        <v>30</v>
      </c>
      <c r="S6">
        <v>1.9</v>
      </c>
      <c r="T6">
        <f t="shared" si="2"/>
        <v>82.375860000000003</v>
      </c>
      <c r="X6">
        <v>11</v>
      </c>
      <c r="Y6">
        <v>31</v>
      </c>
      <c r="Z6">
        <v>80</v>
      </c>
      <c r="AA6">
        <f>(Z6-2)*0.3*9.8</f>
        <v>229.32</v>
      </c>
      <c r="AD6">
        <v>10</v>
      </c>
      <c r="AE6">
        <v>2</v>
      </c>
      <c r="AF6">
        <f t="shared" si="3"/>
        <v>15.69064</v>
      </c>
      <c r="AI6">
        <v>10.7</v>
      </c>
      <c r="AJ6">
        <v>130.69999999999999</v>
      </c>
      <c r="AK6">
        <v>85</v>
      </c>
      <c r="AL6">
        <f t="shared" si="4"/>
        <v>162.68000000000004</v>
      </c>
    </row>
    <row r="7" spans="1:46" x14ac:dyDescent="0.3">
      <c r="F7">
        <v>33</v>
      </c>
      <c r="G7">
        <v>2.2599999999999998</v>
      </c>
      <c r="H7">
        <f t="shared" si="0"/>
        <v>31</v>
      </c>
      <c r="I7">
        <f t="shared" si="1"/>
        <v>60.801229999999997</v>
      </c>
      <c r="L7">
        <v>0</v>
      </c>
      <c r="M7">
        <v>80.900000000000006</v>
      </c>
      <c r="N7">
        <v>94</v>
      </c>
      <c r="O7">
        <f t="shared" ref="O7:O17" si="5">(N7-2)*0.3*9.8</f>
        <v>270.48</v>
      </c>
      <c r="R7">
        <v>37</v>
      </c>
      <c r="S7">
        <v>2.2000000000000002</v>
      </c>
      <c r="T7">
        <f t="shared" si="2"/>
        <v>102.969825</v>
      </c>
      <c r="X7">
        <v>0</v>
      </c>
      <c r="Y7">
        <v>61</v>
      </c>
      <c r="Z7">
        <v>284</v>
      </c>
      <c r="AA7">
        <f t="shared" ref="AA7:AA12" si="6">(Z7-2)*0.3*9.8</f>
        <v>829.08</v>
      </c>
      <c r="AD7">
        <v>18</v>
      </c>
      <c r="AE7">
        <v>3.6</v>
      </c>
      <c r="AF7">
        <f t="shared" si="3"/>
        <v>31.38128</v>
      </c>
      <c r="AI7">
        <v>0</v>
      </c>
      <c r="AJ7">
        <v>130.69999999999999</v>
      </c>
      <c r="AK7">
        <v>120</v>
      </c>
      <c r="AL7">
        <f t="shared" si="4"/>
        <v>231.28000000000003</v>
      </c>
    </row>
    <row r="8" spans="1:46" x14ac:dyDescent="0.3">
      <c r="F8">
        <v>41</v>
      </c>
      <c r="G8">
        <v>2.8</v>
      </c>
      <c r="H8">
        <f t="shared" si="0"/>
        <v>39</v>
      </c>
      <c r="I8">
        <f t="shared" si="1"/>
        <v>76.491870000000006</v>
      </c>
      <c r="L8">
        <v>0</v>
      </c>
      <c r="M8">
        <v>40.9</v>
      </c>
      <c r="N8">
        <v>57</v>
      </c>
      <c r="O8">
        <f t="shared" si="5"/>
        <v>161.70000000000002</v>
      </c>
      <c r="R8">
        <v>50</v>
      </c>
      <c r="S8">
        <v>2.8</v>
      </c>
      <c r="T8">
        <f t="shared" si="2"/>
        <v>141.21575999999999</v>
      </c>
      <c r="X8">
        <v>0</v>
      </c>
      <c r="Y8">
        <v>31</v>
      </c>
      <c r="Z8">
        <v>198</v>
      </c>
      <c r="AA8">
        <f t="shared" si="6"/>
        <v>576.24</v>
      </c>
      <c r="AD8">
        <v>21</v>
      </c>
      <c r="AE8">
        <v>4.5999999999999996</v>
      </c>
      <c r="AF8">
        <f t="shared" si="3"/>
        <v>37.265270000000001</v>
      </c>
      <c r="AI8">
        <v>40.700000000000003</v>
      </c>
      <c r="AJ8">
        <v>80.7</v>
      </c>
      <c r="AK8">
        <v>26</v>
      </c>
      <c r="AL8">
        <f t="shared" si="4"/>
        <v>47.040000000000013</v>
      </c>
    </row>
    <row r="9" spans="1:46" x14ac:dyDescent="0.3">
      <c r="F9">
        <v>61</v>
      </c>
      <c r="G9">
        <v>4.2</v>
      </c>
      <c r="H9">
        <f t="shared" si="0"/>
        <v>59</v>
      </c>
      <c r="I9">
        <f t="shared" si="1"/>
        <v>115.71847</v>
      </c>
      <c r="L9">
        <v>0</v>
      </c>
      <c r="M9">
        <v>10.9</v>
      </c>
      <c r="N9">
        <v>29</v>
      </c>
      <c r="O9">
        <f t="shared" si="5"/>
        <v>79.38</v>
      </c>
      <c r="R9">
        <v>62</v>
      </c>
      <c r="S9">
        <v>3.3</v>
      </c>
      <c r="T9">
        <f t="shared" si="2"/>
        <v>176.5197</v>
      </c>
      <c r="X9">
        <v>0</v>
      </c>
      <c r="Y9">
        <v>11</v>
      </c>
      <c r="Z9">
        <v>122</v>
      </c>
      <c r="AA9">
        <f t="shared" si="6"/>
        <v>352.8</v>
      </c>
      <c r="AD9">
        <v>25</v>
      </c>
      <c r="AE9">
        <v>5.4</v>
      </c>
      <c r="AF9">
        <f t="shared" si="3"/>
        <v>45.110590000000002</v>
      </c>
      <c r="AI9">
        <v>10.7</v>
      </c>
      <c r="AJ9">
        <v>80.7</v>
      </c>
      <c r="AK9">
        <v>54</v>
      </c>
      <c r="AL9">
        <f t="shared" si="4"/>
        <v>101.92000000000002</v>
      </c>
    </row>
    <row r="10" spans="1:46" x14ac:dyDescent="0.3">
      <c r="F10">
        <v>74</v>
      </c>
      <c r="G10">
        <v>5</v>
      </c>
      <c r="H10">
        <f t="shared" si="0"/>
        <v>72</v>
      </c>
      <c r="I10">
        <f t="shared" si="1"/>
        <v>141.21575999999999</v>
      </c>
      <c r="L10">
        <v>40.9</v>
      </c>
      <c r="M10">
        <v>80.900000000000006</v>
      </c>
      <c r="N10">
        <v>39</v>
      </c>
      <c r="O10">
        <f t="shared" si="5"/>
        <v>108.78</v>
      </c>
      <c r="R10">
        <v>71</v>
      </c>
      <c r="S10">
        <v>3.7</v>
      </c>
      <c r="T10">
        <f t="shared" si="2"/>
        <v>202.99765499999998</v>
      </c>
      <c r="AD10">
        <v>31</v>
      </c>
      <c r="AE10">
        <v>6.8</v>
      </c>
      <c r="AF10">
        <f t="shared" si="3"/>
        <v>56.878570000000003</v>
      </c>
      <c r="AI10">
        <v>0</v>
      </c>
      <c r="AJ10">
        <v>80.7</v>
      </c>
      <c r="AK10">
        <v>89</v>
      </c>
      <c r="AL10">
        <f t="shared" si="4"/>
        <v>170.52000000000004</v>
      </c>
    </row>
    <row r="11" spans="1:46" x14ac:dyDescent="0.3">
      <c r="E11" s="1" t="s">
        <v>11</v>
      </c>
      <c r="F11" s="1">
        <v>91</v>
      </c>
      <c r="G11" s="1">
        <v>5.9</v>
      </c>
      <c r="H11" s="1">
        <f t="shared" si="0"/>
        <v>89</v>
      </c>
      <c r="I11">
        <f t="shared" si="1"/>
        <v>174.55837</v>
      </c>
      <c r="L11">
        <v>10.9</v>
      </c>
      <c r="M11">
        <v>80.900000000000006</v>
      </c>
      <c r="N11">
        <v>68</v>
      </c>
      <c r="O11">
        <f t="shared" si="5"/>
        <v>194.04000000000002</v>
      </c>
      <c r="R11">
        <v>85</v>
      </c>
      <c r="S11">
        <v>4.3</v>
      </c>
      <c r="T11">
        <f t="shared" si="2"/>
        <v>244.18558499999997</v>
      </c>
      <c r="AC11" s="1" t="s">
        <v>11</v>
      </c>
      <c r="AD11" s="1">
        <v>39</v>
      </c>
      <c r="AE11" s="1">
        <v>7.7</v>
      </c>
      <c r="AF11">
        <f t="shared" si="3"/>
        <v>72.569209999999998</v>
      </c>
      <c r="AI11">
        <v>10.7</v>
      </c>
      <c r="AJ11">
        <v>40.700000000000003</v>
      </c>
      <c r="AK11">
        <v>29</v>
      </c>
      <c r="AL11">
        <f t="shared" si="4"/>
        <v>52.920000000000009</v>
      </c>
    </row>
    <row r="12" spans="1:46" x14ac:dyDescent="0.3">
      <c r="F12">
        <v>133</v>
      </c>
      <c r="G12">
        <v>6.7</v>
      </c>
      <c r="H12">
        <f t="shared" si="0"/>
        <v>131</v>
      </c>
      <c r="I12">
        <f t="shared" si="1"/>
        <v>256.93423000000001</v>
      </c>
      <c r="L12">
        <v>10.9</v>
      </c>
      <c r="M12">
        <v>40.9</v>
      </c>
      <c r="N12">
        <v>30</v>
      </c>
      <c r="O12">
        <f t="shared" si="5"/>
        <v>82.320000000000007</v>
      </c>
      <c r="Q12" s="1" t="s">
        <v>11</v>
      </c>
      <c r="R12" s="1">
        <v>99</v>
      </c>
      <c r="S12" s="1">
        <v>4.8</v>
      </c>
      <c r="T12">
        <f t="shared" si="2"/>
        <v>285.37351499999994</v>
      </c>
      <c r="AD12" s="1">
        <v>46</v>
      </c>
      <c r="AE12" s="1">
        <v>8.6</v>
      </c>
      <c r="AF12">
        <f t="shared" si="3"/>
        <v>86.298519999999996</v>
      </c>
      <c r="AI12">
        <v>0</v>
      </c>
      <c r="AJ12">
        <v>40.700000000000003</v>
      </c>
      <c r="AK12">
        <v>64</v>
      </c>
      <c r="AL12">
        <f t="shared" si="4"/>
        <v>121.52000000000001</v>
      </c>
    </row>
    <row r="13" spans="1:46" x14ac:dyDescent="0.3">
      <c r="F13">
        <v>188</v>
      </c>
      <c r="G13">
        <v>7.5</v>
      </c>
      <c r="H13">
        <f t="shared" si="0"/>
        <v>186</v>
      </c>
      <c r="I13">
        <f t="shared" si="1"/>
        <v>364.80738000000002</v>
      </c>
      <c r="R13">
        <v>122</v>
      </c>
      <c r="S13">
        <v>5.5</v>
      </c>
      <c r="T13">
        <f t="shared" si="2"/>
        <v>353.0394</v>
      </c>
      <c r="AD13">
        <v>60</v>
      </c>
      <c r="AE13">
        <v>9.3000000000000007</v>
      </c>
      <c r="AF13">
        <f t="shared" si="3"/>
        <v>113.75714000000001</v>
      </c>
      <c r="AI13">
        <v>0</v>
      </c>
      <c r="AJ13">
        <v>10.7</v>
      </c>
      <c r="AK13">
        <v>36</v>
      </c>
      <c r="AL13">
        <f t="shared" si="4"/>
        <v>66.640000000000015</v>
      </c>
    </row>
    <row r="14" spans="1:46" x14ac:dyDescent="0.3">
      <c r="F14">
        <v>206</v>
      </c>
      <c r="G14">
        <v>7.9</v>
      </c>
      <c r="H14">
        <f t="shared" si="0"/>
        <v>204</v>
      </c>
      <c r="I14">
        <f t="shared" si="1"/>
        <v>400.11132000000003</v>
      </c>
      <c r="R14">
        <v>149</v>
      </c>
      <c r="S14">
        <v>6.1</v>
      </c>
      <c r="T14">
        <f t="shared" si="2"/>
        <v>432.47326499999997</v>
      </c>
      <c r="AD14">
        <v>67</v>
      </c>
      <c r="AE14">
        <v>9.6999999999999993</v>
      </c>
      <c r="AF14">
        <f t="shared" si="3"/>
        <v>127.48644999999999</v>
      </c>
    </row>
    <row r="15" spans="1:46" x14ac:dyDescent="0.3">
      <c r="F15">
        <v>229</v>
      </c>
      <c r="G15">
        <v>8.4</v>
      </c>
      <c r="H15">
        <f t="shared" si="0"/>
        <v>227</v>
      </c>
      <c r="I15">
        <f t="shared" si="1"/>
        <v>445.22191000000004</v>
      </c>
      <c r="R15">
        <v>201</v>
      </c>
      <c r="S15">
        <v>7.1</v>
      </c>
      <c r="T15">
        <f t="shared" si="2"/>
        <v>585.45700499999987</v>
      </c>
      <c r="AD15">
        <v>80</v>
      </c>
      <c r="AE15">
        <v>10.4</v>
      </c>
      <c r="AF15">
        <f t="shared" si="3"/>
        <v>152.98374000000001</v>
      </c>
    </row>
    <row r="16" spans="1:46" x14ac:dyDescent="0.3">
      <c r="F16">
        <v>258</v>
      </c>
      <c r="G16">
        <v>8.9</v>
      </c>
      <c r="H16">
        <f t="shared" si="0"/>
        <v>256</v>
      </c>
      <c r="I16">
        <f t="shared" si="1"/>
        <v>502.10048</v>
      </c>
      <c r="R16">
        <v>228</v>
      </c>
      <c r="S16">
        <v>7.6</v>
      </c>
      <c r="T16">
        <f t="shared" si="2"/>
        <v>664.89086999999995</v>
      </c>
      <c r="AD16">
        <v>89</v>
      </c>
      <c r="AE16">
        <v>11.1</v>
      </c>
      <c r="AF16">
        <f t="shared" si="3"/>
        <v>170.63571000000002</v>
      </c>
    </row>
    <row r="17" spans="6:32" x14ac:dyDescent="0.3">
      <c r="F17">
        <v>289</v>
      </c>
      <c r="G17">
        <v>9.4</v>
      </c>
      <c r="H17">
        <f t="shared" si="0"/>
        <v>287</v>
      </c>
      <c r="I17">
        <f t="shared" si="1"/>
        <v>562.90170999999998</v>
      </c>
      <c r="AD17">
        <v>100</v>
      </c>
      <c r="AE17">
        <v>11.8</v>
      </c>
      <c r="AF17">
        <f t="shared" si="3"/>
        <v>192.21034</v>
      </c>
    </row>
    <row r="37" spans="1:5" x14ac:dyDescent="0.3">
      <c r="A37" t="s">
        <v>13</v>
      </c>
    </row>
    <row r="38" spans="1:5" x14ac:dyDescent="0.3">
      <c r="A38" t="s">
        <v>1</v>
      </c>
      <c r="B38" t="s">
        <v>6</v>
      </c>
      <c r="C38" t="s">
        <v>8</v>
      </c>
      <c r="D38" t="s">
        <v>10</v>
      </c>
      <c r="E38" t="s">
        <v>12</v>
      </c>
    </row>
    <row r="39" spans="1:5" x14ac:dyDescent="0.3">
      <c r="A39" t="s">
        <v>2</v>
      </c>
      <c r="B39">
        <v>0.5</v>
      </c>
      <c r="C39">
        <v>0.05</v>
      </c>
      <c r="D39">
        <v>0.5</v>
      </c>
      <c r="E39">
        <f>D39*0.4*9.80665</f>
        <v>1.96133</v>
      </c>
    </row>
    <row r="40" spans="1:5" x14ac:dyDescent="0.3">
      <c r="A40" t="s">
        <v>0</v>
      </c>
      <c r="B40">
        <v>5</v>
      </c>
      <c r="C40">
        <v>0.3</v>
      </c>
      <c r="D40">
        <f>B40-2</f>
        <v>3</v>
      </c>
      <c r="E40">
        <f>D40*0.4*9.80665</f>
        <v>11.767980000000001</v>
      </c>
    </row>
    <row r="41" spans="1:5" x14ac:dyDescent="0.3">
      <c r="B41">
        <v>18</v>
      </c>
      <c r="C41">
        <v>1.3</v>
      </c>
      <c r="D41">
        <f t="shared" ref="D41:D53" si="7">B41-2</f>
        <v>16</v>
      </c>
      <c r="E41">
        <f t="shared" ref="E41:E53" si="8">D41*0.4*9.80665</f>
        <v>62.762560000000001</v>
      </c>
    </row>
    <row r="42" spans="1:5" x14ac:dyDescent="0.3">
      <c r="B42">
        <v>24</v>
      </c>
      <c r="C42">
        <v>1.7</v>
      </c>
      <c r="D42">
        <f t="shared" si="7"/>
        <v>22</v>
      </c>
      <c r="E42">
        <f t="shared" si="8"/>
        <v>86.298519999999996</v>
      </c>
    </row>
    <row r="43" spans="1:5" x14ac:dyDescent="0.3">
      <c r="B43">
        <v>35</v>
      </c>
      <c r="C43">
        <v>2.6</v>
      </c>
      <c r="D43">
        <f t="shared" si="7"/>
        <v>33</v>
      </c>
      <c r="E43">
        <f t="shared" si="8"/>
        <v>129.44777999999999</v>
      </c>
    </row>
    <row r="44" spans="1:5" x14ac:dyDescent="0.3">
      <c r="B44">
        <v>39</v>
      </c>
      <c r="C44">
        <v>2.9</v>
      </c>
      <c r="D44">
        <f t="shared" si="7"/>
        <v>37</v>
      </c>
      <c r="E44">
        <f t="shared" si="8"/>
        <v>145.13842</v>
      </c>
    </row>
    <row r="45" spans="1:5" x14ac:dyDescent="0.3">
      <c r="B45">
        <v>56</v>
      </c>
      <c r="C45">
        <v>4</v>
      </c>
      <c r="D45">
        <f t="shared" si="7"/>
        <v>54</v>
      </c>
      <c r="E45">
        <f t="shared" si="8"/>
        <v>211.82364000000001</v>
      </c>
    </row>
    <row r="46" spans="1:5" x14ac:dyDescent="0.3">
      <c r="A46" s="1" t="s">
        <v>11</v>
      </c>
      <c r="B46" s="1">
        <v>67</v>
      </c>
      <c r="C46" s="1">
        <v>4.7</v>
      </c>
      <c r="D46" s="1">
        <f t="shared" si="7"/>
        <v>65</v>
      </c>
      <c r="E46">
        <f t="shared" si="8"/>
        <v>254.97289999999998</v>
      </c>
    </row>
    <row r="47" spans="1:5" x14ac:dyDescent="0.3">
      <c r="B47" s="2"/>
      <c r="C47" s="2"/>
      <c r="D47" s="2">
        <f t="shared" si="7"/>
        <v>-2</v>
      </c>
      <c r="E47">
        <f t="shared" si="8"/>
        <v>-7.8453200000000001</v>
      </c>
    </row>
    <row r="48" spans="1:5" x14ac:dyDescent="0.3">
      <c r="D48">
        <f t="shared" si="7"/>
        <v>-2</v>
      </c>
      <c r="E48">
        <f t="shared" si="8"/>
        <v>-7.8453200000000001</v>
      </c>
    </row>
    <row r="49" spans="4:5" x14ac:dyDescent="0.3">
      <c r="D49">
        <f t="shared" si="7"/>
        <v>-2</v>
      </c>
      <c r="E49">
        <f t="shared" si="8"/>
        <v>-7.8453200000000001</v>
      </c>
    </row>
    <row r="50" spans="4:5" x14ac:dyDescent="0.3">
      <c r="D50">
        <f t="shared" si="7"/>
        <v>-2</v>
      </c>
      <c r="E50">
        <f t="shared" si="8"/>
        <v>-7.8453200000000001</v>
      </c>
    </row>
    <row r="51" spans="4:5" x14ac:dyDescent="0.3">
      <c r="D51">
        <f t="shared" si="7"/>
        <v>-2</v>
      </c>
      <c r="E51">
        <f t="shared" si="8"/>
        <v>-7.8453200000000001</v>
      </c>
    </row>
    <row r="52" spans="4:5" x14ac:dyDescent="0.3">
      <c r="D52">
        <f t="shared" si="7"/>
        <v>-2</v>
      </c>
      <c r="E52">
        <f t="shared" si="8"/>
        <v>-7.8453200000000001</v>
      </c>
    </row>
    <row r="53" spans="4:5" x14ac:dyDescent="0.3">
      <c r="D53">
        <f t="shared" si="7"/>
        <v>-2</v>
      </c>
      <c r="E53">
        <f t="shared" si="8"/>
        <v>-7.8453200000000001</v>
      </c>
    </row>
  </sheetData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3974476-1B6E-4F7D-8FD1-3F387B7B97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'L1'!L18:L18</xm:f>
              <xm:sqref>K18</xm:sqref>
            </x14:sparkline>
            <x14:sparkline>
              <xm:f>'L1'!L19:L19</xm:f>
              <xm:sqref>K19</xm:sqref>
            </x14:sparkline>
            <x14:sparkline>
              <xm:f>'L1'!L20:L20</xm:f>
              <xm:sqref>K20</xm:sqref>
            </x14:sparkline>
            <x14:sparkline>
              <xm:f>'L1'!L21:L21</xm:f>
              <xm:sqref>K21</xm:sqref>
            </x14:sparkline>
            <x14:sparkline>
              <xm:f>'L1'!L22:L22</xm:f>
              <xm:sqref>K22</xm:sqref>
            </x14:sparkline>
            <x14:sparkline>
              <xm:f>'L1'!L23:L23</xm:f>
              <xm:sqref>K23</xm:sqref>
            </x14:sparkline>
          </x14:sparklines>
        </x14:sparklineGroup>
        <x14:sparklineGroup displayEmptyCellsAs="gap" xr2:uid="{0917E53A-92EC-4790-B41B-904D7A2926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'L1'!K18:K18</xm:f>
              <xm:sqref>L18</xm:sqref>
            </x14:sparkline>
            <x14:sparkline>
              <xm:f>'L1'!K19:K19</xm:f>
              <xm:sqref>L19</xm:sqref>
            </x14:sparkline>
            <x14:sparkline>
              <xm:f>'L1'!K20:K20</xm:f>
              <xm:sqref>L20</xm:sqref>
            </x14:sparkline>
            <x14:sparkline>
              <xm:f>'L1'!K21:K21</xm:f>
              <xm:sqref>L21</xm:sqref>
            </x14:sparkline>
            <x14:sparkline>
              <xm:f>'L1'!K22:K22</xm:f>
              <xm:sqref>L22</xm:sqref>
            </x14:sparkline>
            <x14:sparkline>
              <xm:f>'L1'!K23:K23</xm:f>
              <xm:sqref>L23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2024-04-09T09:35:13Z</dcterms:modified>
</cp:coreProperties>
</file>