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aflars\Documents\Priv\sem8\im\QRS_HRV\results_final_important\alg2\"/>
    </mc:Choice>
  </mc:AlternateContent>
  <xr:revisionPtr revIDLastSave="0" documentId="13_ncr:1_{D48028DB-9029-4B82-918E-EECBE3E5CC7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0" i="1" l="1"/>
  <c r="G60" i="1"/>
  <c r="E60" i="1"/>
  <c r="F59" i="1"/>
  <c r="G59" i="1"/>
  <c r="E59" i="1"/>
  <c r="F58" i="1"/>
  <c r="G58" i="1"/>
  <c r="E58" i="1"/>
  <c r="F57" i="1"/>
  <c r="G57" i="1"/>
  <c r="E57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D50" i="1"/>
  <c r="E50" i="1"/>
  <c r="F50" i="1"/>
  <c r="C50" i="1"/>
  <c r="F53" i="1" l="1"/>
</calcChain>
</file>

<file path=xl/sharedStrings.xml><?xml version="1.0" encoding="utf-8"?>
<sst xmlns="http://schemas.openxmlformats.org/spreadsheetml/2006/main" count="22" uniqueCount="17">
  <si>
    <t>filename</t>
  </si>
  <si>
    <t>annotation_count</t>
  </si>
  <si>
    <t>true_positive</t>
  </si>
  <si>
    <t>false_positive</t>
  </si>
  <si>
    <t>false_negative</t>
  </si>
  <si>
    <t>accuracy</t>
  </si>
  <si>
    <t>precision</t>
  </si>
  <si>
    <t>recall</t>
  </si>
  <si>
    <t>DER</t>
  </si>
  <si>
    <t>DER%</t>
  </si>
  <si>
    <t>Total</t>
  </si>
  <si>
    <t xml:space="preserve"> </t>
  </si>
  <si>
    <t>Mediana dla taśmy</t>
  </si>
  <si>
    <t>Średnia dla taśmy</t>
  </si>
  <si>
    <t>MAX dla taśmy</t>
  </si>
  <si>
    <t>MIN dla taśmy</t>
  </si>
  <si>
    <t>Liczba taśm bezbłędnych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</si>
</sst>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5">
    <dxf>
      <numFmt numFmtId="2" formatCode="0.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659353-C815-4484-B32F-750F6EBBBEC3}" name="Table1" displayName="Table1" ref="B1:G50" totalsRowShown="0" headerRowDxfId="4" headerRowBorderDxfId="3" tableBorderDxfId="2">
  <autoFilter ref="B1:G50" xr:uid="{4C0776F9-46C0-4D29-A591-C5595A1D6A3C}"/>
  <tableColumns count="6">
    <tableColumn id="1" xr3:uid="{2291F120-9E3C-4B83-9DC2-67B99F4075FE}" name="filename"/>
    <tableColumn id="2" xr3:uid="{1058D48E-E288-4599-981B-37FF54DD27EB}" name="annotation_count"/>
    <tableColumn id="3" xr3:uid="{5783D516-F3C7-4FEB-B099-FD6F9829A275}" name="true_positive"/>
    <tableColumn id="4" xr3:uid="{40F4C054-53FF-44A8-A0B4-90DF94FFD9A2}" name="false_positive"/>
    <tableColumn id="5" xr3:uid="{D81C8268-186E-4BFC-AFC2-1261A9406CA3}" name="false_negative"/>
    <tableColumn id="6" xr3:uid="{A8EBAC0D-608D-495E-8782-1B4D8383101B}" name="DER%" dataDxfId="1">
      <calculatedColumnFormula>(Table1[[#This Row],[false_negative]]+Table1[[#This Row],[false_positive]])/Table1[[#This Row],[annotation_count]]*100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14CEB6-6577-4B1E-9D24-5A6C8D550874}" name="Table2" displayName="Table2" ref="D55:G61" totalsRowShown="0">
  <autoFilter ref="D55:G61" xr:uid="{2B83518A-7419-4279-9023-9574B188CEA6}"/>
  <tableColumns count="4">
    <tableColumn id="1" xr3:uid="{A9913C8B-6247-41F1-8993-A75C01CC1E50}" name=" "/>
    <tableColumn id="2" xr3:uid="{CCA1CFBA-0661-47E9-99F4-3C9FFF890A94}" name="false_positive"/>
    <tableColumn id="3" xr3:uid="{06CEC38B-8E3B-49E6-A142-58702042A81B}" name="false_negative"/>
    <tableColumn id="4" xr3:uid="{084DB483-6184-4F4F-9131-A9103BAE34B9}" name="DER%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topLeftCell="A35" workbookViewId="0">
      <selection activeCell="G6" sqref="G6"/>
    </sheetView>
  </sheetViews>
  <sheetFormatPr defaultRowHeight="14.5" x14ac:dyDescent="0.35"/>
  <cols>
    <col min="2" max="2" width="10.08984375" customWidth="1"/>
    <col min="3" max="3" width="18" customWidth="1"/>
    <col min="4" max="4" width="13.90625" customWidth="1"/>
    <col min="5" max="5" width="14.26953125" customWidth="1"/>
    <col min="6" max="6" width="14.81640625" customWidth="1"/>
  </cols>
  <sheetData>
    <row r="1" spans="1:11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35">
      <c r="A2" s="1">
        <v>39</v>
      </c>
      <c r="B2">
        <v>207</v>
      </c>
      <c r="C2">
        <v>1860</v>
      </c>
      <c r="D2">
        <v>214</v>
      </c>
      <c r="E2">
        <v>346</v>
      </c>
      <c r="F2">
        <v>1646</v>
      </c>
      <c r="G2" s="2">
        <f>(Table1[[#This Row],[false_negative]]+Table1[[#This Row],[false_positive]])/Table1[[#This Row],[annotation_count]]*100</f>
        <v>107.0967741935484</v>
      </c>
      <c r="H2">
        <v>9.7008159564823213E-2</v>
      </c>
      <c r="I2">
        <v>0.38214285714285712</v>
      </c>
      <c r="J2">
        <v>0.1150537634408602</v>
      </c>
      <c r="K2">
        <v>1.0709677419354839</v>
      </c>
    </row>
    <row r="3" spans="1:11" x14ac:dyDescent="0.35">
      <c r="A3" s="1">
        <v>30</v>
      </c>
      <c r="B3">
        <v>117</v>
      </c>
      <c r="C3">
        <v>1535</v>
      </c>
      <c r="D3">
        <v>54</v>
      </c>
      <c r="E3">
        <v>9</v>
      </c>
      <c r="F3">
        <v>1481</v>
      </c>
      <c r="G3" s="2">
        <f>(Table1[[#This Row],[false_negative]]+Table1[[#This Row],[false_positive]])/Table1[[#This Row],[annotation_count]]*100</f>
        <v>97.068403908794792</v>
      </c>
      <c r="H3">
        <v>3.4974093264248697E-2</v>
      </c>
      <c r="I3">
        <v>0.8571428571428571</v>
      </c>
      <c r="J3">
        <v>3.517915309446254E-2</v>
      </c>
      <c r="K3">
        <v>0.97068403908794787</v>
      </c>
    </row>
    <row r="4" spans="1:11" x14ac:dyDescent="0.35">
      <c r="A4" s="1">
        <v>44</v>
      </c>
      <c r="B4">
        <v>112</v>
      </c>
      <c r="C4">
        <v>2539</v>
      </c>
      <c r="D4">
        <v>325</v>
      </c>
      <c r="E4">
        <v>2</v>
      </c>
      <c r="F4">
        <v>2214</v>
      </c>
      <c r="G4" s="2">
        <f>(Table1[[#This Row],[false_negative]]+Table1[[#This Row],[false_positive]])/Table1[[#This Row],[annotation_count]]*100</f>
        <v>87.278456085072861</v>
      </c>
      <c r="H4">
        <v>0.1279024006296734</v>
      </c>
      <c r="I4">
        <v>0.99388379204892963</v>
      </c>
      <c r="J4">
        <v>0.12800315084679009</v>
      </c>
      <c r="K4">
        <v>0.87278456085072864</v>
      </c>
    </row>
    <row r="5" spans="1:11" x14ac:dyDescent="0.35">
      <c r="A5" s="1">
        <v>29</v>
      </c>
      <c r="B5">
        <v>228</v>
      </c>
      <c r="C5">
        <v>2053</v>
      </c>
      <c r="D5">
        <v>433</v>
      </c>
      <c r="E5">
        <v>64</v>
      </c>
      <c r="F5">
        <v>1620</v>
      </c>
      <c r="G5" s="2">
        <f>(Table1[[#This Row],[false_negative]]+Table1[[#This Row],[false_positive]])/Table1[[#This Row],[annotation_count]]*100</f>
        <v>82.026302971261572</v>
      </c>
      <c r="H5">
        <v>0.2045347189418989</v>
      </c>
      <c r="I5">
        <v>0.87122736418511071</v>
      </c>
      <c r="J5">
        <v>0.21091086215294691</v>
      </c>
      <c r="K5">
        <v>0.82026302971261567</v>
      </c>
    </row>
    <row r="6" spans="1:11" x14ac:dyDescent="0.35">
      <c r="A6" s="1">
        <v>16</v>
      </c>
      <c r="B6">
        <v>114</v>
      </c>
      <c r="C6">
        <v>1879</v>
      </c>
      <c r="D6">
        <v>696</v>
      </c>
      <c r="E6">
        <v>222</v>
      </c>
      <c r="F6">
        <v>1183</v>
      </c>
      <c r="G6" s="2">
        <f>(Table1[[#This Row],[false_negative]]+Table1[[#This Row],[false_positive]])/Table1[[#This Row],[annotation_count]]*100</f>
        <v>74.773815859499734</v>
      </c>
      <c r="H6">
        <v>0.33127082341742031</v>
      </c>
      <c r="I6">
        <v>0.75816993464052285</v>
      </c>
      <c r="J6">
        <v>0.37040979244278871</v>
      </c>
      <c r="K6">
        <v>0.74773815859499737</v>
      </c>
    </row>
    <row r="7" spans="1:11" x14ac:dyDescent="0.35">
      <c r="A7" s="1">
        <v>34</v>
      </c>
      <c r="B7">
        <v>121</v>
      </c>
      <c r="C7">
        <v>1863</v>
      </c>
      <c r="D7">
        <v>523</v>
      </c>
      <c r="E7">
        <v>15</v>
      </c>
      <c r="F7">
        <v>1340</v>
      </c>
      <c r="G7" s="2">
        <f>(Table1[[#This Row],[false_negative]]+Table1[[#This Row],[false_positive]])/Table1[[#This Row],[annotation_count]]*100</f>
        <v>72.732152442297377</v>
      </c>
      <c r="H7">
        <v>0.27848775292864753</v>
      </c>
      <c r="I7">
        <v>0.97211895910780666</v>
      </c>
      <c r="J7">
        <v>0.28073000536768661</v>
      </c>
      <c r="K7">
        <v>0.72732152442297371</v>
      </c>
    </row>
    <row r="8" spans="1:11" x14ac:dyDescent="0.35">
      <c r="A8" s="1">
        <v>35</v>
      </c>
      <c r="B8">
        <v>217</v>
      </c>
      <c r="C8">
        <v>2208</v>
      </c>
      <c r="D8">
        <v>2191</v>
      </c>
      <c r="E8">
        <v>1366</v>
      </c>
      <c r="F8">
        <v>17</v>
      </c>
      <c r="G8" s="2">
        <f>(Table1[[#This Row],[false_negative]]+Table1[[#This Row],[false_positive]])/Table1[[#This Row],[annotation_count]]*100</f>
        <v>62.635869565217398</v>
      </c>
      <c r="H8">
        <v>0.61303861219921651</v>
      </c>
      <c r="I8">
        <v>0.61596851279167841</v>
      </c>
      <c r="J8">
        <v>0.99230072463768115</v>
      </c>
      <c r="K8">
        <v>0.62635869565217395</v>
      </c>
    </row>
    <row r="9" spans="1:11" x14ac:dyDescent="0.35">
      <c r="A9" s="1">
        <v>18</v>
      </c>
      <c r="B9">
        <v>200</v>
      </c>
      <c r="C9">
        <v>2601</v>
      </c>
      <c r="D9">
        <v>1855</v>
      </c>
      <c r="E9">
        <v>683</v>
      </c>
      <c r="F9">
        <v>746</v>
      </c>
      <c r="G9" s="2">
        <f>(Table1[[#This Row],[false_negative]]+Table1[[#This Row],[false_positive]])/Table1[[#This Row],[annotation_count]]*100</f>
        <v>54.940407535563239</v>
      </c>
      <c r="H9">
        <v>0.56485992691839215</v>
      </c>
      <c r="I9">
        <v>0.73089046493301812</v>
      </c>
      <c r="J9">
        <v>0.71318723567858511</v>
      </c>
      <c r="K9">
        <v>0.5494040753556324</v>
      </c>
    </row>
    <row r="10" spans="1:11" x14ac:dyDescent="0.35">
      <c r="A10" s="1">
        <v>11</v>
      </c>
      <c r="B10">
        <v>108</v>
      </c>
      <c r="C10">
        <v>1763</v>
      </c>
      <c r="D10">
        <v>1117</v>
      </c>
      <c r="E10">
        <v>182</v>
      </c>
      <c r="F10">
        <v>646</v>
      </c>
      <c r="G10" s="2">
        <f>(Table1[[#This Row],[false_negative]]+Table1[[#This Row],[false_positive]])/Table1[[#This Row],[annotation_count]]*100</f>
        <v>46.965399886557009</v>
      </c>
      <c r="H10">
        <v>0.57429305912596396</v>
      </c>
      <c r="I10">
        <v>0.85989222478829874</v>
      </c>
      <c r="J10">
        <v>0.63357912648893933</v>
      </c>
      <c r="K10">
        <v>0.46965399886557008</v>
      </c>
    </row>
    <row r="11" spans="1:11" x14ac:dyDescent="0.35">
      <c r="A11" s="1">
        <v>38</v>
      </c>
      <c r="B11">
        <v>107</v>
      </c>
      <c r="C11">
        <v>2137</v>
      </c>
      <c r="D11">
        <v>2089</v>
      </c>
      <c r="E11">
        <v>861</v>
      </c>
      <c r="F11">
        <v>48</v>
      </c>
      <c r="G11" s="2">
        <f>(Table1[[#This Row],[false_negative]]+Table1[[#This Row],[false_positive]])/Table1[[#This Row],[annotation_count]]*100</f>
        <v>42.536265793167992</v>
      </c>
      <c r="H11">
        <v>0.69679786524349563</v>
      </c>
      <c r="I11">
        <v>0.70813559322033903</v>
      </c>
      <c r="J11">
        <v>0.97753860552175953</v>
      </c>
      <c r="K11">
        <v>0.42536265793167988</v>
      </c>
    </row>
    <row r="12" spans="1:11" x14ac:dyDescent="0.35">
      <c r="A12" s="1">
        <v>15</v>
      </c>
      <c r="B12">
        <v>203</v>
      </c>
      <c r="C12">
        <v>2980</v>
      </c>
      <c r="D12">
        <v>2097</v>
      </c>
      <c r="E12">
        <v>341</v>
      </c>
      <c r="F12">
        <v>883</v>
      </c>
      <c r="G12" s="2">
        <f>(Table1[[#This Row],[false_negative]]+Table1[[#This Row],[false_positive]])/Table1[[#This Row],[annotation_count]]*100</f>
        <v>41.073825503355707</v>
      </c>
      <c r="H12">
        <v>0.63143631436314362</v>
      </c>
      <c r="I12">
        <v>0.86013125512715338</v>
      </c>
      <c r="J12">
        <v>0.70369127516778518</v>
      </c>
      <c r="K12">
        <v>0.41073825503355699</v>
      </c>
    </row>
    <row r="13" spans="1:11" x14ac:dyDescent="0.35">
      <c r="A13" s="1">
        <v>5</v>
      </c>
      <c r="B13">
        <v>111</v>
      </c>
      <c r="C13">
        <v>2124</v>
      </c>
      <c r="D13">
        <v>1771</v>
      </c>
      <c r="E13">
        <v>169</v>
      </c>
      <c r="F13">
        <v>353</v>
      </c>
      <c r="G13" s="2">
        <f>(Table1[[#This Row],[false_negative]]+Table1[[#This Row],[false_positive]])/Table1[[#This Row],[annotation_count]]*100</f>
        <v>24.576271186440678</v>
      </c>
      <c r="H13">
        <v>0.77235063235935453</v>
      </c>
      <c r="I13">
        <v>0.91288659793814431</v>
      </c>
      <c r="J13">
        <v>0.83380414312617701</v>
      </c>
      <c r="K13">
        <v>0.24576271186440679</v>
      </c>
    </row>
    <row r="14" spans="1:11" x14ac:dyDescent="0.35">
      <c r="A14" s="1">
        <v>32</v>
      </c>
      <c r="B14">
        <v>201</v>
      </c>
      <c r="C14">
        <v>1963</v>
      </c>
      <c r="D14">
        <v>1673</v>
      </c>
      <c r="E14">
        <v>177</v>
      </c>
      <c r="F14">
        <v>290</v>
      </c>
      <c r="G14" s="2">
        <f>(Table1[[#This Row],[false_negative]]+Table1[[#This Row],[false_positive]])/Table1[[#This Row],[annotation_count]]*100</f>
        <v>23.790117167600609</v>
      </c>
      <c r="H14">
        <v>0.78177570093457949</v>
      </c>
      <c r="I14">
        <v>0.9043243243243243</v>
      </c>
      <c r="J14">
        <v>0.85226693835965361</v>
      </c>
      <c r="K14">
        <v>0.23790117167600611</v>
      </c>
    </row>
    <row r="15" spans="1:11" x14ac:dyDescent="0.35">
      <c r="A15" s="1">
        <v>25</v>
      </c>
      <c r="B15">
        <v>233</v>
      </c>
      <c r="C15">
        <v>3079</v>
      </c>
      <c r="D15">
        <v>2524</v>
      </c>
      <c r="E15">
        <v>106</v>
      </c>
      <c r="F15">
        <v>555</v>
      </c>
      <c r="G15" s="2">
        <f>(Table1[[#This Row],[false_negative]]+Table1[[#This Row],[false_positive]])/Table1[[#This Row],[annotation_count]]*100</f>
        <v>21.468009093861642</v>
      </c>
      <c r="H15">
        <v>0.79246467817896393</v>
      </c>
      <c r="I15">
        <v>0.95969581749049426</v>
      </c>
      <c r="J15">
        <v>0.81974667099707699</v>
      </c>
      <c r="K15">
        <v>0.2146800909386164</v>
      </c>
    </row>
    <row r="16" spans="1:11" x14ac:dyDescent="0.35">
      <c r="A16" s="1">
        <v>43</v>
      </c>
      <c r="B16">
        <v>222</v>
      </c>
      <c r="C16">
        <v>2483</v>
      </c>
      <c r="D16">
        <v>2085</v>
      </c>
      <c r="E16">
        <v>2</v>
      </c>
      <c r="F16">
        <v>398</v>
      </c>
      <c r="G16" s="2">
        <f>(Table1[[#This Row],[false_negative]]+Table1[[#This Row],[false_positive]])/Table1[[#This Row],[annotation_count]]*100</f>
        <v>16.109544905356422</v>
      </c>
      <c r="H16">
        <v>0.83903420523138827</v>
      </c>
      <c r="I16">
        <v>0.99904168663152848</v>
      </c>
      <c r="J16">
        <v>0.83971002819170359</v>
      </c>
      <c r="K16">
        <v>0.16109544905356421</v>
      </c>
    </row>
    <row r="17" spans="1:11" x14ac:dyDescent="0.35">
      <c r="A17" s="1">
        <v>19</v>
      </c>
      <c r="B17">
        <v>223</v>
      </c>
      <c r="C17">
        <v>2605</v>
      </c>
      <c r="D17">
        <v>2204</v>
      </c>
      <c r="E17">
        <v>2</v>
      </c>
      <c r="F17">
        <v>401</v>
      </c>
      <c r="G17" s="2">
        <f>(Table1[[#This Row],[false_negative]]+Table1[[#This Row],[false_positive]])/Table1[[#This Row],[annotation_count]]*100</f>
        <v>15.470249520153551</v>
      </c>
      <c r="H17">
        <v>0.84541618718833911</v>
      </c>
      <c r="I17">
        <v>0.99909338168631001</v>
      </c>
      <c r="J17">
        <v>0.84606525911708252</v>
      </c>
      <c r="K17">
        <v>0.15470249520153551</v>
      </c>
    </row>
    <row r="18" spans="1:11" x14ac:dyDescent="0.35">
      <c r="A18" s="1">
        <v>45</v>
      </c>
      <c r="B18">
        <v>210</v>
      </c>
      <c r="C18">
        <v>2650</v>
      </c>
      <c r="D18">
        <v>2276</v>
      </c>
      <c r="E18">
        <v>7</v>
      </c>
      <c r="F18">
        <v>374</v>
      </c>
      <c r="G18" s="2">
        <f>(Table1[[#This Row],[false_negative]]+Table1[[#This Row],[false_positive]])/Table1[[#This Row],[annotation_count]]*100</f>
        <v>14.377358490566039</v>
      </c>
      <c r="H18">
        <v>0.85660519382762512</v>
      </c>
      <c r="I18">
        <v>0.99693385895751208</v>
      </c>
      <c r="J18">
        <v>0.85886792452830185</v>
      </c>
      <c r="K18">
        <v>0.14377358490566039</v>
      </c>
    </row>
    <row r="19" spans="1:11" x14ac:dyDescent="0.35">
      <c r="A19" s="1">
        <v>10</v>
      </c>
      <c r="B19">
        <v>106</v>
      </c>
      <c r="C19">
        <v>2027</v>
      </c>
      <c r="D19">
        <v>1844</v>
      </c>
      <c r="E19">
        <v>81</v>
      </c>
      <c r="F19">
        <v>183</v>
      </c>
      <c r="G19" s="2">
        <f>(Table1[[#This Row],[false_negative]]+Table1[[#This Row],[false_positive]])/Table1[[#This Row],[annotation_count]]*100</f>
        <v>13.024173655648742</v>
      </c>
      <c r="H19">
        <v>0.8747628083491461</v>
      </c>
      <c r="I19">
        <v>0.95792207792207795</v>
      </c>
      <c r="J19">
        <v>0.90971879625061669</v>
      </c>
      <c r="K19">
        <v>0.13024173655648741</v>
      </c>
    </row>
    <row r="20" spans="1:11" x14ac:dyDescent="0.35">
      <c r="A20" s="1">
        <v>36</v>
      </c>
      <c r="B20">
        <v>116</v>
      </c>
      <c r="C20">
        <v>2412</v>
      </c>
      <c r="D20">
        <v>2241</v>
      </c>
      <c r="E20">
        <v>25</v>
      </c>
      <c r="F20">
        <v>171</v>
      </c>
      <c r="G20" s="2">
        <f>(Table1[[#This Row],[false_negative]]+Table1[[#This Row],[false_positive]])/Table1[[#This Row],[annotation_count]]*100</f>
        <v>8.1260364842454393</v>
      </c>
      <c r="H20">
        <v>0.91957324579400901</v>
      </c>
      <c r="I20">
        <v>0.98896734333627534</v>
      </c>
      <c r="J20">
        <v>0.92910447761194026</v>
      </c>
      <c r="K20">
        <v>8.12603648424544E-2</v>
      </c>
    </row>
    <row r="21" spans="1:11" x14ac:dyDescent="0.35">
      <c r="A21" s="1">
        <v>4</v>
      </c>
      <c r="B21">
        <v>214</v>
      </c>
      <c r="C21">
        <v>2262</v>
      </c>
      <c r="D21">
        <v>2196</v>
      </c>
      <c r="E21">
        <v>105</v>
      </c>
      <c r="F21">
        <v>66</v>
      </c>
      <c r="G21" s="2">
        <f>(Table1[[#This Row],[false_negative]]+Table1[[#This Row],[false_positive]])/Table1[[#This Row],[annotation_count]]*100</f>
        <v>7.5596816976127315</v>
      </c>
      <c r="H21">
        <v>0.92775665399239549</v>
      </c>
      <c r="I21">
        <v>0.95436766623207303</v>
      </c>
      <c r="J21">
        <v>0.97082228116710878</v>
      </c>
      <c r="K21">
        <v>7.5596816976127315E-2</v>
      </c>
    </row>
    <row r="22" spans="1:11" x14ac:dyDescent="0.35">
      <c r="A22" s="1">
        <v>12</v>
      </c>
      <c r="B22">
        <v>124</v>
      </c>
      <c r="C22">
        <v>1619</v>
      </c>
      <c r="D22">
        <v>1514</v>
      </c>
      <c r="E22">
        <v>9</v>
      </c>
      <c r="F22">
        <v>105</v>
      </c>
      <c r="G22" s="2">
        <f>(Table1[[#This Row],[false_negative]]+Table1[[#This Row],[false_positive]])/Table1[[#This Row],[annotation_count]]*100</f>
        <v>7.0413835701050029</v>
      </c>
      <c r="H22">
        <v>0.92997542997542992</v>
      </c>
      <c r="I22">
        <v>0.99409061063690085</v>
      </c>
      <c r="J22">
        <v>0.93514515132798026</v>
      </c>
      <c r="K22">
        <v>7.0413835701050032E-2</v>
      </c>
    </row>
    <row r="23" spans="1:11" x14ac:dyDescent="0.35">
      <c r="A23" s="1">
        <v>37</v>
      </c>
      <c r="B23">
        <v>105</v>
      </c>
      <c r="C23">
        <v>2572</v>
      </c>
      <c r="D23">
        <v>2481</v>
      </c>
      <c r="E23">
        <v>90</v>
      </c>
      <c r="F23">
        <v>91</v>
      </c>
      <c r="G23" s="2">
        <f>(Table1[[#This Row],[false_negative]]+Table1[[#This Row],[false_positive]])/Table1[[#This Row],[annotation_count]]*100</f>
        <v>7.0373250388802493</v>
      </c>
      <c r="H23">
        <v>0.93200601051840726</v>
      </c>
      <c r="I23">
        <v>0.96499416569428242</v>
      </c>
      <c r="J23">
        <v>0.96461897356143078</v>
      </c>
      <c r="K23">
        <v>7.0373250388802489E-2</v>
      </c>
    </row>
    <row r="24" spans="1:11" x14ac:dyDescent="0.35">
      <c r="A24" s="1">
        <v>41</v>
      </c>
      <c r="B24">
        <v>102</v>
      </c>
      <c r="C24">
        <v>2187</v>
      </c>
      <c r="D24">
        <v>2090</v>
      </c>
      <c r="E24">
        <v>0</v>
      </c>
      <c r="F24">
        <v>97</v>
      </c>
      <c r="G24" s="2">
        <f>(Table1[[#This Row],[false_negative]]+Table1[[#This Row],[false_positive]])/Table1[[#This Row],[annotation_count]]*100</f>
        <v>4.4352994970278923</v>
      </c>
      <c r="H24">
        <v>0.95564700502972111</v>
      </c>
      <c r="I24">
        <v>1</v>
      </c>
      <c r="J24">
        <v>0.95564700502972111</v>
      </c>
      <c r="K24">
        <v>4.4352994970278919E-2</v>
      </c>
    </row>
    <row r="25" spans="1:11" x14ac:dyDescent="0.35">
      <c r="A25" s="1">
        <v>24</v>
      </c>
      <c r="B25">
        <v>205</v>
      </c>
      <c r="C25">
        <v>2656</v>
      </c>
      <c r="D25">
        <v>2589</v>
      </c>
      <c r="E25">
        <v>39</v>
      </c>
      <c r="F25">
        <v>67</v>
      </c>
      <c r="G25" s="2">
        <f>(Table1[[#This Row],[false_negative]]+Table1[[#This Row],[false_positive]])/Table1[[#This Row],[annotation_count]]*100</f>
        <v>3.9909638554216862</v>
      </c>
      <c r="H25">
        <v>0.96066790352504638</v>
      </c>
      <c r="I25">
        <v>0.98515981735159819</v>
      </c>
      <c r="J25">
        <v>0.97477409638554213</v>
      </c>
      <c r="K25">
        <v>3.9909638554216857E-2</v>
      </c>
    </row>
    <row r="26" spans="1:11" x14ac:dyDescent="0.35">
      <c r="A26" s="1">
        <v>42</v>
      </c>
      <c r="B26">
        <v>118</v>
      </c>
      <c r="C26">
        <v>2278</v>
      </c>
      <c r="D26">
        <v>2196</v>
      </c>
      <c r="E26">
        <v>7</v>
      </c>
      <c r="F26">
        <v>82</v>
      </c>
      <c r="G26" s="2">
        <f>(Table1[[#This Row],[false_negative]]+Table1[[#This Row],[false_positive]])/Table1[[#This Row],[annotation_count]]*100</f>
        <v>3.9069359086918354</v>
      </c>
      <c r="H26">
        <v>0.96105032822757108</v>
      </c>
      <c r="I26">
        <v>0.99682251475261008</v>
      </c>
      <c r="J26">
        <v>0.96400351185250222</v>
      </c>
      <c r="K26">
        <v>3.9069359086918352E-2</v>
      </c>
    </row>
    <row r="27" spans="1:11" x14ac:dyDescent="0.35">
      <c r="A27" s="1">
        <v>40</v>
      </c>
      <c r="B27">
        <v>208</v>
      </c>
      <c r="C27">
        <v>2955</v>
      </c>
      <c r="D27">
        <v>2868</v>
      </c>
      <c r="E27">
        <v>20</v>
      </c>
      <c r="F27">
        <v>87</v>
      </c>
      <c r="G27" s="2">
        <f>(Table1[[#This Row],[false_negative]]+Table1[[#This Row],[false_positive]])/Table1[[#This Row],[annotation_count]]*100</f>
        <v>3.620981387478849</v>
      </c>
      <c r="H27">
        <v>0.96403361344537819</v>
      </c>
      <c r="I27">
        <v>0.99307479224376727</v>
      </c>
      <c r="J27">
        <v>0.97055837563451774</v>
      </c>
      <c r="K27">
        <v>3.6209813874788492E-2</v>
      </c>
    </row>
    <row r="28" spans="1:11" x14ac:dyDescent="0.35">
      <c r="A28" s="1">
        <v>0</v>
      </c>
      <c r="B28">
        <v>232</v>
      </c>
      <c r="C28">
        <v>1780</v>
      </c>
      <c r="D28">
        <v>1736</v>
      </c>
      <c r="E28">
        <v>12</v>
      </c>
      <c r="F28">
        <v>44</v>
      </c>
      <c r="G28" s="2">
        <f>(Table1[[#This Row],[false_negative]]+Table1[[#This Row],[false_positive]])/Table1[[#This Row],[annotation_count]]*100</f>
        <v>3.1460674157303372</v>
      </c>
      <c r="H28">
        <v>0.96875</v>
      </c>
      <c r="I28">
        <v>0.99313501144164762</v>
      </c>
      <c r="J28">
        <v>0.97528089887640446</v>
      </c>
      <c r="K28">
        <v>3.1460674157303373E-2</v>
      </c>
    </row>
    <row r="29" spans="1:11" x14ac:dyDescent="0.35">
      <c r="A29" s="1">
        <v>27</v>
      </c>
      <c r="B29">
        <v>215</v>
      </c>
      <c r="C29">
        <v>3363</v>
      </c>
      <c r="D29">
        <v>3279</v>
      </c>
      <c r="E29">
        <v>0</v>
      </c>
      <c r="F29">
        <v>84</v>
      </c>
      <c r="G29" s="2">
        <f>(Table1[[#This Row],[false_negative]]+Table1[[#This Row],[false_positive]])/Table1[[#This Row],[annotation_count]]*100</f>
        <v>2.4977698483496877</v>
      </c>
      <c r="H29">
        <v>0.97502230151650315</v>
      </c>
      <c r="I29">
        <v>1</v>
      </c>
      <c r="J29">
        <v>0.97502230151650315</v>
      </c>
      <c r="K29">
        <v>2.4977698483496881E-2</v>
      </c>
    </row>
    <row r="30" spans="1:11" x14ac:dyDescent="0.35">
      <c r="A30" s="1">
        <v>1</v>
      </c>
      <c r="B30">
        <v>202</v>
      </c>
      <c r="C30">
        <v>2136</v>
      </c>
      <c r="D30">
        <v>2101</v>
      </c>
      <c r="E30">
        <v>15</v>
      </c>
      <c r="F30">
        <v>35</v>
      </c>
      <c r="G30" s="2">
        <f>(Table1[[#This Row],[false_negative]]+Table1[[#This Row],[false_positive]])/Table1[[#This Row],[annotation_count]]*100</f>
        <v>2.3408239700374533</v>
      </c>
      <c r="H30">
        <v>0.97675499767549978</v>
      </c>
      <c r="I30">
        <v>0.99291115311909262</v>
      </c>
      <c r="J30">
        <v>0.98361423220973787</v>
      </c>
      <c r="K30">
        <v>2.340823970037453E-2</v>
      </c>
    </row>
    <row r="31" spans="1:11" x14ac:dyDescent="0.35">
      <c r="A31" s="1">
        <v>9</v>
      </c>
      <c r="B31">
        <v>109</v>
      </c>
      <c r="C31">
        <v>2532</v>
      </c>
      <c r="D31">
        <v>2477</v>
      </c>
      <c r="E31">
        <v>3</v>
      </c>
      <c r="F31">
        <v>55</v>
      </c>
      <c r="G31" s="2">
        <f>(Table1[[#This Row],[false_negative]]+Table1[[#This Row],[false_positive]])/Table1[[#This Row],[annotation_count]]*100</f>
        <v>2.2906793048973144</v>
      </c>
      <c r="H31">
        <v>0.97712031558185408</v>
      </c>
      <c r="I31">
        <v>0.99879032258064515</v>
      </c>
      <c r="J31">
        <v>0.97827804107424965</v>
      </c>
      <c r="K31">
        <v>2.290679304897314E-2</v>
      </c>
    </row>
    <row r="32" spans="1:11" x14ac:dyDescent="0.35">
      <c r="A32" s="1">
        <v>23</v>
      </c>
      <c r="B32">
        <v>113</v>
      </c>
      <c r="C32">
        <v>1795</v>
      </c>
      <c r="D32">
        <v>1794</v>
      </c>
      <c r="E32">
        <v>32</v>
      </c>
      <c r="F32">
        <v>1</v>
      </c>
      <c r="G32" s="2">
        <f>(Table1[[#This Row],[false_negative]]+Table1[[#This Row],[false_positive]])/Table1[[#This Row],[annotation_count]]*100</f>
        <v>1.8384401114206128</v>
      </c>
      <c r="H32">
        <v>0.98193760262725782</v>
      </c>
      <c r="I32">
        <v>0.98247535596933189</v>
      </c>
      <c r="J32">
        <v>0.99944289693593313</v>
      </c>
      <c r="K32">
        <v>1.8384401114206129E-2</v>
      </c>
    </row>
    <row r="33" spans="1:11" x14ac:dyDescent="0.35">
      <c r="A33" s="1">
        <v>22</v>
      </c>
      <c r="B33">
        <v>104</v>
      </c>
      <c r="C33">
        <v>2229</v>
      </c>
      <c r="D33">
        <v>2207</v>
      </c>
      <c r="E33">
        <v>17</v>
      </c>
      <c r="F33">
        <v>22</v>
      </c>
      <c r="G33" s="2">
        <f>(Table1[[#This Row],[false_negative]]+Table1[[#This Row],[false_positive]])/Table1[[#This Row],[annotation_count]]*100</f>
        <v>1.7496635262449527</v>
      </c>
      <c r="H33">
        <v>0.98263579697239534</v>
      </c>
      <c r="I33">
        <v>0.99235611510791366</v>
      </c>
      <c r="J33">
        <v>0.99013010318528483</v>
      </c>
      <c r="K33">
        <v>1.7496635262449531E-2</v>
      </c>
    </row>
    <row r="34" spans="1:11" x14ac:dyDescent="0.35">
      <c r="A34" s="1">
        <v>20</v>
      </c>
      <c r="B34">
        <v>234</v>
      </c>
      <c r="C34">
        <v>2753</v>
      </c>
      <c r="D34">
        <v>2719</v>
      </c>
      <c r="E34">
        <v>7</v>
      </c>
      <c r="F34">
        <v>34</v>
      </c>
      <c r="G34" s="2">
        <f>(Table1[[#This Row],[false_negative]]+Table1[[#This Row],[false_positive]])/Table1[[#This Row],[annotation_count]]*100</f>
        <v>1.4892844169996369</v>
      </c>
      <c r="H34">
        <v>0.98514492753623184</v>
      </c>
      <c r="I34">
        <v>0.99743213499633165</v>
      </c>
      <c r="J34">
        <v>0.98764983654195426</v>
      </c>
      <c r="K34">
        <v>1.489284416999637E-2</v>
      </c>
    </row>
    <row r="35" spans="1:11" x14ac:dyDescent="0.35">
      <c r="A35" s="1">
        <v>46</v>
      </c>
      <c r="B35">
        <v>219</v>
      </c>
      <c r="C35">
        <v>2154</v>
      </c>
      <c r="D35">
        <v>2130</v>
      </c>
      <c r="E35">
        <v>4</v>
      </c>
      <c r="F35">
        <v>24</v>
      </c>
      <c r="G35" s="2">
        <f>(Table1[[#This Row],[false_negative]]+Table1[[#This Row],[false_positive]])/Table1[[#This Row],[annotation_count]]*100</f>
        <v>1.2999071494893222</v>
      </c>
      <c r="H35">
        <v>0.9870250231696015</v>
      </c>
      <c r="I35">
        <v>0.99812558575445176</v>
      </c>
      <c r="J35">
        <v>0.9888579387186629</v>
      </c>
      <c r="K35">
        <v>1.2999071494893219E-2</v>
      </c>
    </row>
    <row r="36" spans="1:11" x14ac:dyDescent="0.35">
      <c r="A36" s="1">
        <v>47</v>
      </c>
      <c r="B36">
        <v>101</v>
      </c>
      <c r="C36">
        <v>1865</v>
      </c>
      <c r="D36">
        <v>1855</v>
      </c>
      <c r="E36">
        <v>11</v>
      </c>
      <c r="F36">
        <v>10</v>
      </c>
      <c r="G36" s="2">
        <f>(Table1[[#This Row],[false_negative]]+Table1[[#This Row],[false_positive]])/Table1[[#This Row],[annotation_count]]*100</f>
        <v>1.1260053619302948</v>
      </c>
      <c r="H36">
        <v>0.98880597014925375</v>
      </c>
      <c r="I36">
        <v>0.99410503751339763</v>
      </c>
      <c r="J36">
        <v>0.99463806970509383</v>
      </c>
      <c r="K36">
        <v>1.126005361930295E-2</v>
      </c>
    </row>
    <row r="37" spans="1:11" x14ac:dyDescent="0.35">
      <c r="A37" s="1">
        <v>13</v>
      </c>
      <c r="B37">
        <v>221</v>
      </c>
      <c r="C37">
        <v>2427</v>
      </c>
      <c r="D37">
        <v>2409</v>
      </c>
      <c r="E37">
        <v>6</v>
      </c>
      <c r="F37">
        <v>18</v>
      </c>
      <c r="G37" s="2">
        <f>(Table1[[#This Row],[false_negative]]+Table1[[#This Row],[false_positive]])/Table1[[#This Row],[annotation_count]]*100</f>
        <v>0.98887515451174279</v>
      </c>
      <c r="H37">
        <v>0.99013563501849566</v>
      </c>
      <c r="I37">
        <v>0.99751552795031051</v>
      </c>
      <c r="J37">
        <v>0.99258343634116197</v>
      </c>
      <c r="K37">
        <v>9.8887515451174281E-3</v>
      </c>
    </row>
    <row r="38" spans="1:11" x14ac:dyDescent="0.35">
      <c r="A38" s="1">
        <v>6</v>
      </c>
      <c r="B38">
        <v>212</v>
      </c>
      <c r="C38">
        <v>2748</v>
      </c>
      <c r="D38">
        <v>2729</v>
      </c>
      <c r="E38">
        <v>6</v>
      </c>
      <c r="F38">
        <v>19</v>
      </c>
      <c r="G38" s="2">
        <f>(Table1[[#This Row],[false_negative]]+Table1[[#This Row],[false_positive]])/Table1[[#This Row],[annotation_count]]*100</f>
        <v>0.9097525473071324</v>
      </c>
      <c r="H38">
        <v>0.99092229484386352</v>
      </c>
      <c r="I38">
        <v>0.99780621572212069</v>
      </c>
      <c r="J38">
        <v>0.99308588064046577</v>
      </c>
      <c r="K38">
        <v>9.0975254730713238E-3</v>
      </c>
    </row>
    <row r="39" spans="1:11" x14ac:dyDescent="0.35">
      <c r="A39" s="1">
        <v>31</v>
      </c>
      <c r="B39">
        <v>230</v>
      </c>
      <c r="C39">
        <v>2256</v>
      </c>
      <c r="D39">
        <v>2248</v>
      </c>
      <c r="E39">
        <v>7</v>
      </c>
      <c r="F39">
        <v>8</v>
      </c>
      <c r="G39" s="2">
        <f>(Table1[[#This Row],[false_negative]]+Table1[[#This Row],[false_positive]])/Table1[[#This Row],[annotation_count]]*100</f>
        <v>0.66489361702127658</v>
      </c>
      <c r="H39">
        <v>0.99337163057887756</v>
      </c>
      <c r="I39">
        <v>0.99689578713968963</v>
      </c>
      <c r="J39">
        <v>0.99645390070921991</v>
      </c>
      <c r="K39">
        <v>6.648936170212766E-3</v>
      </c>
    </row>
    <row r="40" spans="1:11" x14ac:dyDescent="0.35">
      <c r="A40" s="1">
        <v>3</v>
      </c>
      <c r="B40">
        <v>115</v>
      </c>
      <c r="C40">
        <v>1953</v>
      </c>
      <c r="D40">
        <v>1942</v>
      </c>
      <c r="E40">
        <v>0</v>
      </c>
      <c r="F40">
        <v>11</v>
      </c>
      <c r="G40" s="2">
        <f>(Table1[[#This Row],[false_negative]]+Table1[[#This Row],[false_positive]])/Table1[[#This Row],[annotation_count]]*100</f>
        <v>0.5632360471070148</v>
      </c>
      <c r="H40">
        <v>0.99436763952892981</v>
      </c>
      <c r="I40">
        <v>1</v>
      </c>
      <c r="J40">
        <v>0.99436763952892981</v>
      </c>
      <c r="K40">
        <v>5.6323604710701476E-3</v>
      </c>
    </row>
    <row r="41" spans="1:11" x14ac:dyDescent="0.35">
      <c r="A41" s="1">
        <v>8</v>
      </c>
      <c r="B41">
        <v>213</v>
      </c>
      <c r="C41">
        <v>3251</v>
      </c>
      <c r="D41">
        <v>3235</v>
      </c>
      <c r="E41">
        <v>2</v>
      </c>
      <c r="F41">
        <v>16</v>
      </c>
      <c r="G41" s="2">
        <f>(Table1[[#This Row],[false_negative]]+Table1[[#This Row],[false_positive]])/Table1[[#This Row],[annotation_count]]*100</f>
        <v>0.55367579206398032</v>
      </c>
      <c r="H41">
        <v>0.99446664617276359</v>
      </c>
      <c r="I41">
        <v>0.99938214396045721</v>
      </c>
      <c r="J41">
        <v>0.99507843740387569</v>
      </c>
      <c r="K41">
        <v>5.5367579206398029E-3</v>
      </c>
    </row>
    <row r="42" spans="1:11" x14ac:dyDescent="0.35">
      <c r="A42" s="1">
        <v>26</v>
      </c>
      <c r="B42">
        <v>103</v>
      </c>
      <c r="C42">
        <v>2084</v>
      </c>
      <c r="D42">
        <v>2075</v>
      </c>
      <c r="E42">
        <v>1</v>
      </c>
      <c r="F42">
        <v>9</v>
      </c>
      <c r="G42" s="2">
        <f>(Table1[[#This Row],[false_negative]]+Table1[[#This Row],[false_positive]])/Table1[[#This Row],[annotation_count]]*100</f>
        <v>0.47984644913627633</v>
      </c>
      <c r="H42">
        <v>0.99520383693045567</v>
      </c>
      <c r="I42">
        <v>0.99951830443159928</v>
      </c>
      <c r="J42">
        <v>0.99568138195777356</v>
      </c>
      <c r="K42">
        <v>4.7984644913627644E-3</v>
      </c>
    </row>
    <row r="43" spans="1:11" x14ac:dyDescent="0.35">
      <c r="A43" s="1">
        <v>14</v>
      </c>
      <c r="B43">
        <v>119</v>
      </c>
      <c r="C43">
        <v>1987</v>
      </c>
      <c r="D43">
        <v>1982</v>
      </c>
      <c r="E43">
        <v>2</v>
      </c>
      <c r="F43">
        <v>5</v>
      </c>
      <c r="G43" s="2">
        <f>(Table1[[#This Row],[false_negative]]+Table1[[#This Row],[false_positive]])/Table1[[#This Row],[annotation_count]]*100</f>
        <v>0.35228988424760943</v>
      </c>
      <c r="H43">
        <v>0.99648064353946708</v>
      </c>
      <c r="I43">
        <v>0.998991935483871</v>
      </c>
      <c r="J43">
        <v>0.9974836436839456</v>
      </c>
      <c r="K43">
        <v>3.522898842476095E-3</v>
      </c>
    </row>
    <row r="44" spans="1:11" x14ac:dyDescent="0.35">
      <c r="A44" s="1">
        <v>17</v>
      </c>
      <c r="B44">
        <v>209</v>
      </c>
      <c r="C44">
        <v>3005</v>
      </c>
      <c r="D44">
        <v>2999</v>
      </c>
      <c r="E44">
        <v>2</v>
      </c>
      <c r="F44">
        <v>6</v>
      </c>
      <c r="G44" s="2">
        <f>(Table1[[#This Row],[false_negative]]+Table1[[#This Row],[false_positive]])/Table1[[#This Row],[annotation_count]]*100</f>
        <v>0.26622296173044924</v>
      </c>
      <c r="H44">
        <v>0.99733954107083467</v>
      </c>
      <c r="I44">
        <v>0.99933355548150615</v>
      </c>
      <c r="J44">
        <v>0.99800332778702161</v>
      </c>
      <c r="K44">
        <v>2.662229617304493E-3</v>
      </c>
    </row>
    <row r="45" spans="1:11" x14ac:dyDescent="0.35">
      <c r="A45" s="1">
        <v>28</v>
      </c>
      <c r="B45">
        <v>123</v>
      </c>
      <c r="C45">
        <v>1518</v>
      </c>
      <c r="D45">
        <v>1514</v>
      </c>
      <c r="E45">
        <v>0</v>
      </c>
      <c r="F45">
        <v>4</v>
      </c>
      <c r="G45" s="2">
        <f>(Table1[[#This Row],[false_negative]]+Table1[[#This Row],[false_positive]])/Table1[[#This Row],[annotation_count]]*100</f>
        <v>0.2635046113306983</v>
      </c>
      <c r="H45">
        <v>0.997364953886693</v>
      </c>
      <c r="I45">
        <v>1</v>
      </c>
      <c r="J45">
        <v>0.997364953886693</v>
      </c>
      <c r="K45">
        <v>2.635046113306983E-3</v>
      </c>
    </row>
    <row r="46" spans="1:11" x14ac:dyDescent="0.35">
      <c r="A46" s="1">
        <v>21</v>
      </c>
      <c r="B46">
        <v>122</v>
      </c>
      <c r="C46">
        <v>2476</v>
      </c>
      <c r="D46">
        <v>2470</v>
      </c>
      <c r="E46">
        <v>0</v>
      </c>
      <c r="F46">
        <v>6</v>
      </c>
      <c r="G46" s="2">
        <f>(Table1[[#This Row],[false_negative]]+Table1[[#This Row],[false_positive]])/Table1[[#This Row],[annotation_count]]*100</f>
        <v>0.24232633279483037</v>
      </c>
      <c r="H46">
        <v>0.99757673667205171</v>
      </c>
      <c r="I46">
        <v>1</v>
      </c>
      <c r="J46">
        <v>0.99757673667205171</v>
      </c>
      <c r="K46">
        <v>2.4232633279483041E-3</v>
      </c>
    </row>
    <row r="47" spans="1:11" x14ac:dyDescent="0.35">
      <c r="A47" s="1">
        <v>33</v>
      </c>
      <c r="B47">
        <v>231</v>
      </c>
      <c r="C47">
        <v>1571</v>
      </c>
      <c r="D47">
        <v>1568</v>
      </c>
      <c r="E47">
        <v>0</v>
      </c>
      <c r="F47">
        <v>3</v>
      </c>
      <c r="G47" s="2">
        <f>(Table1[[#This Row],[false_negative]]+Table1[[#This Row],[false_positive]])/Table1[[#This Row],[annotation_count]]*100</f>
        <v>0.19096117122851686</v>
      </c>
      <c r="H47">
        <v>0.99809038828771479</v>
      </c>
      <c r="I47">
        <v>1</v>
      </c>
      <c r="J47">
        <v>0.99809038828771479</v>
      </c>
      <c r="K47">
        <v>1.9096117122851691E-3</v>
      </c>
    </row>
    <row r="48" spans="1:11" x14ac:dyDescent="0.35">
      <c r="A48" s="1">
        <v>2</v>
      </c>
      <c r="B48">
        <v>100</v>
      </c>
      <c r="C48">
        <v>2273</v>
      </c>
      <c r="D48">
        <v>2271</v>
      </c>
      <c r="E48">
        <v>1</v>
      </c>
      <c r="F48">
        <v>2</v>
      </c>
      <c r="G48" s="2">
        <f>(Table1[[#This Row],[false_negative]]+Table1[[#This Row],[false_positive]])/Table1[[#This Row],[annotation_count]]*100</f>
        <v>0.13198416190057194</v>
      </c>
      <c r="H48">
        <v>0.99868073878627972</v>
      </c>
      <c r="I48">
        <v>0.99955985915492962</v>
      </c>
      <c r="J48">
        <v>0.99912010558732955</v>
      </c>
      <c r="K48">
        <v>1.3198416190057191E-3</v>
      </c>
    </row>
    <row r="49" spans="1:11" x14ac:dyDescent="0.35">
      <c r="A49" s="1">
        <v>7</v>
      </c>
      <c r="B49">
        <v>220</v>
      </c>
      <c r="C49">
        <v>2048</v>
      </c>
      <c r="D49">
        <v>2048</v>
      </c>
      <c r="E49">
        <v>0</v>
      </c>
      <c r="F49">
        <v>0</v>
      </c>
      <c r="G49" s="2">
        <f>(Table1[[#This Row],[false_negative]]+Table1[[#This Row],[false_positive]])/Table1[[#This Row],[annotation_count]]*100</f>
        <v>0</v>
      </c>
      <c r="H49">
        <v>1</v>
      </c>
      <c r="I49">
        <v>1</v>
      </c>
      <c r="J49">
        <v>1</v>
      </c>
      <c r="K49">
        <v>0</v>
      </c>
    </row>
    <row r="50" spans="1:11" x14ac:dyDescent="0.35">
      <c r="B50" t="s">
        <v>10</v>
      </c>
      <c r="C50">
        <f>SUM(C1:C49)</f>
        <v>109494</v>
      </c>
      <c r="D50">
        <f t="shared" ref="D50:F50" si="0">SUM(D1:D49)</f>
        <v>93934</v>
      </c>
      <c r="E50">
        <f t="shared" si="0"/>
        <v>5058</v>
      </c>
      <c r="F50">
        <f t="shared" si="0"/>
        <v>15560</v>
      </c>
      <c r="G50" s="2">
        <f>(Table1[[#This Row],[false_negative]]+Table1[[#This Row],[false_positive]])/Table1[[#This Row],[annotation_count]]*100</f>
        <v>18.830255539116298</v>
      </c>
    </row>
    <row r="53" spans="1:11" x14ac:dyDescent="0.35">
      <c r="E53" t="s">
        <v>9</v>
      </c>
      <c r="F53" t="e">
        <f>(E51+F51)/C51*100</f>
        <v>#DIV/0!</v>
      </c>
    </row>
    <row r="55" spans="1:11" x14ac:dyDescent="0.35">
      <c r="D55" t="s">
        <v>11</v>
      </c>
      <c r="E55" t="s">
        <v>3</v>
      </c>
      <c r="F55" t="s">
        <v>4</v>
      </c>
      <c r="G55" t="s">
        <v>9</v>
      </c>
    </row>
    <row r="56" spans="1:11" x14ac:dyDescent="0.35">
      <c r="D56" t="s">
        <v>10</v>
      </c>
      <c r="E56">
        <v>5058</v>
      </c>
      <c r="F56">
        <v>15560</v>
      </c>
      <c r="G56">
        <v>18.829999999999998</v>
      </c>
    </row>
    <row r="57" spans="1:11" x14ac:dyDescent="0.35">
      <c r="D57" t="s">
        <v>12</v>
      </c>
      <c r="E57">
        <f>MEDIAN(E2:E49)</f>
        <v>9</v>
      </c>
      <c r="F57">
        <f t="shared" ref="F57:G57" si="1">MEDIAN(F2:F49)</f>
        <v>66.5</v>
      </c>
      <c r="G57" s="2">
        <f t="shared" si="1"/>
        <v>3.9489498820567608</v>
      </c>
    </row>
    <row r="58" spans="1:11" x14ac:dyDescent="0.35">
      <c r="D58" t="s">
        <v>13</v>
      </c>
      <c r="E58" s="2">
        <f>AVERAGE(E2:E49)</f>
        <v>105.375</v>
      </c>
      <c r="F58" s="2">
        <f t="shared" ref="F58:G58" si="2">AVERAGE(F2:F49)</f>
        <v>324.16666666666669</v>
      </c>
      <c r="G58" s="2">
        <f t="shared" si="2"/>
        <v>20.146837813310569</v>
      </c>
    </row>
    <row r="59" spans="1:11" x14ac:dyDescent="0.35">
      <c r="D59" t="s">
        <v>14</v>
      </c>
      <c r="E59">
        <f>MAX(E2:E49)</f>
        <v>1366</v>
      </c>
      <c r="F59">
        <f t="shared" ref="F59:G59" si="3">MAX(F2:F49)</f>
        <v>2214</v>
      </c>
      <c r="G59" s="2">
        <f t="shared" si="3"/>
        <v>107.0967741935484</v>
      </c>
    </row>
    <row r="60" spans="1:11" x14ac:dyDescent="0.35">
      <c r="D60" t="s">
        <v>15</v>
      </c>
      <c r="E60">
        <f>MIN(E2:E49)</f>
        <v>0</v>
      </c>
      <c r="F60">
        <f t="shared" ref="F60:G60" si="4">MIN(F2:F49)</f>
        <v>0</v>
      </c>
      <c r="G60">
        <f t="shared" si="4"/>
        <v>0</v>
      </c>
    </row>
    <row r="61" spans="1:11" x14ac:dyDescent="0.35">
      <c r="D61" t="s">
        <v>16</v>
      </c>
      <c r="E61">
        <v>7</v>
      </c>
      <c r="F61">
        <v>1</v>
      </c>
      <c r="G61">
        <v>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Szaflarski, Andrzej (Nokia - PL/Krakow)</cp:lastModifiedBy>
  <dcterms:created xsi:type="dcterms:W3CDTF">2020-08-26T15:07:54Z</dcterms:created>
  <dcterms:modified xsi:type="dcterms:W3CDTF">2020-09-10T13:22:51Z</dcterms:modified>
</cp:coreProperties>
</file>