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Users\Erick\Desktop\"/>
    </mc:Choice>
  </mc:AlternateContent>
  <xr:revisionPtr revIDLastSave="0" documentId="13_ncr:1_{8FC88CFF-7076-489C-B47B-90B8D3A8B77D}" xr6:coauthVersionLast="46" xr6:coauthVersionMax="46" xr10:uidLastSave="{00000000-0000-0000-0000-000000000000}"/>
  <bookViews>
    <workbookView xWindow="2720" yWindow="880" windowWidth="15620" windowHeight="11870" firstSheet="2" activeTab="3" xr2:uid="{00000000-000D-0000-FFFF-FFFF00000000}"/>
  </bookViews>
  <sheets>
    <sheet name="主客观权重" sheetId="1" r:id="rId1"/>
    <sheet name="原始数据" sheetId="2" r:id="rId2"/>
    <sheet name="topsis排序" sheetId="8" r:id="rId3"/>
    <sheet name="topsis动态排序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0" i="9" l="1"/>
  <c r="N111" i="9"/>
  <c r="N112" i="9"/>
  <c r="N113" i="9"/>
  <c r="N114" i="9"/>
  <c r="N115" i="9"/>
  <c r="N116" i="9"/>
  <c r="N109" i="9"/>
  <c r="J110" i="9"/>
  <c r="J111" i="9"/>
  <c r="J112" i="9"/>
  <c r="J113" i="9"/>
  <c r="J114" i="9"/>
  <c r="J115" i="9"/>
  <c r="J116" i="9"/>
  <c r="J109" i="9"/>
  <c r="F110" i="9"/>
  <c r="F111" i="9"/>
  <c r="F112" i="9"/>
  <c r="F113" i="9"/>
  <c r="F114" i="9"/>
  <c r="F115" i="9"/>
  <c r="F116" i="9"/>
  <c r="F109" i="9"/>
  <c r="E110" i="9"/>
  <c r="E111" i="9"/>
  <c r="E112" i="9"/>
  <c r="E113" i="9"/>
  <c r="E114" i="9"/>
  <c r="E115" i="9"/>
  <c r="E116" i="9"/>
  <c r="E109" i="9"/>
  <c r="D110" i="9"/>
  <c r="D111" i="9"/>
  <c r="D112" i="9"/>
  <c r="D113" i="9"/>
  <c r="D114" i="9"/>
  <c r="D115" i="9"/>
  <c r="D116" i="9"/>
  <c r="D109" i="9"/>
  <c r="C110" i="9"/>
  <c r="C111" i="9"/>
  <c r="C112" i="9"/>
  <c r="C113" i="9"/>
  <c r="C114" i="9"/>
  <c r="C115" i="9"/>
  <c r="C116" i="9"/>
  <c r="C109" i="9"/>
  <c r="B110" i="9"/>
  <c r="B111" i="9"/>
  <c r="B112" i="9"/>
  <c r="B113" i="9"/>
  <c r="B114" i="9"/>
  <c r="B115" i="9"/>
  <c r="B116" i="9"/>
  <c r="B109" i="9"/>
  <c r="A110" i="9"/>
  <c r="A111" i="9"/>
  <c r="A112" i="9"/>
  <c r="A113" i="9"/>
  <c r="A114" i="9"/>
  <c r="A115" i="9"/>
  <c r="A116" i="9"/>
  <c r="A109" i="9"/>
  <c r="N100" i="9"/>
  <c r="N101" i="9"/>
  <c r="N102" i="9"/>
  <c r="N103" i="9"/>
  <c r="N104" i="9"/>
  <c r="N105" i="9"/>
  <c r="N106" i="9"/>
  <c r="N99" i="9"/>
  <c r="J100" i="9"/>
  <c r="J101" i="9"/>
  <c r="J102" i="9"/>
  <c r="J103" i="9"/>
  <c r="J104" i="9"/>
  <c r="J105" i="9"/>
  <c r="J106" i="9"/>
  <c r="J99" i="9"/>
  <c r="F100" i="9"/>
  <c r="F101" i="9"/>
  <c r="F102" i="9"/>
  <c r="F103" i="9"/>
  <c r="F104" i="9"/>
  <c r="F105" i="9"/>
  <c r="F106" i="9"/>
  <c r="F99" i="9"/>
  <c r="E100" i="9"/>
  <c r="E101" i="9"/>
  <c r="E102" i="9"/>
  <c r="E103" i="9"/>
  <c r="E104" i="9"/>
  <c r="E105" i="9"/>
  <c r="E106" i="9"/>
  <c r="E99" i="9"/>
  <c r="D100" i="9"/>
  <c r="D101" i="9"/>
  <c r="D102" i="9"/>
  <c r="D103" i="9"/>
  <c r="D104" i="9"/>
  <c r="D105" i="9"/>
  <c r="D106" i="9"/>
  <c r="D99" i="9"/>
  <c r="C100" i="9"/>
  <c r="C101" i="9"/>
  <c r="C102" i="9"/>
  <c r="C103" i="9"/>
  <c r="C104" i="9"/>
  <c r="C105" i="9"/>
  <c r="C106" i="9"/>
  <c r="C99" i="9"/>
  <c r="B100" i="9"/>
  <c r="B101" i="9"/>
  <c r="B102" i="9"/>
  <c r="B103" i="9"/>
  <c r="B104" i="9"/>
  <c r="B105" i="9"/>
  <c r="B106" i="9"/>
  <c r="B99" i="9"/>
  <c r="A100" i="9"/>
  <c r="A101" i="9"/>
  <c r="A102" i="9"/>
  <c r="A103" i="9"/>
  <c r="A104" i="9"/>
  <c r="A105" i="9"/>
  <c r="A106" i="9"/>
  <c r="A99" i="9"/>
  <c r="N90" i="9"/>
  <c r="N91" i="9"/>
  <c r="N92" i="9"/>
  <c r="N93" i="9"/>
  <c r="N94" i="9"/>
  <c r="N95" i="9"/>
  <c r="N96" i="9"/>
  <c r="N89" i="9"/>
  <c r="J90" i="9"/>
  <c r="J91" i="9"/>
  <c r="J92" i="9"/>
  <c r="J93" i="9"/>
  <c r="J94" i="9"/>
  <c r="J95" i="9"/>
  <c r="J96" i="9"/>
  <c r="J89" i="9"/>
  <c r="N80" i="9"/>
  <c r="N81" i="9"/>
  <c r="N82" i="9"/>
  <c r="N83" i="9"/>
  <c r="N84" i="9"/>
  <c r="N85" i="9"/>
  <c r="N86" i="9"/>
  <c r="N79" i="9"/>
  <c r="J80" i="9"/>
  <c r="J81" i="9"/>
  <c r="J82" i="9"/>
  <c r="J83" i="9"/>
  <c r="J84" i="9"/>
  <c r="J85" i="9"/>
  <c r="J86" i="9"/>
  <c r="J79" i="9"/>
  <c r="N60" i="9"/>
  <c r="N61" i="9"/>
  <c r="N62" i="9"/>
  <c r="N63" i="9"/>
  <c r="N64" i="9"/>
  <c r="N65" i="9"/>
  <c r="N66" i="9"/>
  <c r="N59" i="9"/>
  <c r="J60" i="9"/>
  <c r="J61" i="9"/>
  <c r="J62" i="9"/>
  <c r="J63" i="9"/>
  <c r="J64" i="9"/>
  <c r="J65" i="9"/>
  <c r="J66" i="9"/>
  <c r="J59" i="9"/>
  <c r="F79" i="9"/>
  <c r="D66" i="9"/>
  <c r="D65" i="9"/>
  <c r="D64" i="9"/>
  <c r="D63" i="9"/>
  <c r="D62" i="9"/>
  <c r="D61" i="9"/>
  <c r="D60" i="9"/>
  <c r="D59" i="9"/>
  <c r="E66" i="9"/>
  <c r="E65" i="9"/>
  <c r="E64" i="9"/>
  <c r="E63" i="9"/>
  <c r="E62" i="9"/>
  <c r="E61" i="9"/>
  <c r="N73" i="9"/>
  <c r="E60" i="9"/>
  <c r="E59" i="9"/>
  <c r="F60" i="9"/>
  <c r="F61" i="9"/>
  <c r="F62" i="9"/>
  <c r="F63" i="9"/>
  <c r="F64" i="9"/>
  <c r="F65" i="9"/>
  <c r="F66" i="9"/>
  <c r="F59" i="9"/>
  <c r="J70" i="9"/>
  <c r="J71" i="9"/>
  <c r="J72" i="9"/>
  <c r="J73" i="9"/>
  <c r="J74" i="9"/>
  <c r="J75" i="9"/>
  <c r="J76" i="9"/>
  <c r="J69" i="9"/>
  <c r="N69" i="9"/>
  <c r="F90" i="9"/>
  <c r="F91" i="9"/>
  <c r="F92" i="9"/>
  <c r="F93" i="9"/>
  <c r="F94" i="9"/>
  <c r="F95" i="9"/>
  <c r="F96" i="9"/>
  <c r="F89" i="9"/>
  <c r="E90" i="9"/>
  <c r="E91" i="9"/>
  <c r="E92" i="9"/>
  <c r="E93" i="9"/>
  <c r="E94" i="9"/>
  <c r="E95" i="9"/>
  <c r="E96" i="9"/>
  <c r="E89" i="9"/>
  <c r="D90" i="9"/>
  <c r="D91" i="9"/>
  <c r="D92" i="9"/>
  <c r="D93" i="9"/>
  <c r="D94" i="9"/>
  <c r="D95" i="9"/>
  <c r="D96" i="9"/>
  <c r="D89" i="9"/>
  <c r="C90" i="9"/>
  <c r="C91" i="9"/>
  <c r="C92" i="9"/>
  <c r="C93" i="9"/>
  <c r="C94" i="9"/>
  <c r="C95" i="9"/>
  <c r="C96" i="9"/>
  <c r="C89" i="9"/>
  <c r="B90" i="9"/>
  <c r="B91" i="9"/>
  <c r="B92" i="9"/>
  <c r="B93" i="9"/>
  <c r="B94" i="9"/>
  <c r="B95" i="9"/>
  <c r="B96" i="9"/>
  <c r="B89" i="9"/>
  <c r="A90" i="9"/>
  <c r="A91" i="9"/>
  <c r="A92" i="9"/>
  <c r="A93" i="9"/>
  <c r="A94" i="9"/>
  <c r="A95" i="9"/>
  <c r="A96" i="9"/>
  <c r="A89" i="9"/>
  <c r="F80" i="9"/>
  <c r="F81" i="9"/>
  <c r="F82" i="9"/>
  <c r="F83" i="9"/>
  <c r="F84" i="9"/>
  <c r="F85" i="9"/>
  <c r="F86" i="9"/>
  <c r="E80" i="9"/>
  <c r="E81" i="9"/>
  <c r="E82" i="9"/>
  <c r="E83" i="9"/>
  <c r="E84" i="9"/>
  <c r="E85" i="9"/>
  <c r="E86" i="9"/>
  <c r="E79" i="9"/>
  <c r="D80" i="9"/>
  <c r="D81" i="9"/>
  <c r="D82" i="9"/>
  <c r="D83" i="9"/>
  <c r="D84" i="9"/>
  <c r="D85" i="9"/>
  <c r="D86" i="9"/>
  <c r="D79" i="9"/>
  <c r="C80" i="9"/>
  <c r="C81" i="9"/>
  <c r="C82" i="9"/>
  <c r="C83" i="9"/>
  <c r="C84" i="9"/>
  <c r="C85" i="9"/>
  <c r="C86" i="9"/>
  <c r="C79" i="9"/>
  <c r="B80" i="9"/>
  <c r="B81" i="9"/>
  <c r="B82" i="9"/>
  <c r="B83" i="9"/>
  <c r="B84" i="9"/>
  <c r="B85" i="9"/>
  <c r="B86" i="9"/>
  <c r="B79" i="9"/>
  <c r="A80" i="9"/>
  <c r="A81" i="9"/>
  <c r="A82" i="9"/>
  <c r="A83" i="9"/>
  <c r="A84" i="9"/>
  <c r="A85" i="9"/>
  <c r="A86" i="9"/>
  <c r="A79" i="9"/>
  <c r="D72" i="9"/>
  <c r="F70" i="9"/>
  <c r="F71" i="9"/>
  <c r="F72" i="9"/>
  <c r="F73" i="9"/>
  <c r="F74" i="9"/>
  <c r="F75" i="9"/>
  <c r="F76" i="9"/>
  <c r="F69" i="9"/>
  <c r="E70" i="9"/>
  <c r="E71" i="9"/>
  <c r="E72" i="9"/>
  <c r="E73" i="9"/>
  <c r="E74" i="9"/>
  <c r="E75" i="9"/>
  <c r="E76" i="9"/>
  <c r="E69" i="9"/>
  <c r="D70" i="9"/>
  <c r="D71" i="9"/>
  <c r="D73" i="9"/>
  <c r="D74" i="9"/>
  <c r="D75" i="9"/>
  <c r="D76" i="9"/>
  <c r="D69" i="9"/>
  <c r="C70" i="9"/>
  <c r="C71" i="9"/>
  <c r="C72" i="9"/>
  <c r="C73" i="9"/>
  <c r="C74" i="9"/>
  <c r="C75" i="9"/>
  <c r="C76" i="9"/>
  <c r="C69" i="9"/>
  <c r="B70" i="9"/>
  <c r="B71" i="9"/>
  <c r="B72" i="9"/>
  <c r="B73" i="9"/>
  <c r="B74" i="9"/>
  <c r="B75" i="9"/>
  <c r="B76" i="9"/>
  <c r="B69" i="9"/>
  <c r="A70" i="9"/>
  <c r="A71" i="9"/>
  <c r="A72" i="9"/>
  <c r="A73" i="9"/>
  <c r="A74" i="9"/>
  <c r="A75" i="9"/>
  <c r="A76" i="9"/>
  <c r="A69" i="9"/>
  <c r="B60" i="9"/>
  <c r="B61" i="9"/>
  <c r="B62" i="9"/>
  <c r="B63" i="9"/>
  <c r="B64" i="9"/>
  <c r="B65" i="9"/>
  <c r="B66" i="9"/>
  <c r="B59" i="9"/>
  <c r="A60" i="9"/>
  <c r="A61" i="9"/>
  <c r="A62" i="9"/>
  <c r="A63" i="9"/>
  <c r="A64" i="9"/>
  <c r="A65" i="9"/>
  <c r="A66" i="9"/>
  <c r="A59" i="9"/>
  <c r="C66" i="9"/>
  <c r="C65" i="9"/>
  <c r="C64" i="9"/>
  <c r="C63" i="9"/>
  <c r="C62" i="9"/>
  <c r="C61" i="9"/>
  <c r="C60" i="9"/>
  <c r="C59" i="9"/>
  <c r="C83" i="8"/>
  <c r="C74" i="8"/>
  <c r="D3" i="9"/>
  <c r="D4" i="9"/>
  <c r="D5" i="9"/>
  <c r="D6" i="9"/>
  <c r="D7" i="9"/>
  <c r="D2" i="9"/>
  <c r="F56" i="9"/>
  <c r="E56" i="9"/>
  <c r="D56" i="9"/>
  <c r="C56" i="9"/>
  <c r="B56" i="9"/>
  <c r="A56" i="9"/>
  <c r="F55" i="9"/>
  <c r="E55" i="9"/>
  <c r="D55" i="9"/>
  <c r="C55" i="9"/>
  <c r="B55" i="9"/>
  <c r="A55" i="9"/>
  <c r="F54" i="9"/>
  <c r="E54" i="9"/>
  <c r="D54" i="9"/>
  <c r="C54" i="9"/>
  <c r="B54" i="9"/>
  <c r="A54" i="9"/>
  <c r="F53" i="9"/>
  <c r="E53" i="9"/>
  <c r="D53" i="9"/>
  <c r="C53" i="9"/>
  <c r="B53" i="9"/>
  <c r="A53" i="9"/>
  <c r="F52" i="9"/>
  <c r="E52" i="9"/>
  <c r="D52" i="9"/>
  <c r="C52" i="9"/>
  <c r="B52" i="9"/>
  <c r="A52" i="9"/>
  <c r="F51" i="9"/>
  <c r="E51" i="9"/>
  <c r="D51" i="9"/>
  <c r="C51" i="9"/>
  <c r="B51" i="9"/>
  <c r="A51" i="9"/>
  <c r="F50" i="9"/>
  <c r="E50" i="9"/>
  <c r="D50" i="9"/>
  <c r="C50" i="9"/>
  <c r="B50" i="9"/>
  <c r="A50" i="9"/>
  <c r="F49" i="9"/>
  <c r="E49" i="9"/>
  <c r="D49" i="9"/>
  <c r="C49" i="9"/>
  <c r="B49" i="9"/>
  <c r="A49" i="9"/>
  <c r="F46" i="9"/>
  <c r="E46" i="9"/>
  <c r="D46" i="9"/>
  <c r="C46" i="9"/>
  <c r="B46" i="9"/>
  <c r="A46" i="9"/>
  <c r="F45" i="9"/>
  <c r="E45" i="9"/>
  <c r="D45" i="9"/>
  <c r="C45" i="9"/>
  <c r="B45" i="9"/>
  <c r="A45" i="9"/>
  <c r="F44" i="9"/>
  <c r="E44" i="9"/>
  <c r="D44" i="9"/>
  <c r="C44" i="9"/>
  <c r="B44" i="9"/>
  <c r="A44" i="9"/>
  <c r="F43" i="9"/>
  <c r="E43" i="9"/>
  <c r="D43" i="9"/>
  <c r="C43" i="9"/>
  <c r="B43" i="9"/>
  <c r="A43" i="9"/>
  <c r="F42" i="9"/>
  <c r="E42" i="9"/>
  <c r="D42" i="9"/>
  <c r="C42" i="9"/>
  <c r="B42" i="9"/>
  <c r="A42" i="9"/>
  <c r="F41" i="9"/>
  <c r="E41" i="9"/>
  <c r="D41" i="9"/>
  <c r="C41" i="9"/>
  <c r="B41" i="9"/>
  <c r="A41" i="9"/>
  <c r="F40" i="9"/>
  <c r="E40" i="9"/>
  <c r="D40" i="9"/>
  <c r="C40" i="9"/>
  <c r="B40" i="9"/>
  <c r="A40" i="9"/>
  <c r="F39" i="9"/>
  <c r="E39" i="9"/>
  <c r="D39" i="9"/>
  <c r="C39" i="9"/>
  <c r="B39" i="9"/>
  <c r="A39" i="9"/>
  <c r="C84" i="8"/>
  <c r="C85" i="8"/>
  <c r="C86" i="8"/>
  <c r="C87" i="8"/>
  <c r="C88" i="8"/>
  <c r="C89" i="8"/>
  <c r="C90" i="8"/>
  <c r="C75" i="8"/>
  <c r="C76" i="8"/>
  <c r="C77" i="8"/>
  <c r="C78" i="8"/>
  <c r="C79" i="8"/>
  <c r="C80" i="8"/>
  <c r="C81" i="8"/>
  <c r="O38" i="8"/>
  <c r="O39" i="8"/>
  <c r="O40" i="8"/>
  <c r="O41" i="8"/>
  <c r="O42" i="8"/>
  <c r="O43" i="8"/>
  <c r="O44" i="8"/>
  <c r="O37" i="8"/>
  <c r="N38" i="8"/>
  <c r="N39" i="8"/>
  <c r="N40" i="8"/>
  <c r="N41" i="8"/>
  <c r="N42" i="8"/>
  <c r="N43" i="8"/>
  <c r="N44" i="8"/>
  <c r="N37" i="8"/>
  <c r="M38" i="8"/>
  <c r="M39" i="8"/>
  <c r="M40" i="8"/>
  <c r="M41" i="8"/>
  <c r="M42" i="8"/>
  <c r="M43" i="8"/>
  <c r="M44" i="8"/>
  <c r="M37" i="8"/>
  <c r="L38" i="8"/>
  <c r="L39" i="8"/>
  <c r="L40" i="8"/>
  <c r="L41" i="8"/>
  <c r="L42" i="8"/>
  <c r="L43" i="8"/>
  <c r="L44" i="8"/>
  <c r="L37" i="8"/>
  <c r="K38" i="8"/>
  <c r="K39" i="8"/>
  <c r="K40" i="8"/>
  <c r="K41" i="8"/>
  <c r="K42" i="8"/>
  <c r="K43" i="8"/>
  <c r="K44" i="8"/>
  <c r="K37" i="8"/>
  <c r="J38" i="8"/>
  <c r="J39" i="8"/>
  <c r="J40" i="8"/>
  <c r="J41" i="8"/>
  <c r="J42" i="8"/>
  <c r="J43" i="8"/>
  <c r="J44" i="8"/>
  <c r="J37" i="8"/>
  <c r="R26" i="8"/>
  <c r="S26" i="8"/>
  <c r="T26" i="8"/>
  <c r="U26" i="8"/>
  <c r="V26" i="8"/>
  <c r="R27" i="8"/>
  <c r="S27" i="8"/>
  <c r="T27" i="8"/>
  <c r="U27" i="8"/>
  <c r="V27" i="8"/>
  <c r="R28" i="8"/>
  <c r="S28" i="8"/>
  <c r="T28" i="8"/>
  <c r="U28" i="8"/>
  <c r="V28" i="8"/>
  <c r="R29" i="8"/>
  <c r="S29" i="8"/>
  <c r="T29" i="8"/>
  <c r="U29" i="8"/>
  <c r="V29" i="8"/>
  <c r="R30" i="8"/>
  <c r="S30" i="8"/>
  <c r="T30" i="8"/>
  <c r="U30" i="8"/>
  <c r="V30" i="8"/>
  <c r="R31" i="8"/>
  <c r="S31" i="8"/>
  <c r="T31" i="8"/>
  <c r="U31" i="8"/>
  <c r="V31" i="8"/>
  <c r="R32" i="8"/>
  <c r="S32" i="8"/>
  <c r="T32" i="8"/>
  <c r="U32" i="8"/>
  <c r="V32" i="8"/>
  <c r="R33" i="8"/>
  <c r="S33" i="8"/>
  <c r="T33" i="8"/>
  <c r="U33" i="8"/>
  <c r="V33" i="8"/>
  <c r="Q27" i="8"/>
  <c r="Q28" i="8"/>
  <c r="Q29" i="8"/>
  <c r="Q30" i="8"/>
  <c r="Q31" i="8"/>
  <c r="Q32" i="8"/>
  <c r="Q33" i="8"/>
  <c r="Q26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B47" i="8"/>
  <c r="C47" i="8"/>
  <c r="D47" i="8"/>
  <c r="E47" i="8"/>
  <c r="F47" i="8"/>
  <c r="A47" i="8"/>
  <c r="H44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B37" i="8"/>
  <c r="C37" i="8"/>
  <c r="D37" i="8"/>
  <c r="E37" i="8"/>
  <c r="F37" i="8"/>
  <c r="A37" i="8"/>
  <c r="B20" i="8"/>
  <c r="B21" i="8"/>
  <c r="B22" i="8"/>
  <c r="B23" i="8"/>
  <c r="B24" i="8"/>
  <c r="B19" i="8"/>
  <c r="B31" i="1"/>
  <c r="B32" i="1"/>
  <c r="B33" i="1"/>
  <c r="B34" i="1"/>
  <c r="B35" i="1"/>
  <c r="B30" i="1"/>
  <c r="N70" i="9" l="1"/>
  <c r="N71" i="9"/>
  <c r="N72" i="9"/>
  <c r="N74" i="9"/>
  <c r="N75" i="9"/>
  <c r="N76" i="9"/>
</calcChain>
</file>

<file path=xl/sharedStrings.xml><?xml version="1.0" encoding="utf-8"?>
<sst xmlns="http://schemas.openxmlformats.org/spreadsheetml/2006/main" count="473" uniqueCount="94">
  <si>
    <t>客观权重</t>
  </si>
  <si>
    <t>W1</t>
  </si>
  <si>
    <t>W2</t>
  </si>
  <si>
    <t>W3</t>
  </si>
  <si>
    <t>W4</t>
  </si>
  <si>
    <t>W5</t>
  </si>
  <si>
    <t>W6</t>
  </si>
  <si>
    <t>主观权重</t>
  </si>
  <si>
    <t>W3</t>
  </si>
  <si>
    <t>W6</t>
  </si>
  <si>
    <t>组合权重</t>
  </si>
  <si>
    <t>0.192*a+0.133*(1-a)</t>
  </si>
  <si>
    <t>0.136*a+0.387*(1-a)</t>
  </si>
  <si>
    <t>0.137*a+0.232*(1-a)</t>
  </si>
  <si>
    <t>0.186*a+0.083*(1-a)</t>
  </si>
  <si>
    <t>0.126*a+0.050*(1-a)</t>
  </si>
  <si>
    <t>组合权重求解</t>
    <phoneticPr fontId="2" type="noConversion"/>
  </si>
  <si>
    <t>0.222*a+0.115*(1-a)</t>
    <phoneticPr fontId="2" type="noConversion"/>
  </si>
  <si>
    <t>w=(w_s+w_o)/[w_s总+w_o总]</t>
    <phoneticPr fontId="2" type="noConversion"/>
  </si>
  <si>
    <t>原始数据</t>
    <phoneticPr fontId="2" type="noConversion"/>
  </si>
  <si>
    <t>平方之后的数据</t>
    <phoneticPr fontId="2" type="noConversion"/>
  </si>
  <si>
    <t>标准化处理</t>
    <phoneticPr fontId="2" type="noConversion"/>
  </si>
  <si>
    <t>求和</t>
    <phoneticPr fontId="2" type="noConversion"/>
  </si>
  <si>
    <t>加权规范矩阵</t>
    <phoneticPr fontId="2" type="noConversion"/>
  </si>
  <si>
    <t>确定正理想解</t>
    <phoneticPr fontId="2" type="noConversion"/>
  </si>
  <si>
    <t>确定负理想解</t>
    <phoneticPr fontId="2" type="noConversion"/>
  </si>
  <si>
    <t>z+={0.0260,  0.0237,  0.0390,  0.0272,  0.0198,  0.0131}</t>
    <phoneticPr fontId="2" type="noConversion"/>
  </si>
  <si>
    <t>z-={0.0249，0.0227，0.0365，0.0246，0.0190，0.0123}</t>
    <phoneticPr fontId="2" type="noConversion"/>
  </si>
  <si>
    <t>S1+</t>
    <phoneticPr fontId="2" type="noConversion"/>
  </si>
  <si>
    <t>S2+</t>
  </si>
  <si>
    <t>S3+</t>
  </si>
  <si>
    <t>S4+</t>
  </si>
  <si>
    <t>S5+</t>
  </si>
  <si>
    <t>S6+</t>
  </si>
  <si>
    <t>S7+</t>
  </si>
  <si>
    <t>S8+</t>
  </si>
  <si>
    <t>S1-</t>
    <phoneticPr fontId="2" type="noConversion"/>
  </si>
  <si>
    <t>S2-</t>
  </si>
  <si>
    <t>S3-</t>
  </si>
  <si>
    <t>S4-</t>
  </si>
  <si>
    <t>S5-</t>
  </si>
  <si>
    <t>S6-</t>
  </si>
  <si>
    <t>S7-</t>
  </si>
  <si>
    <t>S8-</t>
  </si>
  <si>
    <t>A1</t>
    <phoneticPr fontId="2" type="noConversion"/>
  </si>
  <si>
    <t>A2</t>
  </si>
  <si>
    <t>A3</t>
  </si>
  <si>
    <t>A4</t>
  </si>
  <si>
    <t>A5</t>
  </si>
  <si>
    <t>A6</t>
  </si>
  <si>
    <t>A7</t>
  </si>
  <si>
    <t>A8</t>
  </si>
  <si>
    <t>方案排序</t>
    <phoneticPr fontId="2" type="noConversion"/>
  </si>
  <si>
    <t>得分值</t>
    <phoneticPr fontId="2" type="noConversion"/>
  </si>
  <si>
    <t>排序</t>
    <phoneticPr fontId="2" type="noConversion"/>
  </si>
  <si>
    <t>0.223*a+0.115*(1-a)</t>
    <phoneticPr fontId="2" type="noConversion"/>
  </si>
  <si>
    <t>0.115+0.108a</t>
    <phoneticPr fontId="2" type="noConversion"/>
  </si>
  <si>
    <t>0.133+0.059a</t>
    <phoneticPr fontId="2" type="noConversion"/>
  </si>
  <si>
    <t>0.387-0.251a</t>
    <phoneticPr fontId="2" type="noConversion"/>
  </si>
  <si>
    <t>0.232-0.095a</t>
    <phoneticPr fontId="2" type="noConversion"/>
  </si>
  <si>
    <t>0.083+0.103a</t>
    <phoneticPr fontId="2" type="noConversion"/>
  </si>
  <si>
    <t>0.05+0.076a</t>
    <phoneticPr fontId="2" type="noConversion"/>
  </si>
  <si>
    <t>0.192*a+0.133*(1-a)</t>
    <phoneticPr fontId="2" type="noConversion"/>
  </si>
  <si>
    <t>0.136*a+0.387*(1-a)</t>
    <phoneticPr fontId="2" type="noConversion"/>
  </si>
  <si>
    <t>0.137*a+0.232*(1-a)</t>
    <phoneticPr fontId="2" type="noConversion"/>
  </si>
  <si>
    <t>0.186*a+0.083*(1-a)</t>
    <phoneticPr fontId="2" type="noConversion"/>
  </si>
  <si>
    <t>0.126*a+0.050*(1-a)</t>
    <phoneticPr fontId="2" type="noConversion"/>
  </si>
  <si>
    <t>a</t>
    <phoneticPr fontId="2" type="noConversion"/>
  </si>
  <si>
    <t>a=0</t>
    <phoneticPr fontId="2" type="noConversion"/>
  </si>
  <si>
    <t>a=0.1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</si>
  <si>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</si>
  <si>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</si>
  <si>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</si>
  <si>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</si>
  <si>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</si>
  <si>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</si>
  <si>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</si>
  <si>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R</t>
    <phoneticPr fontId="2" type="noConversion"/>
  </si>
  <si>
    <t>S</t>
    <phoneticPr fontId="2" type="noConversion"/>
  </si>
  <si>
    <t>T</t>
    <phoneticPr fontId="2" type="noConversion"/>
  </si>
  <si>
    <t>U</t>
    <phoneticPr fontId="2" type="noConversion"/>
  </si>
  <si>
    <t>a=0.5</t>
    <phoneticPr fontId="2" type="noConversion"/>
  </si>
  <si>
    <t>a=1</t>
    <phoneticPr fontId="2" type="noConversion"/>
  </si>
  <si>
    <t>C1</t>
    <phoneticPr fontId="2" type="noConversion"/>
  </si>
  <si>
    <t>C2</t>
  </si>
  <si>
    <t>C3</t>
  </si>
  <si>
    <t>C4</t>
  </si>
  <si>
    <t>C5</t>
  </si>
  <si>
    <t>C6</t>
  </si>
  <si>
    <t>C7</t>
  </si>
  <si>
    <t>C8</t>
  </si>
  <si>
    <t>a=0.3</t>
    <phoneticPr fontId="2" type="noConversion"/>
  </si>
  <si>
    <t>a=0.7</t>
    <phoneticPr fontId="2" type="noConversion"/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</si>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</sst>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9" formatCode="0.0000_ "/>
  </numFmts>
  <fonts count="7" x14ac:knownFonts="1">
    <font>
      <sz val="11"/>
      <name val="等线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</font>
    <font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theme="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1" fillId="0" borderId="3" xfId="0" applyFont="1" applyBorder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/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76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9" fontId="0" fillId="0" borderId="3" xfId="0" applyNumberForma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8" xfId="0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7" borderId="3" xfId="0" applyNumberForma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176" fontId="3" fillId="6" borderId="3" xfId="0" applyNumberFormat="1" applyFont="1" applyFill="1" applyBorder="1" applyAlignment="1">
      <alignment horizontal="center" vertical="center"/>
    </xf>
    <xf numFmtId="176" fontId="0" fillId="6" borderId="3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www.wps.cn/officeDocument/2020/cellImage" Target="NUL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opLeftCell="A25" workbookViewId="0">
      <selection activeCell="D29" sqref="D29:E35"/>
    </sheetView>
  </sheetViews>
  <sheetFormatPr defaultColWidth="10" defaultRowHeight="14" x14ac:dyDescent="0.3"/>
  <cols>
    <col min="2" max="2" width="10" customWidth="1"/>
    <col min="3" max="3" width="11.33203125" customWidth="1"/>
  </cols>
  <sheetData>
    <row r="1" spans="1:13" x14ac:dyDescent="0.3">
      <c r="A1" s="57" t="s">
        <v>0</v>
      </c>
      <c r="B1" s="58"/>
    </row>
    <row r="2" spans="1:13" x14ac:dyDescent="0.3">
      <c r="A2" s="1" t="s">
        <v>1</v>
      </c>
      <c r="B2" s="2">
        <v>0.223</v>
      </c>
    </row>
    <row r="3" spans="1:13" x14ac:dyDescent="0.3">
      <c r="A3" s="1" t="s">
        <v>2</v>
      </c>
      <c r="B3" s="2">
        <v>0.192</v>
      </c>
      <c r="C3" s="3"/>
    </row>
    <row r="4" spans="1:13" x14ac:dyDescent="0.3">
      <c r="A4" s="1" t="s">
        <v>3</v>
      </c>
      <c r="B4" s="2">
        <v>0.13600000000000001</v>
      </c>
      <c r="C4" s="3"/>
    </row>
    <row r="5" spans="1:13" x14ac:dyDescent="0.3">
      <c r="A5" s="1" t="s">
        <v>4</v>
      </c>
      <c r="B5" s="2">
        <v>0.13700000000000001</v>
      </c>
      <c r="C5" s="4"/>
    </row>
    <row r="6" spans="1:13" x14ac:dyDescent="0.3">
      <c r="A6" s="1" t="s">
        <v>5</v>
      </c>
      <c r="B6" s="2">
        <v>0.186</v>
      </c>
      <c r="C6" s="3"/>
    </row>
    <row r="7" spans="1:13" x14ac:dyDescent="0.3">
      <c r="A7" s="1" t="s">
        <v>6</v>
      </c>
      <c r="B7" s="2">
        <v>0.126</v>
      </c>
      <c r="C7" s="3"/>
    </row>
    <row r="10" spans="1:13" x14ac:dyDescent="0.3">
      <c r="A10" s="55" t="s">
        <v>7</v>
      </c>
      <c r="B10" s="56"/>
      <c r="D10" s="5"/>
      <c r="E10" s="5" t="s">
        <v>1</v>
      </c>
      <c r="F10" s="5" t="s">
        <v>2</v>
      </c>
      <c r="G10" s="5" t="s">
        <v>3</v>
      </c>
      <c r="H10" s="5" t="s">
        <v>4</v>
      </c>
      <c r="I10" s="5" t="s">
        <v>5</v>
      </c>
      <c r="J10" s="5" t="s">
        <v>6</v>
      </c>
      <c r="L10" s="5"/>
      <c r="M10" s="6" t="s">
        <v>9</v>
      </c>
    </row>
    <row r="11" spans="1:13" x14ac:dyDescent="0.3">
      <c r="A11" s="1" t="s">
        <v>1</v>
      </c>
      <c r="B11" s="2">
        <v>0.115</v>
      </c>
      <c r="D11" s="5" t="s">
        <v>8</v>
      </c>
      <c r="E11" s="5">
        <v>4</v>
      </c>
      <c r="F11" s="5">
        <v>3</v>
      </c>
      <c r="G11" s="5">
        <v>1</v>
      </c>
      <c r="H11" s="5">
        <v>2</v>
      </c>
      <c r="I11" s="5">
        <v>4</v>
      </c>
      <c r="J11" s="5">
        <v>8</v>
      </c>
      <c r="L11" s="5" t="s">
        <v>1</v>
      </c>
      <c r="M11" s="5">
        <v>3</v>
      </c>
    </row>
    <row r="12" spans="1:13" x14ac:dyDescent="0.3">
      <c r="A12" s="1" t="s">
        <v>2</v>
      </c>
      <c r="B12" s="2">
        <v>0.13300000000000001</v>
      </c>
      <c r="L12" s="5" t="s">
        <v>2</v>
      </c>
      <c r="M12" s="5">
        <v>2</v>
      </c>
    </row>
    <row r="13" spans="1:13" x14ac:dyDescent="0.3">
      <c r="A13" s="1" t="s">
        <v>3</v>
      </c>
      <c r="B13" s="2">
        <v>0.38700000000000001</v>
      </c>
      <c r="L13" s="5" t="s">
        <v>3</v>
      </c>
      <c r="M13" s="5">
        <v>8</v>
      </c>
    </row>
    <row r="14" spans="1:13" x14ac:dyDescent="0.3">
      <c r="A14" s="1" t="s">
        <v>4</v>
      </c>
      <c r="B14" s="2">
        <v>0.23200000000000001</v>
      </c>
      <c r="L14" s="5" t="s">
        <v>4</v>
      </c>
      <c r="M14" s="5">
        <v>4</v>
      </c>
    </row>
    <row r="15" spans="1:13" x14ac:dyDescent="0.3">
      <c r="A15" s="1" t="s">
        <v>5</v>
      </c>
      <c r="B15" s="2">
        <v>8.3000000000000004E-2</v>
      </c>
      <c r="L15" s="5" t="s">
        <v>5</v>
      </c>
      <c r="M15" s="5">
        <v>1</v>
      </c>
    </row>
    <row r="16" spans="1:13" x14ac:dyDescent="0.3">
      <c r="A16" s="1" t="s">
        <v>6</v>
      </c>
      <c r="B16" s="2">
        <v>0.05</v>
      </c>
      <c r="L16" s="5" t="s">
        <v>6</v>
      </c>
      <c r="M16" s="5">
        <v>1</v>
      </c>
    </row>
    <row r="19" spans="1:8" x14ac:dyDescent="0.3">
      <c r="A19" s="61" t="s">
        <v>10</v>
      </c>
      <c r="B19" s="61"/>
      <c r="C19" s="61"/>
    </row>
    <row r="20" spans="1:8" x14ac:dyDescent="0.3">
      <c r="A20" s="7" t="s">
        <v>1</v>
      </c>
      <c r="B20" s="59" t="s">
        <v>17</v>
      </c>
      <c r="C20" s="59"/>
    </row>
    <row r="21" spans="1:8" x14ac:dyDescent="0.3">
      <c r="A21" s="7" t="s">
        <v>2</v>
      </c>
      <c r="B21" s="59" t="s">
        <v>11</v>
      </c>
      <c r="C21" s="59"/>
    </row>
    <row r="22" spans="1:8" x14ac:dyDescent="0.3">
      <c r="A22" s="7" t="s">
        <v>3</v>
      </c>
      <c r="B22" s="59" t="s">
        <v>12</v>
      </c>
      <c r="C22" s="59"/>
    </row>
    <row r="23" spans="1:8" x14ac:dyDescent="0.3">
      <c r="A23" s="7" t="s">
        <v>4</v>
      </c>
      <c r="B23" s="59" t="s">
        <v>13</v>
      </c>
      <c r="C23" s="59"/>
    </row>
    <row r="24" spans="1:8" x14ac:dyDescent="0.3">
      <c r="A24" s="7" t="s">
        <v>5</v>
      </c>
      <c r="B24" s="59" t="s">
        <v>14</v>
      </c>
      <c r="C24" s="59"/>
    </row>
    <row r="25" spans="1:8" x14ac:dyDescent="0.3">
      <c r="A25" s="7" t="s">
        <v>6</v>
      </c>
      <c r="B25" s="60" t="s">
        <v>15</v>
      </c>
      <c r="C25" s="60"/>
    </row>
    <row r="26" spans="1:8" x14ac:dyDescent="0.3">
      <c r="A26" s="4"/>
      <c r="B26" s="52"/>
      <c r="C26" s="52"/>
    </row>
    <row r="27" spans="1:8" x14ac:dyDescent="0.3">
      <c r="H27" s="11"/>
    </row>
    <row r="29" spans="1:8" x14ac:dyDescent="0.3">
      <c r="A29" s="53" t="s">
        <v>16</v>
      </c>
      <c r="B29" s="54"/>
      <c r="C29" s="54"/>
      <c r="D29" s="64" t="s">
        <v>18</v>
      </c>
      <c r="E29" s="65"/>
    </row>
    <row r="30" spans="1:8" x14ac:dyDescent="0.3">
      <c r="A30" s="7" t="s">
        <v>1</v>
      </c>
      <c r="B30" s="62">
        <f t="shared" ref="B30:B35" si="0">(B2+B11)/2</f>
        <v>0.16900000000000001</v>
      </c>
      <c r="C30" s="63"/>
      <c r="D30" s="66"/>
      <c r="E30" s="65"/>
    </row>
    <row r="31" spans="1:8" x14ac:dyDescent="0.3">
      <c r="A31" s="7" t="s">
        <v>2</v>
      </c>
      <c r="B31" s="62">
        <f t="shared" si="0"/>
        <v>0.16250000000000001</v>
      </c>
      <c r="C31" s="63"/>
      <c r="D31" s="66"/>
      <c r="E31" s="65"/>
    </row>
    <row r="32" spans="1:8" x14ac:dyDescent="0.3">
      <c r="A32" s="7" t="s">
        <v>3</v>
      </c>
      <c r="B32" s="62">
        <f t="shared" si="0"/>
        <v>0.26150000000000001</v>
      </c>
      <c r="C32" s="63"/>
      <c r="D32" s="66"/>
      <c r="E32" s="65"/>
    </row>
    <row r="33" spans="1:5" x14ac:dyDescent="0.3">
      <c r="A33" s="7" t="s">
        <v>4</v>
      </c>
      <c r="B33" s="62">
        <f t="shared" si="0"/>
        <v>0.1845</v>
      </c>
      <c r="C33" s="63"/>
      <c r="D33" s="66"/>
      <c r="E33" s="65"/>
    </row>
    <row r="34" spans="1:5" x14ac:dyDescent="0.3">
      <c r="A34" s="7" t="s">
        <v>5</v>
      </c>
      <c r="B34" s="62">
        <f t="shared" si="0"/>
        <v>0.13450000000000001</v>
      </c>
      <c r="C34" s="63"/>
      <c r="D34" s="66"/>
      <c r="E34" s="65"/>
    </row>
    <row r="35" spans="1:5" x14ac:dyDescent="0.3">
      <c r="A35" s="7" t="s">
        <v>6</v>
      </c>
      <c r="B35" s="62">
        <f t="shared" si="0"/>
        <v>8.7999999999999995E-2</v>
      </c>
      <c r="C35" s="63"/>
      <c r="D35" s="66"/>
      <c r="E35" s="65"/>
    </row>
  </sheetData>
  <mergeCells count="18">
    <mergeCell ref="B30:C30"/>
    <mergeCell ref="B31:C31"/>
    <mergeCell ref="B32:C32"/>
    <mergeCell ref="B33:C33"/>
    <mergeCell ref="D29:E35"/>
    <mergeCell ref="B34:C34"/>
    <mergeCell ref="B35:C35"/>
    <mergeCell ref="B26:C26"/>
    <mergeCell ref="A29:C29"/>
    <mergeCell ref="A10:B10"/>
    <mergeCell ref="A1:B1"/>
    <mergeCell ref="B23:C23"/>
    <mergeCell ref="B24:C24"/>
    <mergeCell ref="B25:C25"/>
    <mergeCell ref="A19:C19"/>
    <mergeCell ref="B20:C20"/>
    <mergeCell ref="B21:C21"/>
    <mergeCell ref="B22:C2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sqref="A1:F8"/>
    </sheetView>
  </sheetViews>
  <sheetFormatPr defaultColWidth="10" defaultRowHeight="14" x14ac:dyDescent="0.3"/>
  <cols>
    <col min="8" max="8" width="20.83203125" customWidth="1"/>
  </cols>
  <sheetData>
    <row r="1" spans="1:6" x14ac:dyDescent="0.3">
      <c r="A1" s="1">
        <v>9.4</v>
      </c>
      <c r="B1" s="1">
        <v>8.9</v>
      </c>
      <c r="C1" s="1">
        <v>9</v>
      </c>
      <c r="D1" s="1">
        <v>8.6999999999999993</v>
      </c>
      <c r="E1" s="1">
        <v>9.1999999999999993</v>
      </c>
      <c r="F1" s="1">
        <v>8.6999999999999993</v>
      </c>
    </row>
    <row r="2" spans="1:6" x14ac:dyDescent="0.3">
      <c r="A2" s="1">
        <v>9.5</v>
      </c>
      <c r="B2" s="1">
        <v>8.9</v>
      </c>
      <c r="C2" s="1">
        <v>9.1999999999999993</v>
      </c>
      <c r="D2" s="1">
        <v>8.9</v>
      </c>
      <c r="E2" s="1">
        <v>9</v>
      </c>
      <c r="F2" s="1">
        <v>8.9</v>
      </c>
    </row>
    <row r="3" spans="1:6" x14ac:dyDescent="0.3">
      <c r="A3" s="1">
        <v>9.3000000000000007</v>
      </c>
      <c r="B3" s="1">
        <v>9</v>
      </c>
      <c r="C3" s="1">
        <v>8.8000000000000007</v>
      </c>
      <c r="D3" s="1">
        <v>9.1</v>
      </c>
      <c r="E3" s="1">
        <v>8.9</v>
      </c>
      <c r="F3" s="1">
        <v>8.6999999999999993</v>
      </c>
    </row>
    <row r="4" spans="1:6" x14ac:dyDescent="0.3">
      <c r="A4" s="1">
        <v>9.6</v>
      </c>
      <c r="B4" s="1">
        <v>8.9</v>
      </c>
      <c r="C4" s="1">
        <v>8.6999999999999993</v>
      </c>
      <c r="D4" s="1">
        <v>8.6999999999999993</v>
      </c>
      <c r="E4" s="1">
        <v>8.8000000000000007</v>
      </c>
      <c r="F4" s="1">
        <v>9.3000000000000007</v>
      </c>
    </row>
    <row r="5" spans="1:6" x14ac:dyDescent="0.3">
      <c r="A5" s="1">
        <v>9.1999999999999993</v>
      </c>
      <c r="B5" s="1">
        <v>8.6999999999999993</v>
      </c>
      <c r="C5" s="1">
        <v>9</v>
      </c>
      <c r="D5" s="1">
        <v>8.6999999999999993</v>
      </c>
      <c r="E5" s="1">
        <v>9.1999999999999993</v>
      </c>
      <c r="F5" s="1">
        <v>9.1</v>
      </c>
    </row>
    <row r="6" spans="1:6" x14ac:dyDescent="0.3">
      <c r="A6" s="1">
        <v>9.3000000000000007</v>
      </c>
      <c r="B6" s="1">
        <v>9</v>
      </c>
      <c r="C6" s="1">
        <v>8.8000000000000007</v>
      </c>
      <c r="D6" s="1">
        <v>9.1</v>
      </c>
      <c r="E6" s="1">
        <v>8.9</v>
      </c>
      <c r="F6" s="1">
        <v>8.6999999999999993</v>
      </c>
    </row>
    <row r="7" spans="1:6" x14ac:dyDescent="0.3">
      <c r="A7" s="1">
        <v>9.3000000000000007</v>
      </c>
      <c r="B7" s="1">
        <v>9.1</v>
      </c>
      <c r="C7" s="1">
        <v>9.3000000000000007</v>
      </c>
      <c r="D7" s="1">
        <v>9.1999999999999993</v>
      </c>
      <c r="E7" s="1">
        <v>9.1999999999999993</v>
      </c>
      <c r="F7" s="1">
        <v>9</v>
      </c>
    </row>
    <row r="8" spans="1:6" x14ac:dyDescent="0.3">
      <c r="A8" s="1">
        <v>9.3000000000000007</v>
      </c>
      <c r="B8" s="1">
        <v>9.1</v>
      </c>
      <c r="C8" s="1">
        <v>8.6999999999999993</v>
      </c>
      <c r="D8" s="1">
        <v>8.3000000000000007</v>
      </c>
      <c r="E8" s="1">
        <v>8.8000000000000007</v>
      </c>
      <c r="F8" s="1">
        <v>8.6999999999999993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DAB-CA32-434F-9BD2-D854F6DBD14E}">
  <dimension ref="A1:V101"/>
  <sheetViews>
    <sheetView topLeftCell="A40" workbookViewId="0">
      <selection activeCell="F49" sqref="F49"/>
    </sheetView>
  </sheetViews>
  <sheetFormatPr defaultRowHeight="14" x14ac:dyDescent="0.3"/>
  <sheetData>
    <row r="1" spans="1:2" x14ac:dyDescent="0.3">
      <c r="A1" s="57" t="s">
        <v>0</v>
      </c>
      <c r="B1" s="58"/>
    </row>
    <row r="2" spans="1:2" x14ac:dyDescent="0.3">
      <c r="A2" s="8" t="s">
        <v>1</v>
      </c>
      <c r="B2" s="9">
        <v>0.223</v>
      </c>
    </row>
    <row r="3" spans="1:2" x14ac:dyDescent="0.3">
      <c r="A3" s="8" t="s">
        <v>2</v>
      </c>
      <c r="B3" s="9">
        <v>0.192</v>
      </c>
    </row>
    <row r="4" spans="1:2" x14ac:dyDescent="0.3">
      <c r="A4" s="8" t="s">
        <v>3</v>
      </c>
      <c r="B4" s="9">
        <v>0.13600000000000001</v>
      </c>
    </row>
    <row r="5" spans="1:2" x14ac:dyDescent="0.3">
      <c r="A5" s="8" t="s">
        <v>4</v>
      </c>
      <c r="B5" s="9">
        <v>0.13700000000000001</v>
      </c>
    </row>
    <row r="6" spans="1:2" x14ac:dyDescent="0.3">
      <c r="A6" s="8" t="s">
        <v>5</v>
      </c>
      <c r="B6" s="9">
        <v>0.186</v>
      </c>
    </row>
    <row r="7" spans="1:2" x14ac:dyDescent="0.3">
      <c r="A7" s="8" t="s">
        <v>6</v>
      </c>
      <c r="B7" s="9">
        <v>0.126</v>
      </c>
    </row>
    <row r="10" spans="1:2" x14ac:dyDescent="0.3">
      <c r="A10" s="55" t="s">
        <v>7</v>
      </c>
      <c r="B10" s="56"/>
    </row>
    <row r="11" spans="1:2" x14ac:dyDescent="0.3">
      <c r="A11" s="8" t="s">
        <v>1</v>
      </c>
      <c r="B11" s="9">
        <v>0.115</v>
      </c>
    </row>
    <row r="12" spans="1:2" x14ac:dyDescent="0.3">
      <c r="A12" s="8" t="s">
        <v>2</v>
      </c>
      <c r="B12" s="9">
        <v>0.13300000000000001</v>
      </c>
    </row>
    <row r="13" spans="1:2" x14ac:dyDescent="0.3">
      <c r="A13" s="8" t="s">
        <v>3</v>
      </c>
      <c r="B13" s="9">
        <v>0.38700000000000001</v>
      </c>
    </row>
    <row r="14" spans="1:2" x14ac:dyDescent="0.3">
      <c r="A14" s="8" t="s">
        <v>4</v>
      </c>
      <c r="B14" s="9">
        <v>0.23200000000000001</v>
      </c>
    </row>
    <row r="15" spans="1:2" x14ac:dyDescent="0.3">
      <c r="A15" s="8" t="s">
        <v>5</v>
      </c>
      <c r="B15" s="9">
        <v>8.3000000000000004E-2</v>
      </c>
    </row>
    <row r="16" spans="1:2" x14ac:dyDescent="0.3">
      <c r="A16" s="8" t="s">
        <v>6</v>
      </c>
      <c r="B16" s="9">
        <v>0.05</v>
      </c>
    </row>
    <row r="18" spans="1:22" x14ac:dyDescent="0.3">
      <c r="A18" s="53" t="s">
        <v>16</v>
      </c>
      <c r="B18" s="54"/>
      <c r="C18" s="54"/>
      <c r="D18" s="64" t="s">
        <v>18</v>
      </c>
      <c r="E18" s="65"/>
    </row>
    <row r="19" spans="1:22" x14ac:dyDescent="0.3">
      <c r="A19" s="8" t="s">
        <v>1</v>
      </c>
      <c r="B19" s="62">
        <f t="shared" ref="B19:B24" si="0">(B2+B11)/2</f>
        <v>0.16900000000000001</v>
      </c>
      <c r="C19" s="63"/>
      <c r="D19" s="66"/>
      <c r="E19" s="65"/>
    </row>
    <row r="20" spans="1:22" x14ac:dyDescent="0.3">
      <c r="A20" s="8" t="s">
        <v>2</v>
      </c>
      <c r="B20" s="62">
        <f t="shared" si="0"/>
        <v>0.16250000000000001</v>
      </c>
      <c r="C20" s="63"/>
      <c r="D20" s="66"/>
      <c r="E20" s="65"/>
    </row>
    <row r="21" spans="1:22" x14ac:dyDescent="0.3">
      <c r="A21" s="8" t="s">
        <v>3</v>
      </c>
      <c r="B21" s="62">
        <f t="shared" si="0"/>
        <v>0.26150000000000001</v>
      </c>
      <c r="C21" s="63"/>
      <c r="D21" s="66"/>
      <c r="E21" s="65"/>
    </row>
    <row r="22" spans="1:22" x14ac:dyDescent="0.3">
      <c r="A22" s="8" t="s">
        <v>4</v>
      </c>
      <c r="B22" s="62">
        <f t="shared" si="0"/>
        <v>0.1845</v>
      </c>
      <c r="C22" s="63"/>
      <c r="D22" s="66"/>
      <c r="E22" s="65"/>
    </row>
    <row r="23" spans="1:22" x14ac:dyDescent="0.3">
      <c r="A23" s="8" t="s">
        <v>5</v>
      </c>
      <c r="B23" s="62">
        <f t="shared" si="0"/>
        <v>0.13450000000000001</v>
      </c>
      <c r="C23" s="63"/>
      <c r="D23" s="66"/>
      <c r="E23" s="65"/>
    </row>
    <row r="24" spans="1:22" x14ac:dyDescent="0.3">
      <c r="A24" s="8" t="s">
        <v>6</v>
      </c>
      <c r="B24" s="62">
        <f t="shared" si="0"/>
        <v>8.7999999999999995E-2</v>
      </c>
      <c r="C24" s="63"/>
      <c r="D24" s="66"/>
      <c r="E24" s="65"/>
    </row>
    <row r="26" spans="1:22" x14ac:dyDescent="0.3">
      <c r="A26" s="53" t="s">
        <v>19</v>
      </c>
      <c r="B26" s="54"/>
      <c r="C26" s="54"/>
      <c r="D26" s="54"/>
      <c r="E26" s="54"/>
      <c r="F26" s="54"/>
      <c r="Q26" s="15">
        <f>A27/SQRT(3887.62)</f>
        <v>0.15075993785222111</v>
      </c>
      <c r="R26" s="15">
        <f t="shared" ref="R26:V33" si="1">B27/SQRT(3887.62)</f>
        <v>0.14274079222178382</v>
      </c>
      <c r="S26" s="15">
        <f t="shared" si="1"/>
        <v>0.14434462134787127</v>
      </c>
      <c r="T26" s="15">
        <f t="shared" si="1"/>
        <v>0.1395331339696089</v>
      </c>
      <c r="U26" s="15">
        <f t="shared" si="1"/>
        <v>0.14755227960004619</v>
      </c>
      <c r="V26" s="15">
        <f t="shared" si="1"/>
        <v>0.1395331339696089</v>
      </c>
    </row>
    <row r="27" spans="1:22" x14ac:dyDescent="0.3">
      <c r="A27" s="8">
        <v>9.4</v>
      </c>
      <c r="B27" s="8">
        <v>8.9</v>
      </c>
      <c r="C27" s="8">
        <v>9</v>
      </c>
      <c r="D27" s="8">
        <v>8.6999999999999993</v>
      </c>
      <c r="E27" s="8">
        <v>9.1999999999999993</v>
      </c>
      <c r="F27" s="8">
        <v>8.6999999999999993</v>
      </c>
      <c r="Q27" s="15">
        <f t="shared" ref="Q27:Q33" si="2">A28/SQRT(3887.62)</f>
        <v>0.15236376697830856</v>
      </c>
      <c r="R27" s="15">
        <f t="shared" si="1"/>
        <v>0.14274079222178382</v>
      </c>
      <c r="S27" s="15">
        <f t="shared" si="1"/>
        <v>0.14755227960004619</v>
      </c>
      <c r="T27" s="15">
        <f t="shared" si="1"/>
        <v>0.14274079222178382</v>
      </c>
      <c r="U27" s="15">
        <f t="shared" si="1"/>
        <v>0.14434462134787127</v>
      </c>
      <c r="V27" s="15">
        <f t="shared" si="1"/>
        <v>0.14274079222178382</v>
      </c>
    </row>
    <row r="28" spans="1:22" x14ac:dyDescent="0.3">
      <c r="A28" s="8">
        <v>9.5</v>
      </c>
      <c r="B28" s="8">
        <v>8.9</v>
      </c>
      <c r="C28" s="8">
        <v>9.1999999999999993</v>
      </c>
      <c r="D28" s="8">
        <v>8.9</v>
      </c>
      <c r="E28" s="8">
        <v>9</v>
      </c>
      <c r="F28" s="8">
        <v>8.9</v>
      </c>
      <c r="Q28" s="15">
        <f t="shared" si="2"/>
        <v>0.14915610872613366</v>
      </c>
      <c r="R28" s="15">
        <f t="shared" si="1"/>
        <v>0.14434462134787127</v>
      </c>
      <c r="S28" s="15">
        <f t="shared" si="1"/>
        <v>0.14113696309569637</v>
      </c>
      <c r="T28" s="15">
        <f t="shared" si="1"/>
        <v>0.14594845047395874</v>
      </c>
      <c r="U28" s="15">
        <f t="shared" si="1"/>
        <v>0.14274079222178382</v>
      </c>
      <c r="V28" s="15">
        <f t="shared" si="1"/>
        <v>0.1395331339696089</v>
      </c>
    </row>
    <row r="29" spans="1:22" x14ac:dyDescent="0.3">
      <c r="A29" s="8">
        <v>9.3000000000000007</v>
      </c>
      <c r="B29" s="8">
        <v>9</v>
      </c>
      <c r="C29" s="8">
        <v>8.8000000000000007</v>
      </c>
      <c r="D29" s="8">
        <v>9.1</v>
      </c>
      <c r="E29" s="8">
        <v>8.9</v>
      </c>
      <c r="F29" s="8">
        <v>8.6999999999999993</v>
      </c>
      <c r="Q29" s="15">
        <f t="shared" si="2"/>
        <v>0.15396759610439603</v>
      </c>
      <c r="R29" s="15">
        <f t="shared" si="1"/>
        <v>0.14274079222178382</v>
      </c>
      <c r="S29" s="15">
        <f t="shared" si="1"/>
        <v>0.1395331339696089</v>
      </c>
      <c r="T29" s="15">
        <f t="shared" si="1"/>
        <v>0.1395331339696089</v>
      </c>
      <c r="U29" s="15">
        <f t="shared" si="1"/>
        <v>0.14113696309569637</v>
      </c>
      <c r="V29" s="15">
        <f t="shared" si="1"/>
        <v>0.14915610872613366</v>
      </c>
    </row>
    <row r="30" spans="1:22" x14ac:dyDescent="0.3">
      <c r="A30" s="8">
        <v>9.6</v>
      </c>
      <c r="B30" s="8">
        <v>8.9</v>
      </c>
      <c r="C30" s="8">
        <v>8.6999999999999993</v>
      </c>
      <c r="D30" s="8">
        <v>8.6999999999999993</v>
      </c>
      <c r="E30" s="8">
        <v>8.8000000000000007</v>
      </c>
      <c r="F30" s="8">
        <v>9.3000000000000007</v>
      </c>
      <c r="Q30" s="15">
        <f t="shared" si="2"/>
        <v>0.14755227960004619</v>
      </c>
      <c r="R30" s="15">
        <f t="shared" si="1"/>
        <v>0.1395331339696089</v>
      </c>
      <c r="S30" s="15">
        <f t="shared" si="1"/>
        <v>0.14434462134787127</v>
      </c>
      <c r="T30" s="15">
        <f t="shared" si="1"/>
        <v>0.1395331339696089</v>
      </c>
      <c r="U30" s="15">
        <f t="shared" si="1"/>
        <v>0.14755227960004619</v>
      </c>
      <c r="V30" s="15">
        <f t="shared" si="1"/>
        <v>0.14594845047395874</v>
      </c>
    </row>
    <row r="31" spans="1:22" x14ac:dyDescent="0.3">
      <c r="A31" s="8">
        <v>9.1999999999999993</v>
      </c>
      <c r="B31" s="8">
        <v>8.6999999999999993</v>
      </c>
      <c r="C31" s="8">
        <v>9</v>
      </c>
      <c r="D31" s="8">
        <v>8.6999999999999993</v>
      </c>
      <c r="E31" s="8">
        <v>9.1999999999999993</v>
      </c>
      <c r="F31" s="8">
        <v>9.1</v>
      </c>
      <c r="Q31" s="15">
        <f t="shared" si="2"/>
        <v>0.14915610872613366</v>
      </c>
      <c r="R31" s="15">
        <f t="shared" si="1"/>
        <v>0.14434462134787127</v>
      </c>
      <c r="S31" s="15">
        <f t="shared" si="1"/>
        <v>0.14113696309569637</v>
      </c>
      <c r="T31" s="15">
        <f t="shared" si="1"/>
        <v>0.14594845047395874</v>
      </c>
      <c r="U31" s="15">
        <f t="shared" si="1"/>
        <v>0.14274079222178382</v>
      </c>
      <c r="V31" s="15">
        <f t="shared" si="1"/>
        <v>0.1395331339696089</v>
      </c>
    </row>
    <row r="32" spans="1:22" x14ac:dyDescent="0.3">
      <c r="A32" s="8">
        <v>9.3000000000000007</v>
      </c>
      <c r="B32" s="8">
        <v>9</v>
      </c>
      <c r="C32" s="8">
        <v>8.8000000000000007</v>
      </c>
      <c r="D32" s="8">
        <v>9.1</v>
      </c>
      <c r="E32" s="8">
        <v>8.9</v>
      </c>
      <c r="F32" s="8">
        <v>8.6999999999999993</v>
      </c>
      <c r="J32" s="10">
        <v>0.16900000000000001</v>
      </c>
      <c r="K32" s="10">
        <v>0.16250000000000001</v>
      </c>
      <c r="L32" s="10">
        <v>0.26150000000000001</v>
      </c>
      <c r="M32" s="10">
        <v>0.1845</v>
      </c>
      <c r="N32" s="10">
        <v>0.13450000000000001</v>
      </c>
      <c r="O32" s="10">
        <v>8.7999999999999995E-2</v>
      </c>
      <c r="Q32" s="15">
        <f t="shared" si="2"/>
        <v>0.14915610872613366</v>
      </c>
      <c r="R32" s="15">
        <f t="shared" si="1"/>
        <v>0.14594845047395874</v>
      </c>
      <c r="S32" s="15">
        <f t="shared" si="1"/>
        <v>0.14915610872613366</v>
      </c>
      <c r="T32" s="15">
        <f t="shared" si="1"/>
        <v>0.14755227960004619</v>
      </c>
      <c r="U32" s="15">
        <f t="shared" si="1"/>
        <v>0.14755227960004619</v>
      </c>
      <c r="V32" s="15">
        <f t="shared" si="1"/>
        <v>0.14434462134787127</v>
      </c>
    </row>
    <row r="33" spans="1:22" x14ac:dyDescent="0.3">
      <c r="A33" s="8">
        <v>9.3000000000000007</v>
      </c>
      <c r="B33" s="8">
        <v>9.1</v>
      </c>
      <c r="C33" s="8">
        <v>9.3000000000000007</v>
      </c>
      <c r="D33" s="8">
        <v>9.1999999999999993</v>
      </c>
      <c r="E33" s="8">
        <v>9.1999999999999993</v>
      </c>
      <c r="F33" s="8">
        <v>9</v>
      </c>
      <c r="Q33" s="15">
        <f t="shared" si="2"/>
        <v>0.14915610872613366</v>
      </c>
      <c r="R33" s="15">
        <f t="shared" si="1"/>
        <v>0.14594845047395874</v>
      </c>
      <c r="S33" s="15">
        <f t="shared" si="1"/>
        <v>0.1395331339696089</v>
      </c>
      <c r="T33" s="15">
        <f t="shared" si="1"/>
        <v>0.13311781746525908</v>
      </c>
      <c r="U33" s="15">
        <f t="shared" si="1"/>
        <v>0.14113696309569637</v>
      </c>
      <c r="V33" s="15">
        <f t="shared" si="1"/>
        <v>0.1395331339696089</v>
      </c>
    </row>
    <row r="34" spans="1:22" x14ac:dyDescent="0.3">
      <c r="A34" s="8">
        <v>9.3000000000000007</v>
      </c>
      <c r="B34" s="8">
        <v>9.1</v>
      </c>
      <c r="C34" s="8">
        <v>8.6999999999999993</v>
      </c>
      <c r="D34" s="8">
        <v>8.3000000000000007</v>
      </c>
      <c r="E34" s="8">
        <v>8.8000000000000007</v>
      </c>
      <c r="F34" s="8">
        <v>8.6999999999999993</v>
      </c>
    </row>
    <row r="36" spans="1:22" x14ac:dyDescent="0.3">
      <c r="A36" s="53" t="s">
        <v>20</v>
      </c>
      <c r="B36" s="54"/>
      <c r="C36" s="54"/>
      <c r="D36" s="54"/>
      <c r="E36" s="54"/>
      <c r="F36" s="54"/>
    </row>
    <row r="37" spans="1:22" x14ac:dyDescent="0.3">
      <c r="A37" s="10">
        <f t="shared" ref="A37:F37" si="3">A27^2</f>
        <v>88.360000000000014</v>
      </c>
      <c r="B37" s="10">
        <f t="shared" si="3"/>
        <v>79.210000000000008</v>
      </c>
      <c r="C37" s="10">
        <f t="shared" si="3"/>
        <v>81</v>
      </c>
      <c r="D37" s="10">
        <f t="shared" si="3"/>
        <v>75.689999999999984</v>
      </c>
      <c r="E37" s="10">
        <f t="shared" si="3"/>
        <v>84.639999999999986</v>
      </c>
      <c r="F37" s="10">
        <f t="shared" si="3"/>
        <v>75.689999999999984</v>
      </c>
      <c r="J37" s="16">
        <f>0.169*Q26</f>
        <v>2.5478429497025369E-2</v>
      </c>
      <c r="K37" s="16">
        <f>0.1625*R26</f>
        <v>2.3195378736039871E-2</v>
      </c>
      <c r="L37" s="16">
        <f>0.2615*S26</f>
        <v>3.7746118482468338E-2</v>
      </c>
      <c r="M37" s="16">
        <f>0.1845*T26</f>
        <v>2.5743863217392842E-2</v>
      </c>
      <c r="N37" s="16">
        <f>0.1345*U26</f>
        <v>1.9845781606206214E-2</v>
      </c>
      <c r="O37" s="16">
        <f>0.088*V26</f>
        <v>1.2278915789325582E-2</v>
      </c>
    </row>
    <row r="38" spans="1:22" x14ac:dyDescent="0.3">
      <c r="A38" s="10">
        <f t="shared" ref="A38:F38" si="4">A28^2</f>
        <v>90.25</v>
      </c>
      <c r="B38" s="10">
        <f t="shared" si="4"/>
        <v>79.210000000000008</v>
      </c>
      <c r="C38" s="10">
        <f t="shared" si="4"/>
        <v>84.639999999999986</v>
      </c>
      <c r="D38" s="10">
        <f t="shared" si="4"/>
        <v>79.210000000000008</v>
      </c>
      <c r="E38" s="10">
        <f t="shared" si="4"/>
        <v>81</v>
      </c>
      <c r="F38" s="10">
        <f t="shared" si="4"/>
        <v>79.210000000000008</v>
      </c>
      <c r="J38" s="16">
        <f t="shared" ref="J38:J44" si="5">0.169*Q27</f>
        <v>2.5749476619334147E-2</v>
      </c>
      <c r="K38" s="16">
        <f t="shared" ref="K38:K44" si="6">0.1625*R27</f>
        <v>2.3195378736039871E-2</v>
      </c>
      <c r="L38" s="16">
        <f t="shared" ref="L38:L44" si="7">0.2615*S27</f>
        <v>3.8584921115412077E-2</v>
      </c>
      <c r="M38" s="16">
        <f t="shared" ref="M38:M44" si="8">0.1845*T27</f>
        <v>2.6335676164919115E-2</v>
      </c>
      <c r="N38" s="16">
        <f t="shared" ref="N38:N44" si="9">0.1345*U27</f>
        <v>1.9414351571288686E-2</v>
      </c>
      <c r="O38" s="16">
        <f t="shared" ref="O38:O44" si="10">0.088*V27</f>
        <v>1.2561189715516976E-2</v>
      </c>
    </row>
    <row r="39" spans="1:22" x14ac:dyDescent="0.3">
      <c r="A39" s="10">
        <f t="shared" ref="A39:F39" si="11">A29^2</f>
        <v>86.490000000000009</v>
      </c>
      <c r="B39" s="10">
        <f t="shared" si="11"/>
        <v>81</v>
      </c>
      <c r="C39" s="10">
        <f t="shared" si="11"/>
        <v>77.440000000000012</v>
      </c>
      <c r="D39" s="10">
        <f t="shared" si="11"/>
        <v>82.809999999999988</v>
      </c>
      <c r="E39" s="10">
        <f t="shared" si="11"/>
        <v>79.210000000000008</v>
      </c>
      <c r="F39" s="10">
        <f t="shared" si="11"/>
        <v>75.689999999999984</v>
      </c>
      <c r="J39" s="16">
        <f t="shared" si="5"/>
        <v>2.5207382374716591E-2</v>
      </c>
      <c r="K39" s="16">
        <f t="shared" si="6"/>
        <v>2.345600096902908E-2</v>
      </c>
      <c r="L39" s="16">
        <f t="shared" si="7"/>
        <v>3.69073158495246E-2</v>
      </c>
      <c r="M39" s="16">
        <f t="shared" si="8"/>
        <v>2.6927489112445389E-2</v>
      </c>
      <c r="N39" s="16">
        <f t="shared" si="9"/>
        <v>1.9198636553829924E-2</v>
      </c>
      <c r="O39" s="16">
        <f t="shared" si="10"/>
        <v>1.2278915789325582E-2</v>
      </c>
    </row>
    <row r="40" spans="1:22" x14ac:dyDescent="0.3">
      <c r="A40" s="10">
        <f t="shared" ref="A40:F40" si="12">A30^2</f>
        <v>92.16</v>
      </c>
      <c r="B40" s="10">
        <f t="shared" si="12"/>
        <v>79.210000000000008</v>
      </c>
      <c r="C40" s="10">
        <f t="shared" si="12"/>
        <v>75.689999999999984</v>
      </c>
      <c r="D40" s="10">
        <f t="shared" si="12"/>
        <v>75.689999999999984</v>
      </c>
      <c r="E40" s="10">
        <f t="shared" si="12"/>
        <v>77.440000000000012</v>
      </c>
      <c r="F40" s="10">
        <f t="shared" si="12"/>
        <v>86.490000000000009</v>
      </c>
      <c r="J40" s="16">
        <f t="shared" si="5"/>
        <v>2.6020523741642931E-2</v>
      </c>
      <c r="K40" s="16">
        <f t="shared" si="6"/>
        <v>2.3195378736039871E-2</v>
      </c>
      <c r="L40" s="16">
        <f t="shared" si="7"/>
        <v>3.648791453305273E-2</v>
      </c>
      <c r="M40" s="16">
        <f t="shared" si="8"/>
        <v>2.5743863217392842E-2</v>
      </c>
      <c r="N40" s="16">
        <f t="shared" si="9"/>
        <v>1.8982921536371163E-2</v>
      </c>
      <c r="O40" s="16">
        <f t="shared" si="10"/>
        <v>1.3125737567899762E-2</v>
      </c>
    </row>
    <row r="41" spans="1:22" x14ac:dyDescent="0.3">
      <c r="A41" s="10">
        <f t="shared" ref="A41:F41" si="13">A31^2</f>
        <v>84.639999999999986</v>
      </c>
      <c r="B41" s="10">
        <f t="shared" si="13"/>
        <v>75.689999999999984</v>
      </c>
      <c r="C41" s="10">
        <f t="shared" si="13"/>
        <v>81</v>
      </c>
      <c r="D41" s="10">
        <f t="shared" si="13"/>
        <v>75.689999999999984</v>
      </c>
      <c r="E41" s="10">
        <f t="shared" si="13"/>
        <v>84.639999999999986</v>
      </c>
      <c r="F41" s="10">
        <f t="shared" si="13"/>
        <v>82.809999999999988</v>
      </c>
      <c r="J41" s="16">
        <f t="shared" si="5"/>
        <v>2.4936335252407807E-2</v>
      </c>
      <c r="K41" s="16">
        <f t="shared" si="6"/>
        <v>2.2674134270061447E-2</v>
      </c>
      <c r="L41" s="16">
        <f t="shared" si="7"/>
        <v>3.7746118482468338E-2</v>
      </c>
      <c r="M41" s="16">
        <f t="shared" si="8"/>
        <v>2.5743863217392842E-2</v>
      </c>
      <c r="N41" s="16">
        <f t="shared" si="9"/>
        <v>1.9845781606206214E-2</v>
      </c>
      <c r="O41" s="16">
        <f t="shared" si="10"/>
        <v>1.2843463641708368E-2</v>
      </c>
    </row>
    <row r="42" spans="1:22" x14ac:dyDescent="0.3">
      <c r="A42" s="10">
        <f t="shared" ref="A42:F42" si="14">A32^2</f>
        <v>86.490000000000009</v>
      </c>
      <c r="B42" s="10">
        <f t="shared" si="14"/>
        <v>81</v>
      </c>
      <c r="C42" s="10">
        <f t="shared" si="14"/>
        <v>77.440000000000012</v>
      </c>
      <c r="D42" s="10">
        <f t="shared" si="14"/>
        <v>82.809999999999988</v>
      </c>
      <c r="E42" s="10">
        <f t="shared" si="14"/>
        <v>79.210000000000008</v>
      </c>
      <c r="F42" s="10">
        <f t="shared" si="14"/>
        <v>75.689999999999984</v>
      </c>
      <c r="J42" s="16">
        <f t="shared" si="5"/>
        <v>2.5207382374716591E-2</v>
      </c>
      <c r="K42" s="16">
        <f t="shared" si="6"/>
        <v>2.345600096902908E-2</v>
      </c>
      <c r="L42" s="16">
        <f t="shared" si="7"/>
        <v>3.69073158495246E-2</v>
      </c>
      <c r="M42" s="16">
        <f t="shared" si="8"/>
        <v>2.6927489112445389E-2</v>
      </c>
      <c r="N42" s="16">
        <f t="shared" si="9"/>
        <v>1.9198636553829924E-2</v>
      </c>
      <c r="O42" s="16">
        <f t="shared" si="10"/>
        <v>1.2278915789325582E-2</v>
      </c>
    </row>
    <row r="43" spans="1:22" x14ac:dyDescent="0.3">
      <c r="A43" s="10">
        <f t="shared" ref="A43:F43" si="15">A33^2</f>
        <v>86.490000000000009</v>
      </c>
      <c r="B43" s="10">
        <f t="shared" si="15"/>
        <v>82.809999999999988</v>
      </c>
      <c r="C43" s="10">
        <f t="shared" si="15"/>
        <v>86.490000000000009</v>
      </c>
      <c r="D43" s="10">
        <f t="shared" si="15"/>
        <v>84.639999999999986</v>
      </c>
      <c r="E43" s="10">
        <f t="shared" si="15"/>
        <v>84.639999999999986</v>
      </c>
      <c r="F43" s="10">
        <f t="shared" si="15"/>
        <v>81</v>
      </c>
      <c r="J43" s="16">
        <f t="shared" si="5"/>
        <v>2.5207382374716591E-2</v>
      </c>
      <c r="K43" s="16">
        <f t="shared" si="6"/>
        <v>2.3716623202018297E-2</v>
      </c>
      <c r="L43" s="16">
        <f t="shared" si="7"/>
        <v>3.9004322431883953E-2</v>
      </c>
      <c r="M43" s="16">
        <f t="shared" si="8"/>
        <v>2.722339558620852E-2</v>
      </c>
      <c r="N43" s="16">
        <f t="shared" si="9"/>
        <v>1.9845781606206214E-2</v>
      </c>
      <c r="O43" s="16">
        <f t="shared" si="10"/>
        <v>1.2702326678612671E-2</v>
      </c>
    </row>
    <row r="44" spans="1:22" x14ac:dyDescent="0.3">
      <c r="A44" s="10">
        <f t="shared" ref="A44:F44" si="16">A34^2</f>
        <v>86.490000000000009</v>
      </c>
      <c r="B44" s="10">
        <f t="shared" si="16"/>
        <v>82.809999999999988</v>
      </c>
      <c r="C44" s="10">
        <f t="shared" si="16"/>
        <v>75.689999999999984</v>
      </c>
      <c r="D44" s="10">
        <f t="shared" si="16"/>
        <v>68.890000000000015</v>
      </c>
      <c r="E44" s="10">
        <f t="shared" si="16"/>
        <v>77.440000000000012</v>
      </c>
      <c r="F44" s="10">
        <f t="shared" si="16"/>
        <v>75.689999999999984</v>
      </c>
      <c r="G44" s="13" t="s">
        <v>22</v>
      </c>
      <c r="H44" s="14">
        <f>SUM(A37:F44)</f>
        <v>3887.6200000000003</v>
      </c>
      <c r="J44" s="16">
        <f t="shared" si="5"/>
        <v>2.5207382374716591E-2</v>
      </c>
      <c r="K44" s="16">
        <f t="shared" si="6"/>
        <v>2.3716623202018297E-2</v>
      </c>
      <c r="L44" s="16">
        <f t="shared" si="7"/>
        <v>3.648791453305273E-2</v>
      </c>
      <c r="M44" s="16">
        <f t="shared" si="8"/>
        <v>2.4560237322340299E-2</v>
      </c>
      <c r="N44" s="16">
        <f t="shared" si="9"/>
        <v>1.8982921536371163E-2</v>
      </c>
      <c r="O44" s="16">
        <f t="shared" si="10"/>
        <v>1.2278915789325582E-2</v>
      </c>
    </row>
    <row r="46" spans="1:22" x14ac:dyDescent="0.3">
      <c r="A46" s="53" t="s">
        <v>21</v>
      </c>
      <c r="B46" s="54"/>
      <c r="C46" s="54"/>
      <c r="D46" s="54"/>
      <c r="E46" s="54"/>
      <c r="F46" s="54"/>
    </row>
    <row r="47" spans="1:22" x14ac:dyDescent="0.3">
      <c r="A47" s="15">
        <f t="shared" ref="A47:F47" si="17">A27/SQRT(3887.62)</f>
        <v>0.15075993785222111</v>
      </c>
      <c r="B47" s="15">
        <f t="shared" si="17"/>
        <v>0.14274079222178382</v>
      </c>
      <c r="C47" s="15">
        <f t="shared" si="17"/>
        <v>0.14434462134787127</v>
      </c>
      <c r="D47" s="15">
        <f t="shared" si="17"/>
        <v>0.1395331339696089</v>
      </c>
      <c r="E47" s="15">
        <f t="shared" si="17"/>
        <v>0.14755227960004619</v>
      </c>
      <c r="F47" s="49">
        <f t="shared" si="17"/>
        <v>0.1395331339696089</v>
      </c>
    </row>
    <row r="48" spans="1:22" x14ac:dyDescent="0.3">
      <c r="A48" s="15">
        <f t="shared" ref="A48:F48" si="18">A28/SQRT(3887.62)</f>
        <v>0.15236376697830856</v>
      </c>
      <c r="B48" s="15">
        <f t="shared" si="18"/>
        <v>0.14274079222178382</v>
      </c>
      <c r="C48" s="15">
        <f t="shared" si="18"/>
        <v>0.14755227960004619</v>
      </c>
      <c r="D48" s="15">
        <f t="shared" si="18"/>
        <v>0.14274079222178382</v>
      </c>
      <c r="E48" s="15">
        <f t="shared" si="18"/>
        <v>0.14434462134787127</v>
      </c>
      <c r="F48" s="15">
        <f t="shared" si="18"/>
        <v>0.14274079222178382</v>
      </c>
    </row>
    <row r="49" spans="1:6" x14ac:dyDescent="0.3">
      <c r="A49" s="15">
        <f t="shared" ref="A49:F49" si="19">A29/SQRT(3887.62)</f>
        <v>0.14915610872613366</v>
      </c>
      <c r="B49" s="15">
        <f t="shared" si="19"/>
        <v>0.14434462134787127</v>
      </c>
      <c r="C49" s="15">
        <f t="shared" si="19"/>
        <v>0.14113696309569637</v>
      </c>
      <c r="D49" s="15">
        <f t="shared" si="19"/>
        <v>0.14594845047395874</v>
      </c>
      <c r="E49" s="15">
        <f t="shared" si="19"/>
        <v>0.14274079222178382</v>
      </c>
      <c r="F49" s="15">
        <f t="shared" si="19"/>
        <v>0.1395331339696089</v>
      </c>
    </row>
    <row r="50" spans="1:6" x14ac:dyDescent="0.3">
      <c r="A50" s="48">
        <f t="shared" ref="A50:F50" si="20">A30/SQRT(3887.62)</f>
        <v>0.15396759610439603</v>
      </c>
      <c r="B50" s="15">
        <f t="shared" si="20"/>
        <v>0.14274079222178382</v>
      </c>
      <c r="C50" s="49">
        <f t="shared" si="20"/>
        <v>0.1395331339696089</v>
      </c>
      <c r="D50" s="15">
        <f t="shared" si="20"/>
        <v>0.1395331339696089</v>
      </c>
      <c r="E50" s="49">
        <f t="shared" si="20"/>
        <v>0.14113696309569637</v>
      </c>
      <c r="F50" s="48">
        <f t="shared" si="20"/>
        <v>0.14915610872613366</v>
      </c>
    </row>
    <row r="51" spans="1:6" x14ac:dyDescent="0.3">
      <c r="A51" s="49">
        <f t="shared" ref="A51:F51" si="21">A31/SQRT(3887.62)</f>
        <v>0.14755227960004619</v>
      </c>
      <c r="B51" s="49">
        <f t="shared" si="21"/>
        <v>0.1395331339696089</v>
      </c>
      <c r="C51" s="15">
        <f t="shared" si="21"/>
        <v>0.14434462134787127</v>
      </c>
      <c r="D51" s="15">
        <f t="shared" si="21"/>
        <v>0.1395331339696089</v>
      </c>
      <c r="E51" s="15">
        <f t="shared" si="21"/>
        <v>0.14755227960004619</v>
      </c>
      <c r="F51" s="15">
        <f t="shared" si="21"/>
        <v>0.14594845047395874</v>
      </c>
    </row>
    <row r="52" spans="1:6" x14ac:dyDescent="0.3">
      <c r="A52" s="15">
        <f t="shared" ref="A52:F52" si="22">A32/SQRT(3887.62)</f>
        <v>0.14915610872613366</v>
      </c>
      <c r="B52" s="15">
        <f t="shared" si="22"/>
        <v>0.14434462134787127</v>
      </c>
      <c r="C52" s="15">
        <f t="shared" si="22"/>
        <v>0.14113696309569637</v>
      </c>
      <c r="D52" s="15">
        <f t="shared" si="22"/>
        <v>0.14594845047395874</v>
      </c>
      <c r="E52" s="15">
        <f t="shared" si="22"/>
        <v>0.14274079222178382</v>
      </c>
      <c r="F52" s="15">
        <f t="shared" si="22"/>
        <v>0.1395331339696089</v>
      </c>
    </row>
    <row r="53" spans="1:6" x14ac:dyDescent="0.3">
      <c r="A53" s="15">
        <f t="shared" ref="A53:F53" si="23">A33/SQRT(3887.62)</f>
        <v>0.14915610872613366</v>
      </c>
      <c r="B53" s="48">
        <f t="shared" si="23"/>
        <v>0.14594845047395874</v>
      </c>
      <c r="C53" s="48">
        <f t="shared" si="23"/>
        <v>0.14915610872613366</v>
      </c>
      <c r="D53" s="48">
        <f t="shared" si="23"/>
        <v>0.14755227960004619</v>
      </c>
      <c r="E53" s="48">
        <f t="shared" si="23"/>
        <v>0.14755227960004619</v>
      </c>
      <c r="F53" s="15">
        <f t="shared" si="23"/>
        <v>0.14434462134787127</v>
      </c>
    </row>
    <row r="54" spans="1:6" x14ac:dyDescent="0.3">
      <c r="A54" s="15">
        <f t="shared" ref="A54:F54" si="24">A34/SQRT(3887.62)</f>
        <v>0.14915610872613366</v>
      </c>
      <c r="B54" s="15">
        <f t="shared" si="24"/>
        <v>0.14594845047395874</v>
      </c>
      <c r="C54" s="15">
        <f t="shared" si="24"/>
        <v>0.1395331339696089</v>
      </c>
      <c r="D54" s="49">
        <f t="shared" si="24"/>
        <v>0.13311781746525908</v>
      </c>
      <c r="E54" s="15">
        <f t="shared" si="24"/>
        <v>0.14113696309569637</v>
      </c>
      <c r="F54" s="15">
        <f t="shared" si="24"/>
        <v>0.1395331339696089</v>
      </c>
    </row>
    <row r="56" spans="1:6" x14ac:dyDescent="0.3">
      <c r="A56" s="53" t="s">
        <v>23</v>
      </c>
      <c r="B56" s="54"/>
      <c r="C56" s="54"/>
      <c r="D56" s="54"/>
      <c r="E56" s="54"/>
      <c r="F56" s="54"/>
    </row>
    <row r="57" spans="1:6" x14ac:dyDescent="0.3">
      <c r="A57" s="16">
        <v>2.5478429497025369E-2</v>
      </c>
      <c r="B57" s="16">
        <v>2.3195378736039871E-2</v>
      </c>
      <c r="C57" s="16">
        <v>3.7746118482468338E-2</v>
      </c>
      <c r="D57" s="16">
        <v>2.5743863217392842E-2</v>
      </c>
      <c r="E57" s="16">
        <v>1.9845781606206214E-2</v>
      </c>
      <c r="F57" s="16">
        <v>1.2278915789325582E-2</v>
      </c>
    </row>
    <row r="58" spans="1:6" x14ac:dyDescent="0.3">
      <c r="A58" s="16">
        <v>2.5749476619334147E-2</v>
      </c>
      <c r="B58" s="16">
        <v>2.3195378736039871E-2</v>
      </c>
      <c r="C58" s="16">
        <v>3.8584921115412077E-2</v>
      </c>
      <c r="D58" s="16">
        <v>2.6335676164919115E-2</v>
      </c>
      <c r="E58" s="16">
        <v>1.9414351571288686E-2</v>
      </c>
      <c r="F58" s="16">
        <v>1.2561189715516976E-2</v>
      </c>
    </row>
    <row r="59" spans="1:6" x14ac:dyDescent="0.3">
      <c r="A59" s="16">
        <v>2.5207382374716591E-2</v>
      </c>
      <c r="B59" s="16">
        <v>2.345600096902908E-2</v>
      </c>
      <c r="C59" s="16">
        <v>3.69073158495246E-2</v>
      </c>
      <c r="D59" s="16">
        <v>2.6927489112445389E-2</v>
      </c>
      <c r="E59" s="16">
        <v>1.9198636553829924E-2</v>
      </c>
      <c r="F59" s="16">
        <v>1.2278915789325582E-2</v>
      </c>
    </row>
    <row r="60" spans="1:6" x14ac:dyDescent="0.3">
      <c r="A60" s="16">
        <v>2.60205237416429E-2</v>
      </c>
      <c r="B60" s="16">
        <v>2.3195378736039871E-2</v>
      </c>
      <c r="C60" s="16">
        <v>3.648791453305273E-2</v>
      </c>
      <c r="D60" s="16">
        <v>2.5743863217392842E-2</v>
      </c>
      <c r="E60" s="16">
        <v>1.8982921536371163E-2</v>
      </c>
      <c r="F60" s="16">
        <v>1.3125737567899762E-2</v>
      </c>
    </row>
    <row r="61" spans="1:6" x14ac:dyDescent="0.3">
      <c r="A61" s="16">
        <v>2.4936335252407807E-2</v>
      </c>
      <c r="B61" s="16">
        <v>2.2674134270061447E-2</v>
      </c>
      <c r="C61" s="16">
        <v>3.7746118482468338E-2</v>
      </c>
      <c r="D61" s="16">
        <v>2.5743863217392842E-2</v>
      </c>
      <c r="E61" s="16">
        <v>1.9845781606206214E-2</v>
      </c>
      <c r="F61" s="16">
        <v>1.2843463641708368E-2</v>
      </c>
    </row>
    <row r="62" spans="1:6" x14ac:dyDescent="0.3">
      <c r="A62" s="16">
        <v>2.5207382374716591E-2</v>
      </c>
      <c r="B62" s="16">
        <v>2.345600096902908E-2</v>
      </c>
      <c r="C62" s="16">
        <v>3.69073158495246E-2</v>
      </c>
      <c r="D62" s="16">
        <v>2.6927489112445389E-2</v>
      </c>
      <c r="E62" s="16">
        <v>1.9198636553829924E-2</v>
      </c>
      <c r="F62" s="16">
        <v>1.2278915789325582E-2</v>
      </c>
    </row>
    <row r="63" spans="1:6" x14ac:dyDescent="0.3">
      <c r="A63" s="16">
        <v>2.5207382374716591E-2</v>
      </c>
      <c r="B63" s="16">
        <v>2.3716623202018297E-2</v>
      </c>
      <c r="C63" s="16">
        <v>3.9004322431883953E-2</v>
      </c>
      <c r="D63" s="16">
        <v>2.722339558620852E-2</v>
      </c>
      <c r="E63" s="16">
        <v>1.9845781606206214E-2</v>
      </c>
      <c r="F63" s="16">
        <v>1.2702326678612671E-2</v>
      </c>
    </row>
    <row r="64" spans="1:6" x14ac:dyDescent="0.3">
      <c r="A64" s="16">
        <v>2.5207382374716591E-2</v>
      </c>
      <c r="B64" s="16">
        <v>2.3716623202018297E-2</v>
      </c>
      <c r="C64" s="16">
        <v>3.648791453305273E-2</v>
      </c>
      <c r="D64" s="16">
        <v>2.4560237322340299E-2</v>
      </c>
      <c r="E64" s="16">
        <v>1.8982921536371163E-2</v>
      </c>
      <c r="F64" s="16">
        <v>1.2278915789325582E-2</v>
      </c>
    </row>
    <row r="67" spans="1:6" x14ac:dyDescent="0.3">
      <c r="A67" s="71" t="s">
        <v>24</v>
      </c>
      <c r="B67" s="72"/>
      <c r="C67" s="72"/>
      <c r="D67" s="72"/>
      <c r="E67" s="72"/>
      <c r="F67" s="72"/>
    </row>
    <row r="68" spans="1:6" x14ac:dyDescent="0.3">
      <c r="A68" s="67" t="s">
        <v>26</v>
      </c>
      <c r="B68" s="67"/>
      <c r="C68" s="67"/>
      <c r="D68" s="67"/>
      <c r="E68" s="67"/>
      <c r="F68" s="67"/>
    </row>
    <row r="70" spans="1:6" x14ac:dyDescent="0.3">
      <c r="A70" s="71" t="s">
        <v>25</v>
      </c>
      <c r="B70" s="72"/>
      <c r="C70" s="72"/>
      <c r="D70" s="72"/>
      <c r="E70" s="72"/>
      <c r="F70" s="72"/>
    </row>
    <row r="71" spans="1:6" x14ac:dyDescent="0.3">
      <c r="A71" s="67" t="s">
        <v>27</v>
      </c>
      <c r="B71" s="67"/>
      <c r="C71" s="67"/>
      <c r="D71" s="67"/>
      <c r="E71" s="67"/>
      <c r="F71" s="67"/>
    </row>
    <row r="74" spans="1:6" x14ac:dyDescent="0.3">
      <c r="A74" s="17" t="s">
        <v>44</v>
      </c>
      <c r="B74" s="20" t="s">
        <v>28</v>
      </c>
      <c r="C74" s="19">
        <f>SQRT((A57-0.026)^2+(B57-0.0237)^2+(C57-0.039)^2+(D57-0.0272)^2+(E57-0.0198)^2+(F57-0.0131)^2)</f>
        <v>2.2125792270037705E-3</v>
      </c>
    </row>
    <row r="75" spans="1:6" x14ac:dyDescent="0.3">
      <c r="A75" s="17" t="s">
        <v>45</v>
      </c>
      <c r="B75" s="21" t="s">
        <v>29</v>
      </c>
      <c r="C75" s="19">
        <f t="shared" ref="C75:C81" si="25">SQRT((A58-0.026)^2+(B58-0.0237)^2+(C58-0.039)^2+(D58-0.0272)^2+(E58-0.0198)^2+(F58-0.0131)^2)</f>
        <v>1.2945238467686987E-3</v>
      </c>
    </row>
    <row r="76" spans="1:6" x14ac:dyDescent="0.3">
      <c r="A76" s="17" t="s">
        <v>46</v>
      </c>
      <c r="B76" s="21" t="s">
        <v>30</v>
      </c>
      <c r="C76" s="19">
        <f t="shared" si="25"/>
        <v>2.4853942624701998E-3</v>
      </c>
    </row>
    <row r="77" spans="1:6" x14ac:dyDescent="0.3">
      <c r="A77" s="17" t="s">
        <v>47</v>
      </c>
      <c r="B77" s="21" t="s">
        <v>31</v>
      </c>
      <c r="C77" s="19">
        <f t="shared" si="25"/>
        <v>3.0584720376436998E-3</v>
      </c>
    </row>
    <row r="78" spans="1:6" x14ac:dyDescent="0.3">
      <c r="A78" s="17" t="s">
        <v>48</v>
      </c>
      <c r="B78" s="21" t="s">
        <v>32</v>
      </c>
      <c r="C78" s="19">
        <f t="shared" si="25"/>
        <v>2.4380818770898764E-3</v>
      </c>
    </row>
    <row r="79" spans="1:6" x14ac:dyDescent="0.3">
      <c r="A79" s="17" t="s">
        <v>49</v>
      </c>
      <c r="B79" s="21" t="s">
        <v>33</v>
      </c>
      <c r="C79" s="19">
        <f t="shared" si="25"/>
        <v>2.4853942624701998E-3</v>
      </c>
    </row>
    <row r="80" spans="1:6" x14ac:dyDescent="0.3">
      <c r="A80" s="17" t="s">
        <v>50</v>
      </c>
      <c r="B80" s="21" t="s">
        <v>34</v>
      </c>
      <c r="C80" s="19">
        <f t="shared" si="25"/>
        <v>8.8843969611714872E-4</v>
      </c>
    </row>
    <row r="81" spans="1:3" x14ac:dyDescent="0.3">
      <c r="A81" s="17" t="s">
        <v>51</v>
      </c>
      <c r="B81" s="22" t="s">
        <v>35</v>
      </c>
      <c r="C81" s="19">
        <f t="shared" si="25"/>
        <v>3.905027005682923E-3</v>
      </c>
    </row>
    <row r="82" spans="1:3" x14ac:dyDescent="0.3">
      <c r="A82" s="12"/>
      <c r="B82" s="12"/>
    </row>
    <row r="83" spans="1:3" x14ac:dyDescent="0.3">
      <c r="A83" s="17" t="s">
        <v>44</v>
      </c>
      <c r="B83" s="20" t="s">
        <v>36</v>
      </c>
      <c r="C83" s="19">
        <f>SQRT((A57-0.0249)^2+(B57-0.0227)^2+(C57-0.0365)^2+(D57-0.0246)^2+(E57-0.019)^2+(F57-0.0123)^2)</f>
        <v>2.0388737520845943E-3</v>
      </c>
    </row>
    <row r="84" spans="1:3" x14ac:dyDescent="0.3">
      <c r="A84" s="17" t="s">
        <v>45</v>
      </c>
      <c r="B84" s="21" t="s">
        <v>37</v>
      </c>
      <c r="C84" s="19">
        <f t="shared" ref="C84:C90" si="26">SQRT((A58-0.0249)^2+(B58-0.0227)^2+(C58-0.0365)^2+(D58-0.0246)^2+(E58-0.019)^2+(F58-0.0123)^2)</f>
        <v>2.9268388609550323E-3</v>
      </c>
    </row>
    <row r="85" spans="1:3" x14ac:dyDescent="0.3">
      <c r="A85" s="17" t="s">
        <v>46</v>
      </c>
      <c r="B85" s="21" t="s">
        <v>38</v>
      </c>
      <c r="C85" s="19">
        <f t="shared" si="26"/>
        <v>2.5077946853245942E-3</v>
      </c>
    </row>
    <row r="86" spans="1:3" x14ac:dyDescent="0.3">
      <c r="A86" s="17" t="s">
        <v>47</v>
      </c>
      <c r="B86" s="21" t="s">
        <v>39</v>
      </c>
      <c r="C86" s="19">
        <f t="shared" si="26"/>
        <v>1.8686029196387441E-3</v>
      </c>
    </row>
    <row r="87" spans="1:3" x14ac:dyDescent="0.3">
      <c r="A87" s="17" t="s">
        <v>48</v>
      </c>
      <c r="B87" s="21" t="s">
        <v>40</v>
      </c>
      <c r="C87" s="19">
        <f t="shared" si="26"/>
        <v>1.9682283592769366E-3</v>
      </c>
    </row>
    <row r="88" spans="1:3" x14ac:dyDescent="0.3">
      <c r="A88" s="17" t="s">
        <v>49</v>
      </c>
      <c r="B88" s="21" t="s">
        <v>41</v>
      </c>
      <c r="C88" s="19">
        <f t="shared" si="26"/>
        <v>2.5077946853245942E-3</v>
      </c>
    </row>
    <row r="89" spans="1:3" x14ac:dyDescent="0.3">
      <c r="A89" s="17" t="s">
        <v>50</v>
      </c>
      <c r="B89" s="21" t="s">
        <v>42</v>
      </c>
      <c r="C89" s="19">
        <f t="shared" si="26"/>
        <v>3.8934631352388741E-3</v>
      </c>
    </row>
    <row r="90" spans="1:3" x14ac:dyDescent="0.3">
      <c r="A90" s="17" t="s">
        <v>51</v>
      </c>
      <c r="B90" s="22" t="s">
        <v>43</v>
      </c>
      <c r="C90" s="19">
        <f t="shared" si="26"/>
        <v>1.0632356305513996E-3</v>
      </c>
    </row>
    <row r="92" spans="1:3" x14ac:dyDescent="0.3">
      <c r="A92" s="68" t="s">
        <v>52</v>
      </c>
      <c r="B92" s="69"/>
      <c r="C92" s="70"/>
    </row>
    <row r="93" spans="1:3" s="18" customFormat="1" x14ac:dyDescent="0.3">
      <c r="B93" s="23" t="s">
        <v>53</v>
      </c>
      <c r="C93" s="24" t="s">
        <v>54</v>
      </c>
    </row>
    <row r="94" spans="1:3" x14ac:dyDescent="0.3">
      <c r="A94" s="17" t="s">
        <v>50</v>
      </c>
      <c r="B94" s="25">
        <v>0.81420791524841363</v>
      </c>
      <c r="C94" s="28">
        <v>1</v>
      </c>
    </row>
    <row r="95" spans="1:3" x14ac:dyDescent="0.3">
      <c r="A95" s="17" t="s">
        <v>45</v>
      </c>
      <c r="B95" s="26">
        <v>0.69333982024332141</v>
      </c>
      <c r="C95" s="29">
        <v>2</v>
      </c>
    </row>
    <row r="96" spans="1:3" x14ac:dyDescent="0.3">
      <c r="A96" s="17" t="s">
        <v>46</v>
      </c>
      <c r="B96" s="26">
        <v>0.50224309785676025</v>
      </c>
      <c r="C96" s="28">
        <v>3</v>
      </c>
    </row>
    <row r="97" spans="1:3" x14ac:dyDescent="0.3">
      <c r="A97" s="17" t="s">
        <v>49</v>
      </c>
      <c r="B97" s="26">
        <v>0.50224309785676025</v>
      </c>
      <c r="C97" s="29">
        <v>4</v>
      </c>
    </row>
    <row r="98" spans="1:3" x14ac:dyDescent="0.3">
      <c r="A98" s="17" t="s">
        <v>44</v>
      </c>
      <c r="B98" s="26">
        <v>0.47957104597256722</v>
      </c>
      <c r="C98" s="28">
        <v>5</v>
      </c>
    </row>
    <row r="99" spans="1:3" x14ac:dyDescent="0.3">
      <c r="A99" s="17" t="s">
        <v>48</v>
      </c>
      <c r="B99" s="26">
        <v>0.44668401762373933</v>
      </c>
      <c r="C99" s="29">
        <v>6</v>
      </c>
    </row>
    <row r="100" spans="1:3" x14ac:dyDescent="0.3">
      <c r="A100" s="17" t="s">
        <v>47</v>
      </c>
      <c r="B100" s="26">
        <v>0.3792519772561736</v>
      </c>
      <c r="C100" s="28">
        <v>7</v>
      </c>
    </row>
    <row r="101" spans="1:3" x14ac:dyDescent="0.3">
      <c r="A101" s="17" t="s">
        <v>51</v>
      </c>
      <c r="B101" s="27">
        <v>0.21400552031952871</v>
      </c>
      <c r="C101" s="29">
        <v>8</v>
      </c>
    </row>
  </sheetData>
  <sortState xmlns:xlrd2="http://schemas.microsoft.com/office/spreadsheetml/2017/richdata2" ref="A94:C101">
    <sortCondition descending="1" ref="B94:B101"/>
  </sortState>
  <mergeCells count="19">
    <mergeCell ref="A71:F71"/>
    <mergeCell ref="A92:C92"/>
    <mergeCell ref="A26:F26"/>
    <mergeCell ref="A36:F36"/>
    <mergeCell ref="A46:F46"/>
    <mergeCell ref="A56:F56"/>
    <mergeCell ref="A67:F67"/>
    <mergeCell ref="A70:F70"/>
    <mergeCell ref="A68:F68"/>
    <mergeCell ref="A1:B1"/>
    <mergeCell ref="A10:B10"/>
    <mergeCell ref="A18:C18"/>
    <mergeCell ref="D18:E24"/>
    <mergeCell ref="B19:C19"/>
    <mergeCell ref="B20:C20"/>
    <mergeCell ref="B21:C21"/>
    <mergeCell ref="B22:C22"/>
    <mergeCell ref="B23:C23"/>
    <mergeCell ref="B24:C2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BE53-2415-451B-B731-51FDECF33308}">
  <dimension ref="A1:U139"/>
  <sheetViews>
    <sheetView tabSelected="1" topLeftCell="B109" zoomScaleNormal="100" workbookViewId="0">
      <selection activeCell="B131" sqref="B131:M139"/>
    </sheetView>
  </sheetViews>
  <sheetFormatPr defaultRowHeight="14" x14ac:dyDescent="0.3"/>
  <cols>
    <col min="8" max="9" width="8.6640625" customWidth="1"/>
  </cols>
  <sheetData>
    <row r="1" spans="1:4" x14ac:dyDescent="0.3">
      <c r="A1" s="57" t="s">
        <v>0</v>
      </c>
      <c r="B1" s="58"/>
    </row>
    <row r="2" spans="1:4" x14ac:dyDescent="0.3">
      <c r="A2" s="8" t="s">
        <v>1</v>
      </c>
      <c r="B2" s="9">
        <v>0.223</v>
      </c>
      <c r="D2" s="30">
        <f>B2-B11</f>
        <v>0.108</v>
      </c>
    </row>
    <row r="3" spans="1:4" x14ac:dyDescent="0.3">
      <c r="A3" s="8" t="s">
        <v>2</v>
      </c>
      <c r="B3" s="9">
        <v>0.192</v>
      </c>
      <c r="D3" s="30">
        <f t="shared" ref="D3:D7" si="0">B3-B12</f>
        <v>5.8999999999999997E-2</v>
      </c>
    </row>
    <row r="4" spans="1:4" x14ac:dyDescent="0.3">
      <c r="A4" s="8" t="s">
        <v>3</v>
      </c>
      <c r="B4" s="9">
        <v>0.13600000000000001</v>
      </c>
      <c r="D4" s="30">
        <f t="shared" si="0"/>
        <v>-0.251</v>
      </c>
    </row>
    <row r="5" spans="1:4" x14ac:dyDescent="0.3">
      <c r="A5" s="8" t="s">
        <v>4</v>
      </c>
      <c r="B5" s="9">
        <v>0.13700000000000001</v>
      </c>
      <c r="D5" s="30">
        <f t="shared" si="0"/>
        <v>-9.5000000000000001E-2</v>
      </c>
    </row>
    <row r="6" spans="1:4" x14ac:dyDescent="0.3">
      <c r="A6" s="8" t="s">
        <v>5</v>
      </c>
      <c r="B6" s="9">
        <v>0.186</v>
      </c>
      <c r="D6" s="30">
        <f t="shared" si="0"/>
        <v>0.10299999999999999</v>
      </c>
    </row>
    <row r="7" spans="1:4" x14ac:dyDescent="0.3">
      <c r="A7" s="8" t="s">
        <v>6</v>
      </c>
      <c r="B7" s="9">
        <v>0.126</v>
      </c>
      <c r="D7" s="30">
        <f t="shared" si="0"/>
        <v>7.5999999999999998E-2</v>
      </c>
    </row>
    <row r="10" spans="1:4" x14ac:dyDescent="0.3">
      <c r="A10" s="55" t="s">
        <v>7</v>
      </c>
      <c r="B10" s="56"/>
    </row>
    <row r="11" spans="1:4" x14ac:dyDescent="0.3">
      <c r="A11" s="8" t="s">
        <v>1</v>
      </c>
      <c r="B11" s="9">
        <v>0.115</v>
      </c>
    </row>
    <row r="12" spans="1:4" x14ac:dyDescent="0.3">
      <c r="A12" s="8" t="s">
        <v>2</v>
      </c>
      <c r="B12" s="9">
        <v>0.13300000000000001</v>
      </c>
    </row>
    <row r="13" spans="1:4" x14ac:dyDescent="0.3">
      <c r="A13" s="8" t="s">
        <v>3</v>
      </c>
      <c r="B13" s="9">
        <v>0.38700000000000001</v>
      </c>
    </row>
    <row r="14" spans="1:4" x14ac:dyDescent="0.3">
      <c r="A14" s="8" t="s">
        <v>4</v>
      </c>
      <c r="B14" s="9">
        <v>0.23200000000000001</v>
      </c>
    </row>
    <row r="15" spans="1:4" x14ac:dyDescent="0.3">
      <c r="A15" s="8" t="s">
        <v>5</v>
      </c>
      <c r="B15" s="9">
        <v>8.3000000000000004E-2</v>
      </c>
    </row>
    <row r="16" spans="1:4" x14ac:dyDescent="0.3">
      <c r="A16" s="8" t="s">
        <v>6</v>
      </c>
      <c r="B16" s="9">
        <v>0.05</v>
      </c>
    </row>
    <row r="19" spans="1:9" x14ac:dyDescent="0.3">
      <c r="A19" s="61" t="s">
        <v>10</v>
      </c>
      <c r="B19" s="61"/>
      <c r="C19" s="61"/>
      <c r="F19" s="75" t="s">
        <v>10</v>
      </c>
      <c r="G19" s="75"/>
      <c r="H19" s="75"/>
      <c r="I19" s="75"/>
    </row>
    <row r="20" spans="1:9" x14ac:dyDescent="0.3">
      <c r="A20" s="8" t="s">
        <v>1</v>
      </c>
      <c r="B20" s="59" t="s">
        <v>17</v>
      </c>
      <c r="C20" s="59"/>
      <c r="F20" s="31" t="s">
        <v>1</v>
      </c>
      <c r="G20" s="59" t="s">
        <v>55</v>
      </c>
      <c r="H20" s="59"/>
      <c r="I20" s="32" t="s">
        <v>56</v>
      </c>
    </row>
    <row r="21" spans="1:9" x14ac:dyDescent="0.3">
      <c r="A21" s="8" t="s">
        <v>2</v>
      </c>
      <c r="B21" s="59" t="s">
        <v>11</v>
      </c>
      <c r="C21" s="59"/>
      <c r="F21" s="31" t="s">
        <v>2</v>
      </c>
      <c r="G21" s="59" t="s">
        <v>62</v>
      </c>
      <c r="H21" s="59"/>
      <c r="I21" s="32" t="s">
        <v>57</v>
      </c>
    </row>
    <row r="22" spans="1:9" x14ac:dyDescent="0.3">
      <c r="A22" s="8" t="s">
        <v>3</v>
      </c>
      <c r="B22" s="59" t="s">
        <v>12</v>
      </c>
      <c r="C22" s="59"/>
      <c r="F22" s="31" t="s">
        <v>3</v>
      </c>
      <c r="G22" s="59" t="s">
        <v>63</v>
      </c>
      <c r="H22" s="59"/>
      <c r="I22" s="32" t="s">
        <v>58</v>
      </c>
    </row>
    <row r="23" spans="1:9" x14ac:dyDescent="0.3">
      <c r="A23" s="8" t="s">
        <v>4</v>
      </c>
      <c r="B23" s="59" t="s">
        <v>13</v>
      </c>
      <c r="C23" s="59"/>
      <c r="F23" s="31" t="s">
        <v>4</v>
      </c>
      <c r="G23" s="59" t="s">
        <v>64</v>
      </c>
      <c r="H23" s="59"/>
      <c r="I23" s="33" t="s">
        <v>59</v>
      </c>
    </row>
    <row r="24" spans="1:9" x14ac:dyDescent="0.3">
      <c r="A24" s="8" t="s">
        <v>5</v>
      </c>
      <c r="B24" s="59" t="s">
        <v>14</v>
      </c>
      <c r="C24" s="59"/>
      <c r="F24" s="31" t="s">
        <v>5</v>
      </c>
      <c r="G24" s="59" t="s">
        <v>65</v>
      </c>
      <c r="H24" s="59"/>
      <c r="I24" s="33" t="s">
        <v>60</v>
      </c>
    </row>
    <row r="25" spans="1:9" x14ac:dyDescent="0.3">
      <c r="A25" s="8" t="s">
        <v>6</v>
      </c>
      <c r="B25" s="60" t="s">
        <v>15</v>
      </c>
      <c r="C25" s="60"/>
      <c r="F25" s="31" t="s">
        <v>6</v>
      </c>
      <c r="G25" s="60" t="s">
        <v>66</v>
      </c>
      <c r="H25" s="60"/>
      <c r="I25" s="33" t="s">
        <v>61</v>
      </c>
    </row>
    <row r="28" spans="1:9" x14ac:dyDescent="0.3">
      <c r="A28" s="53" t="s">
        <v>19</v>
      </c>
      <c r="B28" s="54"/>
      <c r="C28" s="54"/>
      <c r="D28" s="54"/>
      <c r="E28" s="54"/>
      <c r="F28" s="54"/>
    </row>
    <row r="29" spans="1:9" x14ac:dyDescent="0.3">
      <c r="A29" s="8">
        <v>9.4</v>
      </c>
      <c r="B29" s="8">
        <v>8.9</v>
      </c>
      <c r="C29" s="8">
        <v>9</v>
      </c>
      <c r="D29" s="8">
        <v>8.6999999999999993</v>
      </c>
      <c r="E29" s="8">
        <v>9.1999999999999993</v>
      </c>
      <c r="F29" s="8">
        <v>8.6999999999999993</v>
      </c>
    </row>
    <row r="30" spans="1:9" x14ac:dyDescent="0.3">
      <c r="A30" s="8">
        <v>9.5</v>
      </c>
      <c r="B30" s="8">
        <v>8.9</v>
      </c>
      <c r="C30" s="8">
        <v>9.1999999999999993</v>
      </c>
      <c r="D30" s="8">
        <v>8.9</v>
      </c>
      <c r="E30" s="8">
        <v>9</v>
      </c>
      <c r="F30" s="8">
        <v>8.9</v>
      </c>
    </row>
    <row r="31" spans="1:9" x14ac:dyDescent="0.3">
      <c r="A31" s="8">
        <v>9.3000000000000007</v>
      </c>
      <c r="B31" s="8">
        <v>9</v>
      </c>
      <c r="C31" s="8">
        <v>8.8000000000000007</v>
      </c>
      <c r="D31" s="8">
        <v>9.1</v>
      </c>
      <c r="E31" s="8">
        <v>8.9</v>
      </c>
      <c r="F31" s="8">
        <v>8.6999999999999993</v>
      </c>
    </row>
    <row r="32" spans="1:9" x14ac:dyDescent="0.3">
      <c r="A32" s="8">
        <v>9.6</v>
      </c>
      <c r="B32" s="8">
        <v>8.9</v>
      </c>
      <c r="C32" s="8">
        <v>8.6999999999999993</v>
      </c>
      <c r="D32" s="8">
        <v>8.6999999999999993</v>
      </c>
      <c r="E32" s="8">
        <v>8.8000000000000007</v>
      </c>
      <c r="F32" s="8">
        <v>9.3000000000000007</v>
      </c>
    </row>
    <row r="33" spans="1:21" x14ac:dyDescent="0.3">
      <c r="A33" s="8">
        <v>9.1999999999999993</v>
      </c>
      <c r="B33" s="8">
        <v>8.6999999999999993</v>
      </c>
      <c r="C33" s="8">
        <v>9</v>
      </c>
      <c r="D33" s="8">
        <v>8.6999999999999993</v>
      </c>
      <c r="E33" s="8">
        <v>9.1999999999999993</v>
      </c>
      <c r="F33" s="8">
        <v>9.1</v>
      </c>
    </row>
    <row r="34" spans="1:21" x14ac:dyDescent="0.3">
      <c r="A34" s="8">
        <v>9.3000000000000007</v>
      </c>
      <c r="B34" s="8">
        <v>9</v>
      </c>
      <c r="C34" s="8">
        <v>8.8000000000000007</v>
      </c>
      <c r="D34" s="8">
        <v>9.1</v>
      </c>
      <c r="E34" s="8">
        <v>8.9</v>
      </c>
      <c r="F34" s="8">
        <v>8.6999999999999993</v>
      </c>
    </row>
    <row r="35" spans="1:21" x14ac:dyDescent="0.3">
      <c r="A35" s="8">
        <v>9.3000000000000007</v>
      </c>
      <c r="B35" s="8">
        <v>9.1</v>
      </c>
      <c r="C35" s="8">
        <v>9.3000000000000007</v>
      </c>
      <c r="D35" s="8">
        <v>9.1999999999999993</v>
      </c>
      <c r="E35" s="8">
        <v>9.1999999999999993</v>
      </c>
      <c r="F35" s="8">
        <v>9</v>
      </c>
    </row>
    <row r="36" spans="1:21" x14ac:dyDescent="0.3">
      <c r="A36" s="8">
        <v>9.3000000000000007</v>
      </c>
      <c r="B36" s="8">
        <v>9.1</v>
      </c>
      <c r="C36" s="8">
        <v>8.6999999999999993</v>
      </c>
      <c r="D36" s="8">
        <v>8.3000000000000007</v>
      </c>
      <c r="E36" s="8">
        <v>8.8000000000000007</v>
      </c>
      <c r="F36" s="8">
        <v>8.6999999999999993</v>
      </c>
    </row>
    <row r="38" spans="1:21" x14ac:dyDescent="0.3">
      <c r="A38" s="53" t="s">
        <v>20</v>
      </c>
      <c r="B38" s="54"/>
      <c r="C38" s="54"/>
      <c r="D38" s="54"/>
      <c r="E38" s="54"/>
      <c r="F38" s="54"/>
    </row>
    <row r="39" spans="1:21" x14ac:dyDescent="0.3">
      <c r="A39" s="10">
        <f t="shared" ref="A39:F39" si="1">A29^2</f>
        <v>88.360000000000014</v>
      </c>
      <c r="B39" s="10">
        <f t="shared" si="1"/>
        <v>79.210000000000008</v>
      </c>
      <c r="C39" s="10">
        <f t="shared" si="1"/>
        <v>81</v>
      </c>
      <c r="D39" s="10">
        <f t="shared" si="1"/>
        <v>75.689999999999984</v>
      </c>
      <c r="E39" s="10">
        <f t="shared" si="1"/>
        <v>84.639999999999986</v>
      </c>
      <c r="F39" s="10">
        <f t="shared" si="1"/>
        <v>75.689999999999984</v>
      </c>
    </row>
    <row r="40" spans="1:21" x14ac:dyDescent="0.3">
      <c r="A40" s="10">
        <f t="shared" ref="A40:F46" si="2">A30^2</f>
        <v>90.25</v>
      </c>
      <c r="B40" s="10">
        <f t="shared" si="2"/>
        <v>79.210000000000008</v>
      </c>
      <c r="C40" s="10">
        <f t="shared" si="2"/>
        <v>84.639999999999986</v>
      </c>
      <c r="D40" s="10">
        <f t="shared" si="2"/>
        <v>79.210000000000008</v>
      </c>
      <c r="E40" s="10">
        <f t="shared" si="2"/>
        <v>81</v>
      </c>
      <c r="F40" s="10">
        <f t="shared" si="2"/>
        <v>79.210000000000008</v>
      </c>
      <c r="J40" s="61" t="s">
        <v>10</v>
      </c>
      <c r="K40" s="61"/>
      <c r="L40" s="61"/>
    </row>
    <row r="41" spans="1:21" x14ac:dyDescent="0.3">
      <c r="A41" s="10">
        <f t="shared" si="2"/>
        <v>86.490000000000009</v>
      </c>
      <c r="B41" s="10">
        <f t="shared" si="2"/>
        <v>81</v>
      </c>
      <c r="C41" s="10">
        <f t="shared" si="2"/>
        <v>77.440000000000012</v>
      </c>
      <c r="D41" s="10">
        <f t="shared" si="2"/>
        <v>82.809999999999988</v>
      </c>
      <c r="E41" s="10">
        <f t="shared" si="2"/>
        <v>79.210000000000008</v>
      </c>
      <c r="F41" s="10">
        <f t="shared" si="2"/>
        <v>75.689999999999984</v>
      </c>
      <c r="J41" s="8" t="s">
        <v>1</v>
      </c>
      <c r="K41" s="59" t="s">
        <v>17</v>
      </c>
      <c r="L41" s="59"/>
    </row>
    <row r="42" spans="1:21" x14ac:dyDescent="0.3">
      <c r="A42" s="10">
        <f t="shared" si="2"/>
        <v>92.16</v>
      </c>
      <c r="B42" s="10">
        <f t="shared" si="2"/>
        <v>79.210000000000008</v>
      </c>
      <c r="C42" s="10">
        <f t="shared" si="2"/>
        <v>75.689999999999984</v>
      </c>
      <c r="D42" s="10">
        <f t="shared" si="2"/>
        <v>75.689999999999984</v>
      </c>
      <c r="E42" s="10">
        <f t="shared" si="2"/>
        <v>77.440000000000012</v>
      </c>
      <c r="F42" s="10">
        <f t="shared" si="2"/>
        <v>86.490000000000009</v>
      </c>
      <c r="J42" s="8" t="s">
        <v>2</v>
      </c>
      <c r="K42" s="59" t="s">
        <v>62</v>
      </c>
      <c r="L42" s="59"/>
    </row>
    <row r="43" spans="1:21" x14ac:dyDescent="0.3">
      <c r="A43" s="10">
        <f t="shared" si="2"/>
        <v>84.639999999999986</v>
      </c>
      <c r="B43" s="10">
        <f t="shared" si="2"/>
        <v>75.689999999999984</v>
      </c>
      <c r="C43" s="10">
        <f t="shared" si="2"/>
        <v>81</v>
      </c>
      <c r="D43" s="10">
        <f t="shared" si="2"/>
        <v>75.689999999999984</v>
      </c>
      <c r="E43" s="10">
        <f t="shared" si="2"/>
        <v>84.639999999999986</v>
      </c>
      <c r="F43" s="10">
        <f t="shared" si="2"/>
        <v>82.809999999999988</v>
      </c>
      <c r="J43" s="8" t="s">
        <v>3</v>
      </c>
      <c r="K43" s="59" t="s">
        <v>63</v>
      </c>
      <c r="L43" s="59"/>
    </row>
    <row r="44" spans="1:21" x14ac:dyDescent="0.3">
      <c r="A44" s="10">
        <f t="shared" si="2"/>
        <v>86.490000000000009</v>
      </c>
      <c r="B44" s="10">
        <f t="shared" si="2"/>
        <v>81</v>
      </c>
      <c r="C44" s="10">
        <f t="shared" si="2"/>
        <v>77.440000000000012</v>
      </c>
      <c r="D44" s="10">
        <f t="shared" si="2"/>
        <v>82.809999999999988</v>
      </c>
      <c r="E44" s="10">
        <f t="shared" si="2"/>
        <v>79.210000000000008</v>
      </c>
      <c r="F44" s="10">
        <f t="shared" si="2"/>
        <v>75.689999999999984</v>
      </c>
      <c r="J44" s="8" t="s">
        <v>4</v>
      </c>
      <c r="K44" s="59" t="s">
        <v>64</v>
      </c>
      <c r="L44" s="59"/>
    </row>
    <row r="45" spans="1:21" x14ac:dyDescent="0.3">
      <c r="A45" s="10">
        <f t="shared" si="2"/>
        <v>86.490000000000009</v>
      </c>
      <c r="B45" s="10">
        <f t="shared" si="2"/>
        <v>82.809999999999988</v>
      </c>
      <c r="C45" s="10">
        <f t="shared" si="2"/>
        <v>86.490000000000009</v>
      </c>
      <c r="D45" s="10">
        <f t="shared" si="2"/>
        <v>84.639999999999986</v>
      </c>
      <c r="E45" s="10">
        <f t="shared" si="2"/>
        <v>84.639999999999986</v>
      </c>
      <c r="F45" s="10">
        <f t="shared" si="2"/>
        <v>81</v>
      </c>
      <c r="J45" s="8" t="s">
        <v>5</v>
      </c>
      <c r="K45" s="59" t="s">
        <v>65</v>
      </c>
      <c r="L45" s="59"/>
    </row>
    <row r="46" spans="1:21" x14ac:dyDescent="0.3">
      <c r="A46" s="10">
        <f t="shared" si="2"/>
        <v>86.490000000000009</v>
      </c>
      <c r="B46" s="10">
        <f t="shared" si="2"/>
        <v>82.809999999999988</v>
      </c>
      <c r="C46" s="10">
        <f t="shared" si="2"/>
        <v>75.689999999999984</v>
      </c>
      <c r="D46" s="10">
        <f t="shared" si="2"/>
        <v>68.890000000000015</v>
      </c>
      <c r="E46" s="10">
        <f t="shared" si="2"/>
        <v>77.440000000000012</v>
      </c>
      <c r="F46" s="10">
        <f t="shared" si="2"/>
        <v>75.689999999999984</v>
      </c>
      <c r="J46" s="8" t="s">
        <v>6</v>
      </c>
      <c r="K46" s="60" t="s">
        <v>66</v>
      </c>
      <c r="L46" s="60"/>
    </row>
    <row r="47" spans="1:21" x14ac:dyDescent="0.3">
      <c r="K47" s="45" t="s">
        <v>70</v>
      </c>
      <c r="L47" s="45" t="s">
        <v>71</v>
      </c>
      <c r="M47" s="45" t="s">
        <v>72</v>
      </c>
      <c r="N47" s="45" t="s">
        <v>73</v>
      </c>
      <c r="O47" s="45" t="s">
        <v>74</v>
      </c>
      <c r="P47" s="45" t="s">
        <v>75</v>
      </c>
      <c r="Q47" s="45" t="s">
        <v>76</v>
      </c>
      <c r="R47" s="45" t="s">
        <v>77</v>
      </c>
      <c r="S47" s="45" t="s">
        <v>78</v>
      </c>
      <c r="T47" s="45" t="s">
        <v>79</v>
      </c>
      <c r="U47" s="45" t="s">
        <v>80</v>
      </c>
    </row>
    <row r="48" spans="1:21" x14ac:dyDescent="0.3">
      <c r="A48" s="53" t="s">
        <v>21</v>
      </c>
      <c r="B48" s="54"/>
      <c r="C48" s="54"/>
      <c r="D48" s="54"/>
      <c r="E48" s="54"/>
      <c r="F48" s="54"/>
      <c r="J48" s="40" t="s">
        <v>67</v>
      </c>
      <c r="K48" s="41">
        <v>0</v>
      </c>
      <c r="L48" s="41">
        <v>0.1</v>
      </c>
      <c r="M48" s="41">
        <v>0.2</v>
      </c>
      <c r="N48" s="41">
        <v>0.3</v>
      </c>
      <c r="O48" s="41">
        <v>0.4</v>
      </c>
      <c r="P48" s="41">
        <v>0.5</v>
      </c>
      <c r="Q48" s="41">
        <v>0.6</v>
      </c>
      <c r="R48" s="41">
        <v>0.7</v>
      </c>
      <c r="S48" s="41">
        <v>0.8</v>
      </c>
      <c r="T48" s="41">
        <v>0.9</v>
      </c>
      <c r="U48" s="41">
        <v>1</v>
      </c>
    </row>
    <row r="49" spans="1:21" x14ac:dyDescent="0.3">
      <c r="A49" s="47">
        <f t="shared" ref="A49:F49" si="3">A29/SQRT(3887.62)</f>
        <v>0.15075993785222111</v>
      </c>
      <c r="B49" s="47">
        <f t="shared" si="3"/>
        <v>0.14274079222178382</v>
      </c>
      <c r="C49" s="47">
        <f t="shared" si="3"/>
        <v>0.14434462134787127</v>
      </c>
      <c r="D49" s="47">
        <f t="shared" si="3"/>
        <v>0.1395331339696089</v>
      </c>
      <c r="E49" s="47">
        <f t="shared" si="3"/>
        <v>0.14755227960004619</v>
      </c>
      <c r="F49" s="47">
        <f t="shared" si="3"/>
        <v>0.1395331339696089</v>
      </c>
      <c r="I49" s="46">
        <v>49</v>
      </c>
      <c r="J49" s="42" t="s">
        <v>1</v>
      </c>
      <c r="K49" s="17">
        <v>0.115</v>
      </c>
      <c r="L49" s="17">
        <v>0.12570000000000001</v>
      </c>
      <c r="M49" s="17">
        <v>0.13640000000000002</v>
      </c>
      <c r="N49" s="17">
        <v>0.14710000000000001</v>
      </c>
      <c r="O49" s="17">
        <v>0.1578</v>
      </c>
      <c r="P49" s="17">
        <v>0.16850000000000001</v>
      </c>
      <c r="Q49" s="17">
        <v>0.1792</v>
      </c>
      <c r="R49" s="17">
        <v>0.18989999999999999</v>
      </c>
      <c r="S49" s="17">
        <v>0.2006</v>
      </c>
      <c r="T49" s="17">
        <v>0.21130000000000002</v>
      </c>
      <c r="U49" s="17">
        <v>0.222</v>
      </c>
    </row>
    <row r="50" spans="1:21" x14ac:dyDescent="0.3">
      <c r="A50" s="47">
        <f t="shared" ref="A50:F56" si="4">A30/SQRT(3887.62)</f>
        <v>0.15236376697830856</v>
      </c>
      <c r="B50" s="15">
        <f t="shared" si="4"/>
        <v>0.14274079222178382</v>
      </c>
      <c r="C50" s="15">
        <f t="shared" si="4"/>
        <v>0.14755227960004619</v>
      </c>
      <c r="D50" s="15">
        <f t="shared" si="4"/>
        <v>0.14274079222178382</v>
      </c>
      <c r="E50" s="15">
        <f t="shared" si="4"/>
        <v>0.14434462134787127</v>
      </c>
      <c r="F50" s="15">
        <f t="shared" si="4"/>
        <v>0.14274079222178382</v>
      </c>
      <c r="I50" s="46">
        <v>50</v>
      </c>
      <c r="J50" s="42" t="s">
        <v>2</v>
      </c>
      <c r="K50" s="17">
        <v>0.13300000000000001</v>
      </c>
      <c r="L50" s="17">
        <v>0.13890000000000002</v>
      </c>
      <c r="M50" s="17">
        <v>0.14480000000000001</v>
      </c>
      <c r="N50" s="17">
        <v>0.1507</v>
      </c>
      <c r="O50" s="17">
        <v>0.15660000000000002</v>
      </c>
      <c r="P50" s="17">
        <v>0.16250000000000001</v>
      </c>
      <c r="Q50" s="17">
        <v>0.16839999999999999</v>
      </c>
      <c r="R50" s="17">
        <v>0.17430000000000001</v>
      </c>
      <c r="S50" s="17">
        <v>0.1802</v>
      </c>
      <c r="T50" s="17">
        <v>0.18610000000000002</v>
      </c>
      <c r="U50" s="17">
        <v>0.192</v>
      </c>
    </row>
    <row r="51" spans="1:21" x14ac:dyDescent="0.3">
      <c r="A51" s="47">
        <f t="shared" si="4"/>
        <v>0.14915610872613366</v>
      </c>
      <c r="B51" s="15">
        <f t="shared" si="4"/>
        <v>0.14434462134787127</v>
      </c>
      <c r="C51" s="15">
        <f t="shared" si="4"/>
        <v>0.14113696309569637</v>
      </c>
      <c r="D51" s="15">
        <f t="shared" si="4"/>
        <v>0.14594845047395874</v>
      </c>
      <c r="E51" s="15">
        <f t="shared" si="4"/>
        <v>0.14274079222178382</v>
      </c>
      <c r="F51" s="15">
        <f t="shared" si="4"/>
        <v>0.1395331339696089</v>
      </c>
      <c r="I51" s="46">
        <v>51</v>
      </c>
      <c r="J51" s="42" t="s">
        <v>3</v>
      </c>
      <c r="K51" s="17">
        <v>0.38700000000000001</v>
      </c>
      <c r="L51" s="17">
        <v>0.3619</v>
      </c>
      <c r="M51" s="17">
        <v>0.33680000000000004</v>
      </c>
      <c r="N51" s="17">
        <v>0.31169999999999998</v>
      </c>
      <c r="O51" s="17">
        <v>0.28659999999999997</v>
      </c>
      <c r="P51" s="17">
        <v>0.26150000000000001</v>
      </c>
      <c r="Q51" s="17">
        <v>0.23640000000000003</v>
      </c>
      <c r="R51" s="17">
        <v>0.21130000000000004</v>
      </c>
      <c r="S51" s="17">
        <v>0.18619999999999998</v>
      </c>
      <c r="T51" s="17">
        <v>0.16109999999999999</v>
      </c>
      <c r="U51" s="17">
        <v>0.13600000000000001</v>
      </c>
    </row>
    <row r="52" spans="1:21" x14ac:dyDescent="0.3">
      <c r="A52" s="47">
        <f t="shared" si="4"/>
        <v>0.15396759610439603</v>
      </c>
      <c r="B52" s="15">
        <f t="shared" si="4"/>
        <v>0.14274079222178382</v>
      </c>
      <c r="C52" s="15">
        <f t="shared" si="4"/>
        <v>0.1395331339696089</v>
      </c>
      <c r="D52" s="15">
        <f t="shared" si="4"/>
        <v>0.1395331339696089</v>
      </c>
      <c r="E52" s="15">
        <f t="shared" si="4"/>
        <v>0.14113696309569637</v>
      </c>
      <c r="F52" s="15">
        <f t="shared" si="4"/>
        <v>0.14915610872613366</v>
      </c>
      <c r="I52" s="46">
        <v>52</v>
      </c>
      <c r="J52" s="42" t="s">
        <v>4</v>
      </c>
      <c r="K52" s="17">
        <v>0.23200000000000001</v>
      </c>
      <c r="L52" s="17">
        <v>0.2225</v>
      </c>
      <c r="M52" s="17">
        <v>0.21300000000000002</v>
      </c>
      <c r="N52" s="17">
        <v>0.20349999999999999</v>
      </c>
      <c r="O52" s="17">
        <v>0.19400000000000001</v>
      </c>
      <c r="P52" s="17">
        <v>0.1845</v>
      </c>
      <c r="Q52" s="17">
        <v>0.17500000000000002</v>
      </c>
      <c r="R52" s="17">
        <v>0.16550000000000001</v>
      </c>
      <c r="S52" s="17">
        <v>0.156</v>
      </c>
      <c r="T52" s="17">
        <v>0.14649999999999999</v>
      </c>
      <c r="U52" s="17">
        <v>0.13700000000000001</v>
      </c>
    </row>
    <row r="53" spans="1:21" x14ac:dyDescent="0.3">
      <c r="A53" s="47">
        <f t="shared" si="4"/>
        <v>0.14755227960004619</v>
      </c>
      <c r="B53" s="15">
        <f t="shared" si="4"/>
        <v>0.1395331339696089</v>
      </c>
      <c r="C53" s="15">
        <f t="shared" si="4"/>
        <v>0.14434462134787127</v>
      </c>
      <c r="D53" s="15">
        <f t="shared" si="4"/>
        <v>0.1395331339696089</v>
      </c>
      <c r="E53" s="15">
        <f t="shared" si="4"/>
        <v>0.14755227960004619</v>
      </c>
      <c r="F53" s="15">
        <f t="shared" si="4"/>
        <v>0.14594845047395874</v>
      </c>
      <c r="I53" s="46">
        <v>53</v>
      </c>
      <c r="J53" s="42" t="s">
        <v>5</v>
      </c>
      <c r="K53" s="17">
        <v>8.3000000000000004E-2</v>
      </c>
      <c r="L53" s="17">
        <v>9.3300000000000008E-2</v>
      </c>
      <c r="M53" s="17">
        <v>0.1036</v>
      </c>
      <c r="N53" s="17">
        <v>0.1139</v>
      </c>
      <c r="O53" s="17">
        <v>0.1242</v>
      </c>
      <c r="P53" s="17">
        <v>0.13450000000000001</v>
      </c>
      <c r="Q53" s="17">
        <v>0.14479999999999998</v>
      </c>
      <c r="R53" s="17">
        <v>0.15509999999999999</v>
      </c>
      <c r="S53" s="17">
        <v>0.16540000000000002</v>
      </c>
      <c r="T53" s="17">
        <v>0.1757</v>
      </c>
      <c r="U53" s="17">
        <v>0.186</v>
      </c>
    </row>
    <row r="54" spans="1:21" x14ac:dyDescent="0.3">
      <c r="A54" s="47">
        <f t="shared" si="4"/>
        <v>0.14915610872613366</v>
      </c>
      <c r="B54" s="15">
        <f t="shared" si="4"/>
        <v>0.14434462134787127</v>
      </c>
      <c r="C54" s="15">
        <f t="shared" si="4"/>
        <v>0.14113696309569637</v>
      </c>
      <c r="D54" s="15">
        <f t="shared" si="4"/>
        <v>0.14594845047395874</v>
      </c>
      <c r="E54" s="15">
        <f t="shared" si="4"/>
        <v>0.14274079222178382</v>
      </c>
      <c r="F54" s="15">
        <f t="shared" si="4"/>
        <v>0.1395331339696089</v>
      </c>
      <c r="I54" s="46">
        <v>54</v>
      </c>
      <c r="J54" s="42" t="s">
        <v>6</v>
      </c>
      <c r="K54" s="17">
        <v>0.05</v>
      </c>
      <c r="L54" s="17">
        <v>5.7600000000000005E-2</v>
      </c>
      <c r="M54" s="17">
        <v>6.5200000000000008E-2</v>
      </c>
      <c r="N54" s="17">
        <v>7.2800000000000004E-2</v>
      </c>
      <c r="O54" s="17">
        <v>8.0399999999999999E-2</v>
      </c>
      <c r="P54" s="17">
        <v>8.7999999999999995E-2</v>
      </c>
      <c r="Q54" s="17">
        <v>9.5600000000000004E-2</v>
      </c>
      <c r="R54" s="17">
        <v>0.1032</v>
      </c>
      <c r="S54" s="17">
        <v>0.1108</v>
      </c>
      <c r="T54" s="17">
        <v>0.11840000000000001</v>
      </c>
      <c r="U54" s="17">
        <v>0.126</v>
      </c>
    </row>
    <row r="55" spans="1:21" x14ac:dyDescent="0.3">
      <c r="A55" s="47">
        <f t="shared" si="4"/>
        <v>0.14915610872613366</v>
      </c>
      <c r="B55" s="15">
        <f t="shared" si="4"/>
        <v>0.14594845047395874</v>
      </c>
      <c r="C55" s="15">
        <f t="shared" si="4"/>
        <v>0.14915610872613366</v>
      </c>
      <c r="D55" s="15">
        <f t="shared" si="4"/>
        <v>0.14755227960004619</v>
      </c>
      <c r="E55" s="15">
        <f t="shared" si="4"/>
        <v>0.14755227960004619</v>
      </c>
      <c r="F55" s="15">
        <f t="shared" si="4"/>
        <v>0.14434462134787127</v>
      </c>
      <c r="O55" s="30"/>
      <c r="P55" s="30"/>
      <c r="Q55" s="30"/>
    </row>
    <row r="56" spans="1:21" x14ac:dyDescent="0.3">
      <c r="A56" s="47">
        <f t="shared" si="4"/>
        <v>0.14915610872613366</v>
      </c>
      <c r="B56" s="15">
        <f t="shared" si="4"/>
        <v>0.14594845047395874</v>
      </c>
      <c r="C56" s="15">
        <f t="shared" si="4"/>
        <v>0.1395331339696089</v>
      </c>
      <c r="D56" s="15">
        <f t="shared" si="4"/>
        <v>0.13311781746525908</v>
      </c>
      <c r="E56" s="15">
        <f t="shared" si="4"/>
        <v>0.14113696309569637</v>
      </c>
      <c r="F56" s="15">
        <f t="shared" si="4"/>
        <v>0.1395331339696089</v>
      </c>
      <c r="O56" s="30"/>
      <c r="P56" s="30"/>
      <c r="Q56" s="30"/>
    </row>
    <row r="57" spans="1:21" x14ac:dyDescent="0.3"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x14ac:dyDescent="0.3">
      <c r="A58" s="76" t="s">
        <v>68</v>
      </c>
      <c r="B58" s="77"/>
      <c r="C58" s="77"/>
      <c r="D58" s="77"/>
      <c r="E58" s="77"/>
      <c r="F58" s="77"/>
      <c r="J58" s="43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 x14ac:dyDescent="0.3">
      <c r="A59" s="35" t="str">
        <f>LEFT(A49*K$49,6)</f>
        <v>0.0173</v>
      </c>
      <c r="B59" s="35" t="str">
        <f>LEFT(B49*K$50,6)</f>
        <v>0.0189</v>
      </c>
      <c r="C59" s="35" t="str">
        <f t="shared" ref="C59:C66" si="5">LEFT(C49*K$51,6)</f>
        <v>0.0558</v>
      </c>
      <c r="D59" s="35" t="str">
        <f t="shared" ref="D59:D66" si="6">LEFT(D49*K$52,6)</f>
        <v>0.0323</v>
      </c>
      <c r="E59" s="35" t="str">
        <f>LEFT(E49*K$53,6)</f>
        <v>0.0122</v>
      </c>
      <c r="F59" s="35" t="str">
        <f>LEFT(F49*K$54,6)</f>
        <v>0.0069</v>
      </c>
      <c r="H59" s="17" t="s">
        <v>44</v>
      </c>
      <c r="I59" s="20" t="s">
        <v>28</v>
      </c>
      <c r="J59" s="19">
        <f>SQRT((A59-$A$62)^2+(B59-$B$65)^2+(C59-$C$65)^2+(D59-$D$65)^2+(E59-$E$59)^2+(F59-$F$62)^2)</f>
        <v>2.8071337695236387E-3</v>
      </c>
      <c r="K59" s="44"/>
      <c r="L59" s="17" t="s">
        <v>44</v>
      </c>
      <c r="M59" s="20" t="s">
        <v>36</v>
      </c>
      <c r="N59" s="19">
        <f>SQRT((A59-$A$63)^2+(B59-$B$63)^2+(C59-$C$62)^2+(D59-$D$66)^2+(E59-$E$66)^2+(F59-$F$66)^2)</f>
        <v>2.5357444666211939E-3</v>
      </c>
      <c r="O59" s="44"/>
      <c r="P59" s="34" t="s">
        <v>89</v>
      </c>
      <c r="Q59" s="35">
        <v>0.89182985794357605</v>
      </c>
      <c r="R59" s="44">
        <v>1</v>
      </c>
      <c r="S59" s="44"/>
      <c r="T59" s="44"/>
      <c r="U59" s="44"/>
    </row>
    <row r="60" spans="1:21" x14ac:dyDescent="0.3">
      <c r="A60" s="35" t="str">
        <f t="shared" ref="A60:A66" si="7">LEFT(A50*K$49,6)</f>
        <v>0.0175</v>
      </c>
      <c r="B60" s="35" t="str">
        <f t="shared" ref="B60:B66" si="8">LEFT(B50*K$50,6)</f>
        <v>0.0189</v>
      </c>
      <c r="C60" s="35" t="str">
        <f t="shared" si="5"/>
        <v>0.0571</v>
      </c>
      <c r="D60" s="35" t="str">
        <f t="shared" si="6"/>
        <v>0.0331</v>
      </c>
      <c r="E60" s="35" t="str">
        <f>LEFT(E50*K53,6)</f>
        <v>0.0119</v>
      </c>
      <c r="F60" s="35" t="str">
        <f t="shared" ref="F60:F66" si="9">LEFT(F50*K$54,6)</f>
        <v>0.0071</v>
      </c>
      <c r="H60" s="17" t="s">
        <v>45</v>
      </c>
      <c r="I60" s="21" t="s">
        <v>29</v>
      </c>
      <c r="J60" s="19">
        <f t="shared" ref="J60:J66" si="10">SQRT((A60-$A$62)^2+(B60-$B$65)^2+(C60-$C$65)^2+(D60-$D$65)^2+(E60-$E$59)^2+(F60-$F$62)^2)</f>
        <v>1.4282856857085742E-3</v>
      </c>
      <c r="K60" s="44"/>
      <c r="L60" s="17" t="s">
        <v>45</v>
      </c>
      <c r="M60" s="21" t="s">
        <v>37</v>
      </c>
      <c r="N60" s="19">
        <f t="shared" ref="N60:N66" si="11">SQRT((A60-$A$63)^2+(B60-$B$63)^2+(C60-$C$62)^2+(D60-$D$66)^2+(E60-$E$66)^2+(F60-$F$66)^2)</f>
        <v>4.0162171256046342E-3</v>
      </c>
      <c r="O60" s="44"/>
      <c r="P60" s="34" t="s">
        <v>84</v>
      </c>
      <c r="Q60" s="35">
        <v>0.73766462518106901</v>
      </c>
      <c r="R60" s="44">
        <v>2</v>
      </c>
      <c r="S60" s="44"/>
      <c r="T60" s="44"/>
      <c r="U60" s="44"/>
    </row>
    <row r="61" spans="1:21" x14ac:dyDescent="0.3">
      <c r="A61" s="35" t="str">
        <f t="shared" si="7"/>
        <v>0.0171</v>
      </c>
      <c r="B61" s="35" t="str">
        <f t="shared" si="8"/>
        <v>0.0191</v>
      </c>
      <c r="C61" s="35" t="str">
        <f t="shared" si="5"/>
        <v>0.0546</v>
      </c>
      <c r="D61" s="35" t="str">
        <f t="shared" si="6"/>
        <v>0.0338</v>
      </c>
      <c r="E61" s="35" t="str">
        <f t="shared" ref="E61:E66" si="12">LEFT(E51*K$53,6)</f>
        <v>0.0118</v>
      </c>
      <c r="F61" s="35" t="str">
        <f t="shared" si="9"/>
        <v>0.0069</v>
      </c>
      <c r="H61" s="17" t="s">
        <v>46</v>
      </c>
      <c r="I61" s="21" t="s">
        <v>30</v>
      </c>
      <c r="J61" s="19">
        <f t="shared" si="10"/>
        <v>3.2603680773802208E-3</v>
      </c>
      <c r="K61" s="44"/>
      <c r="L61" s="17" t="s">
        <v>46</v>
      </c>
      <c r="M61" s="21" t="s">
        <v>38</v>
      </c>
      <c r="N61" s="19">
        <f t="shared" si="11"/>
        <v>3.1464265445104505E-3</v>
      </c>
      <c r="O61" s="44"/>
      <c r="P61" s="34" t="s">
        <v>85</v>
      </c>
      <c r="Q61" s="35">
        <v>0.49110775827896402</v>
      </c>
      <c r="R61" s="44">
        <v>3</v>
      </c>
      <c r="S61" s="44"/>
      <c r="T61" s="44"/>
      <c r="U61" s="44"/>
    </row>
    <row r="62" spans="1:21" x14ac:dyDescent="0.3">
      <c r="A62" s="35" t="str">
        <f t="shared" si="7"/>
        <v>0.0177</v>
      </c>
      <c r="B62" s="35" t="str">
        <f t="shared" si="8"/>
        <v>0.0189</v>
      </c>
      <c r="C62" s="35" t="str">
        <f t="shared" si="5"/>
        <v>0.0539</v>
      </c>
      <c r="D62" s="35" t="str">
        <f t="shared" si="6"/>
        <v>0.0323</v>
      </c>
      <c r="E62" s="35" t="str">
        <f t="shared" si="12"/>
        <v>0.0117</v>
      </c>
      <c r="F62" s="35" t="str">
        <f t="shared" si="9"/>
        <v>0.0074</v>
      </c>
      <c r="H62" s="17" t="s">
        <v>47</v>
      </c>
      <c r="I62" s="21" t="s">
        <v>31</v>
      </c>
      <c r="J62" s="19">
        <f t="shared" si="10"/>
        <v>4.3069710934716034E-3</v>
      </c>
      <c r="K62" s="44"/>
      <c r="L62" s="17" t="s">
        <v>47</v>
      </c>
      <c r="M62" s="21" t="s">
        <v>39</v>
      </c>
      <c r="N62" s="19">
        <f t="shared" si="11"/>
        <v>1.8165902124584973E-3</v>
      </c>
      <c r="O62" s="44"/>
      <c r="P62" s="34" t="s">
        <v>88</v>
      </c>
      <c r="Q62" s="35">
        <v>0.49110775827896402</v>
      </c>
      <c r="R62" s="44">
        <v>4</v>
      </c>
      <c r="S62" s="44"/>
      <c r="T62" s="44"/>
      <c r="U62" s="44"/>
    </row>
    <row r="63" spans="1:21" x14ac:dyDescent="0.3">
      <c r="A63" s="35" t="str">
        <f t="shared" si="7"/>
        <v>0.0169</v>
      </c>
      <c r="B63" s="35" t="str">
        <f t="shared" si="8"/>
        <v>0.0185</v>
      </c>
      <c r="C63" s="35" t="str">
        <f t="shared" si="5"/>
        <v>0.0558</v>
      </c>
      <c r="D63" s="35" t="str">
        <f t="shared" si="6"/>
        <v>0.0323</v>
      </c>
      <c r="E63" s="35" t="str">
        <f t="shared" si="12"/>
        <v>0.0122</v>
      </c>
      <c r="F63" s="35" t="str">
        <f t="shared" si="9"/>
        <v>0.0072</v>
      </c>
      <c r="H63" s="17" t="s">
        <v>48</v>
      </c>
      <c r="I63" s="21" t="s">
        <v>32</v>
      </c>
      <c r="J63" s="19">
        <f t="shared" si="10"/>
        <v>2.9512709126747407E-3</v>
      </c>
      <c r="K63" s="44"/>
      <c r="L63" s="17" t="s">
        <v>48</v>
      </c>
      <c r="M63" s="21" t="s">
        <v>40</v>
      </c>
      <c r="N63" s="19">
        <f t="shared" si="11"/>
        <v>2.4899799195977463E-3</v>
      </c>
      <c r="O63" s="44"/>
      <c r="P63" s="34" t="s">
        <v>83</v>
      </c>
      <c r="Q63" s="35">
        <v>0.47460270561038775</v>
      </c>
      <c r="R63" s="44">
        <v>5</v>
      </c>
      <c r="S63" s="44"/>
      <c r="T63" s="44"/>
      <c r="U63" s="44"/>
    </row>
    <row r="64" spans="1:21" x14ac:dyDescent="0.3">
      <c r="A64" s="35" t="str">
        <f t="shared" si="7"/>
        <v>0.0171</v>
      </c>
      <c r="B64" s="35" t="str">
        <f t="shared" si="8"/>
        <v>0.0191</v>
      </c>
      <c r="C64" s="35" t="str">
        <f t="shared" si="5"/>
        <v>0.0546</v>
      </c>
      <c r="D64" s="35" t="str">
        <f t="shared" si="6"/>
        <v>0.0338</v>
      </c>
      <c r="E64" s="35" t="str">
        <f t="shared" si="12"/>
        <v>0.0118</v>
      </c>
      <c r="F64" s="35" t="str">
        <f t="shared" si="9"/>
        <v>0.0069</v>
      </c>
      <c r="H64" s="17" t="s">
        <v>49</v>
      </c>
      <c r="I64" s="21" t="s">
        <v>33</v>
      </c>
      <c r="J64" s="19">
        <f t="shared" si="10"/>
        <v>3.2603680773802208E-3</v>
      </c>
      <c r="K64" s="44"/>
      <c r="L64" s="17" t="s">
        <v>49</v>
      </c>
      <c r="M64" s="21" t="s">
        <v>41</v>
      </c>
      <c r="N64" s="19">
        <f t="shared" si="11"/>
        <v>3.1464265445104505E-3</v>
      </c>
      <c r="O64" s="44"/>
      <c r="P64" s="34" t="s">
        <v>87</v>
      </c>
      <c r="Q64" s="35">
        <v>0.45761167723227891</v>
      </c>
      <c r="R64" s="44">
        <v>6</v>
      </c>
      <c r="S64" s="44"/>
      <c r="T64" s="44"/>
      <c r="U64" s="44"/>
    </row>
    <row r="65" spans="1:21" x14ac:dyDescent="0.3">
      <c r="A65" s="35" t="str">
        <f t="shared" si="7"/>
        <v>0.0171</v>
      </c>
      <c r="B65" s="35" t="str">
        <f t="shared" si="8"/>
        <v>0.0194</v>
      </c>
      <c r="C65" s="35" t="str">
        <f t="shared" si="5"/>
        <v>0.0577</v>
      </c>
      <c r="D65" s="35" t="str">
        <f t="shared" si="6"/>
        <v>0.0342</v>
      </c>
      <c r="E65" s="35" t="str">
        <f t="shared" si="12"/>
        <v>0.0122</v>
      </c>
      <c r="F65" s="35" t="str">
        <f t="shared" si="9"/>
        <v>0.0072</v>
      </c>
      <c r="H65" s="17" t="s">
        <v>50</v>
      </c>
      <c r="I65" s="21" t="s">
        <v>34</v>
      </c>
      <c r="J65" s="19">
        <f t="shared" si="10"/>
        <v>6.3245553203367588E-4</v>
      </c>
      <c r="K65" s="44"/>
      <c r="L65" s="17" t="s">
        <v>50</v>
      </c>
      <c r="M65" s="21" t="s">
        <v>42</v>
      </c>
      <c r="N65" s="19">
        <f t="shared" si="11"/>
        <v>5.2144031297934748E-3</v>
      </c>
      <c r="O65" s="44"/>
      <c r="P65" s="34" t="s">
        <v>86</v>
      </c>
      <c r="Q65" s="35">
        <v>0.29665583827817621</v>
      </c>
      <c r="R65" s="44">
        <v>7</v>
      </c>
      <c r="S65" s="44"/>
      <c r="T65" s="44"/>
      <c r="U65" s="44"/>
    </row>
    <row r="66" spans="1:21" x14ac:dyDescent="0.3">
      <c r="A66" s="35" t="str">
        <f t="shared" si="7"/>
        <v>0.0171</v>
      </c>
      <c r="B66" s="35" t="str">
        <f t="shared" si="8"/>
        <v>0.0194</v>
      </c>
      <c r="C66" s="35" t="str">
        <f t="shared" si="5"/>
        <v>0.0539</v>
      </c>
      <c r="D66" s="35" t="str">
        <f t="shared" si="6"/>
        <v>0.0308</v>
      </c>
      <c r="E66" s="35" t="str">
        <f t="shared" si="12"/>
        <v>0.0117</v>
      </c>
      <c r="F66" s="35" t="str">
        <f t="shared" si="9"/>
        <v>0.0069</v>
      </c>
      <c r="H66" s="17" t="s">
        <v>51</v>
      </c>
      <c r="I66" s="22" t="s">
        <v>35</v>
      </c>
      <c r="J66" s="19">
        <f t="shared" si="10"/>
        <v>5.182663407939974E-3</v>
      </c>
      <c r="K66" s="44"/>
      <c r="L66" s="17" t="s">
        <v>51</v>
      </c>
      <c r="M66" s="22" t="s">
        <v>43</v>
      </c>
      <c r="N66" s="19">
        <f t="shared" si="11"/>
        <v>9.2195444572929072E-4</v>
      </c>
      <c r="O66" s="44"/>
      <c r="P66" s="34" t="s">
        <v>90</v>
      </c>
      <c r="Q66" s="35">
        <v>0.15102574277849959</v>
      </c>
      <c r="R66" s="44">
        <v>8</v>
      </c>
      <c r="S66" s="44"/>
      <c r="T66" s="44"/>
      <c r="U66" s="44"/>
    </row>
    <row r="67" spans="1:21" x14ac:dyDescent="0.3">
      <c r="J67" s="43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 x14ac:dyDescent="0.3">
      <c r="A68" s="76" t="s">
        <v>69</v>
      </c>
      <c r="B68" s="77"/>
      <c r="C68" s="77"/>
      <c r="D68" s="77"/>
      <c r="E68" s="77"/>
      <c r="F68" s="77"/>
      <c r="J68" s="43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x14ac:dyDescent="0.3">
      <c r="A69" s="35" t="str">
        <f>LEFT(A49*L$49,6)</f>
        <v>0.0189</v>
      </c>
      <c r="B69" s="35" t="str">
        <f>LEFT(B49*L$50,6)</f>
        <v>0.0198</v>
      </c>
      <c r="C69" s="35" t="str">
        <f>LEFT(C49*L$51,6)</f>
        <v>0.0522</v>
      </c>
      <c r="D69" s="35" t="str">
        <f>LEFT(D49*L$52,6)</f>
        <v>0.0310</v>
      </c>
      <c r="E69" s="35" t="str">
        <f>LEFT(E49*L$53,6)</f>
        <v>0.0137</v>
      </c>
      <c r="F69" s="35" t="str">
        <f>LEFT(F49*L$54,6)</f>
        <v>0.0080</v>
      </c>
      <c r="H69" s="17" t="s">
        <v>44</v>
      </c>
      <c r="I69" s="20" t="s">
        <v>28</v>
      </c>
      <c r="J69" s="19">
        <f>SQRT((A69-$A$72)^2+(B69-$B$75)^2+(C69-$C$75)^2+(D69-$D$75)^2+(E69-$E$75)^2+(F69-$F$72)^2)</f>
        <v>2.5884358211089591E-3</v>
      </c>
      <c r="K69" s="44"/>
      <c r="L69" s="17" t="s">
        <v>44</v>
      </c>
      <c r="M69" s="20" t="s">
        <v>36</v>
      </c>
      <c r="N69" s="19">
        <f>SQRT((A69-$A$63)^2+(B69-$B$63)^2+(C69-$C$62)^2+(D69-$D$66)^2+(E69-$E$66)^2+(F69-$F$66)^2)</f>
        <v>3.7188707963574123E-3</v>
      </c>
      <c r="O69" s="44"/>
      <c r="P69" s="34" t="s">
        <v>89</v>
      </c>
      <c r="Q69" s="35">
        <v>0.86380323293382721</v>
      </c>
      <c r="R69" s="44">
        <v>1</v>
      </c>
      <c r="S69" s="44"/>
      <c r="T69" s="44"/>
      <c r="U69" s="44"/>
    </row>
    <row r="70" spans="1:21" x14ac:dyDescent="0.3">
      <c r="A70" s="35" t="str">
        <f t="shared" ref="A70:A76" si="13">LEFT(A50*L$49,6)</f>
        <v>0.0191</v>
      </c>
      <c r="B70" s="35" t="str">
        <f t="shared" ref="B70:B76" si="14">LEFT(B50*L$50,6)</f>
        <v>0.0198</v>
      </c>
      <c r="C70" s="35" t="str">
        <f t="shared" ref="C70:C76" si="15">LEFT(C50*L$51,6)</f>
        <v>0.0533</v>
      </c>
      <c r="D70" s="35" t="str">
        <f t="shared" ref="D70:D76" si="16">LEFT(D50*L$52,6)</f>
        <v>0.0317</v>
      </c>
      <c r="E70" s="35" t="str">
        <f t="shared" ref="E70:E76" si="17">LEFT(E50*L$53,6)</f>
        <v>0.0134</v>
      </c>
      <c r="F70" s="35" t="str">
        <f t="shared" ref="F70:F76" si="18">LEFT(F50*L$54,6)</f>
        <v>0.0082</v>
      </c>
      <c r="H70" s="17" t="s">
        <v>45</v>
      </c>
      <c r="I70" s="21" t="s">
        <v>29</v>
      </c>
      <c r="J70" s="19">
        <f t="shared" ref="J70:J76" si="19">SQRT((A70-$A$72)^2+(B70-$B$75)^2+(C70-$C$75)^2+(D70-$D$75)^2+(E70-$E$75)^2+(F70-$F$72)^2)</f>
        <v>1.396424004376898E-3</v>
      </c>
      <c r="K70" s="44"/>
      <c r="L70" s="17" t="s">
        <v>45</v>
      </c>
      <c r="M70" s="21" t="s">
        <v>37</v>
      </c>
      <c r="N70" s="19">
        <f t="shared" ref="N70:N76" si="20">SQRT((A70-$A$63)^2+(B70-$B$63)^2+(C70-$C$62)^2+(D70-$D$66)^2+(E70-$E$66)^2+(F70-$F$66)^2)</f>
        <v>3.5042830935870487E-3</v>
      </c>
      <c r="O70" s="44"/>
      <c r="P70" s="34" t="s">
        <v>84</v>
      </c>
      <c r="Q70" s="35">
        <v>0.71505662826552974</v>
      </c>
      <c r="R70" s="44">
        <v>2</v>
      </c>
      <c r="S70" s="44"/>
      <c r="T70" s="44"/>
      <c r="U70" s="44"/>
    </row>
    <row r="71" spans="1:21" x14ac:dyDescent="0.3">
      <c r="A71" s="35" t="str">
        <f t="shared" si="13"/>
        <v>0.0187</v>
      </c>
      <c r="B71" s="35" t="str">
        <f t="shared" si="14"/>
        <v>0.0200</v>
      </c>
      <c r="C71" s="35" t="str">
        <f t="shared" si="15"/>
        <v>0.0510</v>
      </c>
      <c r="D71" s="35" t="str">
        <f t="shared" si="16"/>
        <v>0.0324</v>
      </c>
      <c r="E71" s="35" t="str">
        <f t="shared" si="17"/>
        <v>0.0133</v>
      </c>
      <c r="F71" s="35" t="str">
        <f t="shared" si="18"/>
        <v>0.0080</v>
      </c>
      <c r="H71" s="17" t="s">
        <v>46</v>
      </c>
      <c r="I71" s="21" t="s">
        <v>30</v>
      </c>
      <c r="J71" s="19">
        <f t="shared" si="19"/>
        <v>3.0626785662227181E-3</v>
      </c>
      <c r="K71" s="44"/>
      <c r="L71" s="17" t="s">
        <v>46</v>
      </c>
      <c r="M71" s="21" t="s">
        <v>38</v>
      </c>
      <c r="N71" s="19">
        <f t="shared" si="20"/>
        <v>4.4977772288098085E-3</v>
      </c>
      <c r="O71" s="44"/>
      <c r="P71" s="34" t="s">
        <v>85</v>
      </c>
      <c r="Q71" s="35">
        <v>0.59490821066171684</v>
      </c>
      <c r="R71" s="44">
        <v>3</v>
      </c>
      <c r="S71" s="44"/>
      <c r="T71" s="44"/>
      <c r="U71" s="44"/>
    </row>
    <row r="72" spans="1:21" x14ac:dyDescent="0.3">
      <c r="A72" s="35" t="str">
        <f t="shared" si="13"/>
        <v>0.0193</v>
      </c>
      <c r="B72" s="35" t="str">
        <f t="shared" si="14"/>
        <v>0.0198</v>
      </c>
      <c r="C72" s="35" t="str">
        <f t="shared" si="15"/>
        <v>0.0504</v>
      </c>
      <c r="D72" s="35" t="str">
        <f t="shared" si="16"/>
        <v>0.0310</v>
      </c>
      <c r="E72" s="35" t="str">
        <f t="shared" si="17"/>
        <v>0.0131</v>
      </c>
      <c r="F72" s="35" t="str">
        <f t="shared" si="18"/>
        <v>0.0085</v>
      </c>
      <c r="H72" s="17" t="s">
        <v>47</v>
      </c>
      <c r="I72" s="21" t="s">
        <v>31</v>
      </c>
      <c r="J72" s="19">
        <f t="shared" si="19"/>
        <v>4.0012498047485153E-3</v>
      </c>
      <c r="K72" s="44"/>
      <c r="L72" s="17" t="s">
        <v>47</v>
      </c>
      <c r="M72" s="21" t="s">
        <v>39</v>
      </c>
      <c r="N72" s="19">
        <f t="shared" si="20"/>
        <v>4.9254441424099052E-3</v>
      </c>
      <c r="O72" s="44"/>
      <c r="P72" s="34" t="s">
        <v>88</v>
      </c>
      <c r="Q72" s="35">
        <v>0.59490821066171684</v>
      </c>
      <c r="R72" s="44">
        <v>4</v>
      </c>
      <c r="S72" s="44"/>
      <c r="T72" s="44"/>
      <c r="U72" s="44"/>
    </row>
    <row r="73" spans="1:21" x14ac:dyDescent="0.3">
      <c r="A73" s="35" t="str">
        <f t="shared" si="13"/>
        <v>0.0185</v>
      </c>
      <c r="B73" s="35" t="str">
        <f t="shared" si="14"/>
        <v>0.0193</v>
      </c>
      <c r="C73" s="35" t="str">
        <f t="shared" si="15"/>
        <v>0.0522</v>
      </c>
      <c r="D73" s="35" t="str">
        <f t="shared" si="16"/>
        <v>0.0310</v>
      </c>
      <c r="E73" s="35" t="str">
        <f t="shared" si="17"/>
        <v>0.0137</v>
      </c>
      <c r="F73" s="35" t="str">
        <f t="shared" si="18"/>
        <v>0.0084</v>
      </c>
      <c r="H73" s="17" t="s">
        <v>48</v>
      </c>
      <c r="I73" s="21" t="s">
        <v>32</v>
      </c>
      <c r="J73" s="19">
        <f t="shared" si="19"/>
        <v>2.7549954627911839E-3</v>
      </c>
      <c r="K73" s="44"/>
      <c r="L73" s="17" t="s">
        <v>48</v>
      </c>
      <c r="M73" s="21" t="s">
        <v>40</v>
      </c>
      <c r="N73" s="19">
        <f t="shared" si="20"/>
        <v>3.518522417151837E-3</v>
      </c>
      <c r="O73" s="44"/>
      <c r="P73" s="34" t="s">
        <v>83</v>
      </c>
      <c r="Q73" s="35">
        <v>0.58961312996248039</v>
      </c>
      <c r="R73" s="44">
        <v>5</v>
      </c>
      <c r="S73" s="44"/>
      <c r="T73" s="44"/>
      <c r="U73" s="44"/>
    </row>
    <row r="74" spans="1:21" x14ac:dyDescent="0.3">
      <c r="A74" s="35" t="str">
        <f t="shared" si="13"/>
        <v>0.0187</v>
      </c>
      <c r="B74" s="35" t="str">
        <f t="shared" si="14"/>
        <v>0.0200</v>
      </c>
      <c r="C74" s="35" t="str">
        <f t="shared" si="15"/>
        <v>0.0510</v>
      </c>
      <c r="D74" s="35" t="str">
        <f t="shared" si="16"/>
        <v>0.0324</v>
      </c>
      <c r="E74" s="35" t="str">
        <f t="shared" si="17"/>
        <v>0.0133</v>
      </c>
      <c r="F74" s="35" t="str">
        <f t="shared" si="18"/>
        <v>0.0080</v>
      </c>
      <c r="H74" s="17" t="s">
        <v>49</v>
      </c>
      <c r="I74" s="21" t="s">
        <v>33</v>
      </c>
      <c r="J74" s="19">
        <f t="shared" si="19"/>
        <v>3.0626785662227181E-3</v>
      </c>
      <c r="K74" s="44"/>
      <c r="L74" s="17" t="s">
        <v>49</v>
      </c>
      <c r="M74" s="21" t="s">
        <v>41</v>
      </c>
      <c r="N74" s="19">
        <f t="shared" si="20"/>
        <v>4.4977772288098085E-3</v>
      </c>
      <c r="O74" s="44"/>
      <c r="P74" s="34" t="s">
        <v>87</v>
      </c>
      <c r="Q74" s="35">
        <v>0.56085317432518322</v>
      </c>
      <c r="R74" s="44">
        <v>6</v>
      </c>
      <c r="S74" s="44"/>
      <c r="T74" s="44"/>
      <c r="U74" s="44"/>
    </row>
    <row r="75" spans="1:21" x14ac:dyDescent="0.3">
      <c r="A75" s="35" t="str">
        <f t="shared" si="13"/>
        <v>0.0187</v>
      </c>
      <c r="B75" s="35" t="str">
        <f t="shared" si="14"/>
        <v>0.0202</v>
      </c>
      <c r="C75" s="35" t="str">
        <f t="shared" si="15"/>
        <v>0.0539</v>
      </c>
      <c r="D75" s="35" t="str">
        <f t="shared" si="16"/>
        <v>0.0328</v>
      </c>
      <c r="E75" s="35" t="str">
        <f t="shared" si="17"/>
        <v>0.0137</v>
      </c>
      <c r="F75" s="35" t="str">
        <f t="shared" si="18"/>
        <v>0.0083</v>
      </c>
      <c r="H75" s="17" t="s">
        <v>50</v>
      </c>
      <c r="I75" s="21" t="s">
        <v>34</v>
      </c>
      <c r="J75" s="19">
        <f t="shared" si="19"/>
        <v>6.3245553203367588E-4</v>
      </c>
      <c r="K75" s="44"/>
      <c r="L75" s="17" t="s">
        <v>50</v>
      </c>
      <c r="M75" s="21" t="s">
        <v>42</v>
      </c>
      <c r="N75" s="19">
        <f t="shared" si="20"/>
        <v>4.0112342240263181E-3</v>
      </c>
      <c r="O75" s="44"/>
      <c r="P75" s="34" t="s">
        <v>86</v>
      </c>
      <c r="Q75" s="35">
        <v>0.55176576810699229</v>
      </c>
      <c r="R75" s="44">
        <v>7</v>
      </c>
      <c r="S75" s="44"/>
      <c r="T75" s="44"/>
      <c r="U75" s="44"/>
    </row>
    <row r="76" spans="1:21" x14ac:dyDescent="0.3">
      <c r="A76" s="35" t="str">
        <f t="shared" si="13"/>
        <v>0.0187</v>
      </c>
      <c r="B76" s="35" t="str">
        <f t="shared" si="14"/>
        <v>0.0202</v>
      </c>
      <c r="C76" s="35" t="str">
        <f t="shared" si="15"/>
        <v>0.0504</v>
      </c>
      <c r="D76" s="35" t="str">
        <f t="shared" si="16"/>
        <v>0.0296</v>
      </c>
      <c r="E76" s="35" t="str">
        <f t="shared" si="17"/>
        <v>0.0131</v>
      </c>
      <c r="F76" s="35" t="str">
        <f t="shared" si="18"/>
        <v>0.0080</v>
      </c>
      <c r="H76" s="17" t="s">
        <v>51</v>
      </c>
      <c r="I76" s="22" t="s">
        <v>35</v>
      </c>
      <c r="J76" s="19">
        <f t="shared" si="19"/>
        <v>4.8435524153249369E-3</v>
      </c>
      <c r="K76" s="44"/>
      <c r="L76" s="17" t="s">
        <v>51</v>
      </c>
      <c r="M76" s="22" t="s">
        <v>43</v>
      </c>
      <c r="N76" s="19">
        <f t="shared" si="20"/>
        <v>4.7947888378947444E-3</v>
      </c>
      <c r="O76" s="44"/>
      <c r="P76" s="34" t="s">
        <v>90</v>
      </c>
      <c r="Q76" s="35">
        <v>0.49747033352788256</v>
      </c>
      <c r="R76" s="44">
        <v>8</v>
      </c>
      <c r="S76" s="44"/>
      <c r="T76" s="44"/>
      <c r="U76" s="44"/>
    </row>
    <row r="77" spans="1:21" x14ac:dyDescent="0.3">
      <c r="J77" s="43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x14ac:dyDescent="0.3">
      <c r="A78" s="73" t="s">
        <v>81</v>
      </c>
      <c r="B78" s="74"/>
      <c r="C78" s="74"/>
      <c r="D78" s="74"/>
      <c r="E78" s="74"/>
      <c r="F78" s="74"/>
      <c r="J78" s="43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x14ac:dyDescent="0.3">
      <c r="A79" s="35" t="str">
        <f>LEFT(A49*P$49,6)</f>
        <v>0.0254</v>
      </c>
      <c r="B79" s="35" t="str">
        <f>LEFT(B49*P$50,6)</f>
        <v>0.0231</v>
      </c>
      <c r="C79" s="35" t="str">
        <f>LEFT(C49*P$51,6)</f>
        <v>0.0377</v>
      </c>
      <c r="D79" s="35" t="str">
        <f>LEFT(D49*P$52,6)</f>
        <v>0.0257</v>
      </c>
      <c r="E79" s="35" t="str">
        <f>LEFT(E49*P$53,6)</f>
        <v>0.0198</v>
      </c>
      <c r="F79" s="35" t="str">
        <f>LEFT(F49*P$54,6)</f>
        <v>0.0122</v>
      </c>
      <c r="H79" s="17" t="s">
        <v>44</v>
      </c>
      <c r="I79" s="20" t="s">
        <v>28</v>
      </c>
      <c r="J79" s="19">
        <f>SQRT((A79-$A$82)^2+(B79-$B$86)^2+(C79-$C$85)^2+(D79-$D$85)^2+(E79-$E$79)^2+(F79-$F$82)^2)</f>
        <v>2.3151673805580451E-3</v>
      </c>
      <c r="K79" s="44"/>
      <c r="L79" s="17" t="s">
        <v>44</v>
      </c>
      <c r="M79" s="20" t="s">
        <v>36</v>
      </c>
      <c r="N79" s="19">
        <f>SQRT((A79-$A$83)^2+(B79-$B$83)^2+(C79-$C$82)^2+(D79-$D$86)^2+(E79-$E$82)^2+(F79-$F$79)^2)</f>
        <v>2.1330729007701518E-3</v>
      </c>
      <c r="O79" s="44"/>
      <c r="P79" s="34" t="s">
        <v>89</v>
      </c>
      <c r="Q79" s="35">
        <v>0.81913784739101358</v>
      </c>
      <c r="R79" s="44">
        <v>1</v>
      </c>
      <c r="S79" s="44"/>
      <c r="T79" s="44"/>
      <c r="U79" s="44"/>
    </row>
    <row r="80" spans="1:21" x14ac:dyDescent="0.3">
      <c r="A80" s="35" t="str">
        <f t="shared" ref="A80:A86" si="21">LEFT(A50*P$49,6)</f>
        <v>0.0256</v>
      </c>
      <c r="B80" s="35" t="str">
        <f t="shared" ref="B80:B86" si="22">LEFT(B50*P$50,6)</f>
        <v>0.0231</v>
      </c>
      <c r="C80" s="35" t="str">
        <f t="shared" ref="C80:C86" si="23">LEFT(C50*P$51,6)</f>
        <v>0.0385</v>
      </c>
      <c r="D80" s="35" t="str">
        <f t="shared" ref="D80:D86" si="24">LEFT(D50*P$52,6)</f>
        <v>0.0263</v>
      </c>
      <c r="E80" s="35" t="str">
        <f t="shared" ref="E80:E86" si="25">LEFT(E50*P$53,6)</f>
        <v>0.0194</v>
      </c>
      <c r="F80" s="35" t="str">
        <f t="shared" ref="F80:F86" si="26">LEFT(F50*P$54,6)</f>
        <v>0.0125</v>
      </c>
      <c r="H80" s="17" t="s">
        <v>45</v>
      </c>
      <c r="I80" s="21" t="s">
        <v>29</v>
      </c>
      <c r="J80" s="19">
        <f t="shared" ref="J80:J86" si="27">SQRT((A80-$A$82)^2+(B80-$B$86)^2+(C80-$C$85)^2+(D80-$D$85)^2+(E80-$E$79)^2+(F80-$F$82)^2)</f>
        <v>1.4247806848774994E-3</v>
      </c>
      <c r="K80" s="44"/>
      <c r="L80" s="17" t="s">
        <v>45</v>
      </c>
      <c r="M80" s="21" t="s">
        <v>37</v>
      </c>
      <c r="N80" s="19">
        <f t="shared" ref="N80:N86" si="28">SQRT((A80-$A$83)^2+(B80-$B$83)^2+(C80-$C$82)^2+(D80-$D$86)^2+(E80-$E$82)^2+(F80-$F$79)^2)</f>
        <v>2.9799328851502667E-3</v>
      </c>
      <c r="O80" s="44"/>
      <c r="P80" s="34" t="s">
        <v>84</v>
      </c>
      <c r="Q80" s="35">
        <v>0.67653272744622128</v>
      </c>
      <c r="R80" s="44">
        <v>2</v>
      </c>
      <c r="S80" s="44"/>
      <c r="T80" s="44"/>
      <c r="U80" s="44"/>
    </row>
    <row r="81" spans="1:21" x14ac:dyDescent="0.3">
      <c r="A81" s="35" t="str">
        <f t="shared" si="21"/>
        <v>0.0251</v>
      </c>
      <c r="B81" s="35" t="str">
        <f t="shared" si="22"/>
        <v>0.0234</v>
      </c>
      <c r="C81" s="35" t="str">
        <f t="shared" si="23"/>
        <v>0.0369</v>
      </c>
      <c r="D81" s="35" t="str">
        <f t="shared" si="24"/>
        <v>0.0269</v>
      </c>
      <c r="E81" s="35" t="str">
        <f t="shared" si="25"/>
        <v>0.0191</v>
      </c>
      <c r="F81" s="35" t="str">
        <f t="shared" si="26"/>
        <v>0.0122</v>
      </c>
      <c r="H81" s="17" t="s">
        <v>46</v>
      </c>
      <c r="I81" s="21" t="s">
        <v>30</v>
      </c>
      <c r="J81" s="19">
        <f t="shared" si="27"/>
        <v>2.5553864678361255E-3</v>
      </c>
      <c r="K81" s="44"/>
      <c r="L81" s="17" t="s">
        <v>46</v>
      </c>
      <c r="M81" s="21" t="s">
        <v>38</v>
      </c>
      <c r="N81" s="19">
        <f t="shared" si="28"/>
        <v>2.6038433132583075E-3</v>
      </c>
      <c r="O81" s="44"/>
      <c r="P81" s="34" t="s">
        <v>85</v>
      </c>
      <c r="Q81" s="35">
        <v>0.50469613173653827</v>
      </c>
      <c r="R81" s="44">
        <v>3</v>
      </c>
      <c r="S81" s="44"/>
      <c r="T81" s="44"/>
      <c r="U81" s="44"/>
    </row>
    <row r="82" spans="1:21" x14ac:dyDescent="0.3">
      <c r="A82" s="35" t="str">
        <f t="shared" si="21"/>
        <v>0.0259</v>
      </c>
      <c r="B82" s="35" t="str">
        <f t="shared" si="22"/>
        <v>0.0231</v>
      </c>
      <c r="C82" s="35" t="str">
        <f t="shared" si="23"/>
        <v>0.0364</v>
      </c>
      <c r="D82" s="35" t="str">
        <f t="shared" si="24"/>
        <v>0.0257</v>
      </c>
      <c r="E82" s="35" t="str">
        <f t="shared" si="25"/>
        <v>0.0189</v>
      </c>
      <c r="F82" s="35" t="str">
        <f t="shared" si="26"/>
        <v>0.0131</v>
      </c>
      <c r="H82" s="17" t="s">
        <v>47</v>
      </c>
      <c r="I82" s="21" t="s">
        <v>31</v>
      </c>
      <c r="J82" s="19">
        <f t="shared" si="27"/>
        <v>3.190611226708761E-3</v>
      </c>
      <c r="K82" s="44"/>
      <c r="L82" s="17" t="s">
        <v>47</v>
      </c>
      <c r="M82" s="21" t="s">
        <v>39</v>
      </c>
      <c r="N82" s="19">
        <f t="shared" si="28"/>
        <v>1.9261360284258222E-3</v>
      </c>
      <c r="O82" s="44"/>
      <c r="P82" s="34" t="s">
        <v>88</v>
      </c>
      <c r="Q82" s="35">
        <v>0.50469613173653827</v>
      </c>
      <c r="R82" s="44">
        <v>4</v>
      </c>
      <c r="S82" s="44"/>
      <c r="T82" s="44"/>
      <c r="U82" s="44"/>
    </row>
    <row r="83" spans="1:21" x14ac:dyDescent="0.3">
      <c r="A83" s="35" t="str">
        <f t="shared" si="21"/>
        <v>0.0248</v>
      </c>
      <c r="B83" s="35" t="str">
        <f t="shared" si="22"/>
        <v>0.0226</v>
      </c>
      <c r="C83" s="35" t="str">
        <f t="shared" si="23"/>
        <v>0.0377</v>
      </c>
      <c r="D83" s="35" t="str">
        <f t="shared" si="24"/>
        <v>0.0257</v>
      </c>
      <c r="E83" s="35" t="str">
        <f t="shared" si="25"/>
        <v>0.0198</v>
      </c>
      <c r="F83" s="35" t="str">
        <f t="shared" si="26"/>
        <v>0.0128</v>
      </c>
      <c r="H83" s="17" t="s">
        <v>48</v>
      </c>
      <c r="I83" s="21" t="s">
        <v>32</v>
      </c>
      <c r="J83" s="19">
        <f t="shared" si="27"/>
        <v>2.5396850198400591E-3</v>
      </c>
      <c r="K83" s="44"/>
      <c r="L83" s="17" t="s">
        <v>48</v>
      </c>
      <c r="M83" s="21" t="s">
        <v>40</v>
      </c>
      <c r="N83" s="19">
        <f t="shared" si="28"/>
        <v>2.0736441353327697E-3</v>
      </c>
      <c r="O83" s="44"/>
      <c r="P83" s="34" t="s">
        <v>83</v>
      </c>
      <c r="Q83" s="35">
        <v>0.47953185211776356</v>
      </c>
      <c r="R83" s="44">
        <v>5</v>
      </c>
      <c r="S83" s="44"/>
      <c r="T83" s="44"/>
      <c r="U83" s="44"/>
    </row>
    <row r="84" spans="1:21" x14ac:dyDescent="0.3">
      <c r="A84" s="35" t="str">
        <f t="shared" si="21"/>
        <v>0.0251</v>
      </c>
      <c r="B84" s="35" t="str">
        <f t="shared" si="22"/>
        <v>0.0234</v>
      </c>
      <c r="C84" s="35" t="str">
        <f t="shared" si="23"/>
        <v>0.0369</v>
      </c>
      <c r="D84" s="35" t="str">
        <f t="shared" si="24"/>
        <v>0.0269</v>
      </c>
      <c r="E84" s="35" t="str">
        <f t="shared" si="25"/>
        <v>0.0191</v>
      </c>
      <c r="F84" s="35" t="str">
        <f t="shared" si="26"/>
        <v>0.0122</v>
      </c>
      <c r="H84" s="17" t="s">
        <v>49</v>
      </c>
      <c r="I84" s="21" t="s">
        <v>33</v>
      </c>
      <c r="J84" s="19">
        <f t="shared" si="27"/>
        <v>2.5553864678361255E-3</v>
      </c>
      <c r="K84" s="44"/>
      <c r="L84" s="17" t="s">
        <v>49</v>
      </c>
      <c r="M84" s="21" t="s">
        <v>41</v>
      </c>
      <c r="N84" s="19">
        <f t="shared" si="28"/>
        <v>2.6038433132583075E-3</v>
      </c>
      <c r="O84" s="44"/>
      <c r="P84" s="34" t="s">
        <v>87</v>
      </c>
      <c r="Q84" s="35">
        <v>0.44948974278317777</v>
      </c>
      <c r="R84" s="44">
        <v>6</v>
      </c>
      <c r="S84" s="44"/>
      <c r="T84" s="44"/>
      <c r="U84" s="44"/>
    </row>
    <row r="85" spans="1:21" x14ac:dyDescent="0.3">
      <c r="A85" s="35" t="str">
        <f t="shared" si="21"/>
        <v>0.0251</v>
      </c>
      <c r="B85" s="35" t="str">
        <f t="shared" si="22"/>
        <v>0.0237</v>
      </c>
      <c r="C85" s="35" t="str">
        <f t="shared" si="23"/>
        <v>0.0390</v>
      </c>
      <c r="D85" s="35" t="str">
        <f t="shared" si="24"/>
        <v>0.0272</v>
      </c>
      <c r="E85" s="35" t="str">
        <f t="shared" si="25"/>
        <v>0.0198</v>
      </c>
      <c r="F85" s="35" t="str">
        <f t="shared" si="26"/>
        <v>0.0127</v>
      </c>
      <c r="H85" s="17" t="s">
        <v>50</v>
      </c>
      <c r="I85" s="21" t="s">
        <v>34</v>
      </c>
      <c r="J85" s="19">
        <f t="shared" si="27"/>
        <v>8.9442719099991515E-4</v>
      </c>
      <c r="K85" s="44"/>
      <c r="L85" s="17" t="s">
        <v>50</v>
      </c>
      <c r="M85" s="21" t="s">
        <v>42</v>
      </c>
      <c r="N85" s="19">
        <f t="shared" si="28"/>
        <v>4.0509258201058169E-3</v>
      </c>
      <c r="O85" s="44"/>
      <c r="P85" s="34" t="s">
        <v>86</v>
      </c>
      <c r="Q85" s="35">
        <v>0.37643759450752079</v>
      </c>
      <c r="R85" s="44">
        <v>7</v>
      </c>
      <c r="S85" s="44"/>
      <c r="T85" s="44"/>
      <c r="U85" s="44"/>
    </row>
    <row r="86" spans="1:21" x14ac:dyDescent="0.3">
      <c r="A86" s="35" t="str">
        <f t="shared" si="21"/>
        <v>0.0251</v>
      </c>
      <c r="B86" s="35" t="str">
        <f t="shared" si="22"/>
        <v>0.0237</v>
      </c>
      <c r="C86" s="35" t="str">
        <f t="shared" si="23"/>
        <v>0.0364</v>
      </c>
      <c r="D86" s="35" t="str">
        <f t="shared" si="24"/>
        <v>0.0245</v>
      </c>
      <c r="E86" s="35" t="str">
        <f t="shared" si="25"/>
        <v>0.0189</v>
      </c>
      <c r="F86" s="35" t="str">
        <f t="shared" si="26"/>
        <v>0.0122</v>
      </c>
      <c r="H86" s="17" t="s">
        <v>51</v>
      </c>
      <c r="I86" s="22" t="s">
        <v>35</v>
      </c>
      <c r="J86" s="19">
        <f t="shared" si="27"/>
        <v>4.0385641012617322E-3</v>
      </c>
      <c r="K86" s="44"/>
      <c r="L86" s="17" t="s">
        <v>51</v>
      </c>
      <c r="M86" s="22" t="s">
        <v>43</v>
      </c>
      <c r="N86" s="19">
        <f t="shared" si="28"/>
        <v>1.1401754250991388E-3</v>
      </c>
      <c r="O86" s="44"/>
      <c r="P86" s="34" t="s">
        <v>90</v>
      </c>
      <c r="Q86" s="35">
        <v>0.22016465962333237</v>
      </c>
      <c r="R86" s="44">
        <v>8</v>
      </c>
      <c r="S86" s="44"/>
      <c r="T86" s="44"/>
      <c r="U86" s="44"/>
    </row>
    <row r="87" spans="1:21" x14ac:dyDescent="0.3">
      <c r="J87" s="43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1:21" x14ac:dyDescent="0.3">
      <c r="A88" s="73" t="s">
        <v>82</v>
      </c>
      <c r="B88" s="74"/>
      <c r="C88" s="74"/>
      <c r="D88" s="74"/>
      <c r="E88" s="74"/>
      <c r="F88" s="74"/>
      <c r="J88" s="43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1:21" x14ac:dyDescent="0.3">
      <c r="A89" s="35" t="str">
        <f>LEFT(A49*U$49,6)</f>
        <v>0.0334</v>
      </c>
      <c r="B89" s="35" t="str">
        <f>LEFT(B49*U$50,6)</f>
        <v>0.0274</v>
      </c>
      <c r="C89" s="35" t="str">
        <f>LEFT(C49*U$51,6)</f>
        <v>0.0196</v>
      </c>
      <c r="D89" s="35" t="str">
        <f>LEFT(D49*U$52,6)</f>
        <v>0.0191</v>
      </c>
      <c r="E89" s="35" t="str">
        <f>LEFT(E49*U$53,6)</f>
        <v>0.0274</v>
      </c>
      <c r="F89" s="35" t="str">
        <f>LEFT(F49*U$54,6)</f>
        <v>0.0175</v>
      </c>
      <c r="H89" s="17" t="s">
        <v>44</v>
      </c>
      <c r="I89" s="20" t="s">
        <v>28</v>
      </c>
      <c r="J89" s="19">
        <f>SQRT((A89-$A$92)^2+(B89-$B$95)^2+(C89-$C$95)^2+(D89-$D$95)^2+(E89-$E$89)^2+(F89-$F$92)^2)</f>
        <v>1.9646882704388493E-3</v>
      </c>
      <c r="K89" s="44"/>
      <c r="L89" s="17" t="s">
        <v>44</v>
      </c>
      <c r="M89" s="20" t="s">
        <v>36</v>
      </c>
      <c r="N89" s="19">
        <f>SQRT((A89-$A$93)^2+(B89-$B$93)^2+(C89-$C$92)^2+(D89-$D$96)^2+(E89-$E$96)^2+(F89-$F$89)^2)</f>
        <v>1.928730152198589E-3</v>
      </c>
      <c r="O89" s="44"/>
      <c r="P89" s="34" t="s">
        <v>89</v>
      </c>
      <c r="Q89" s="35">
        <v>0.72380417939171149</v>
      </c>
      <c r="R89" s="44">
        <v>1</v>
      </c>
      <c r="S89" s="44"/>
      <c r="T89" s="44"/>
      <c r="U89" s="44"/>
    </row>
    <row r="90" spans="1:21" x14ac:dyDescent="0.3">
      <c r="A90" s="35" t="str">
        <f t="shared" ref="A90:A96" si="29">LEFT(A50*U$49,6)</f>
        <v>0.0338</v>
      </c>
      <c r="B90" s="35" t="str">
        <f t="shared" ref="B90:B96" si="30">LEFT(B50*U$50,6)</f>
        <v>0.0274</v>
      </c>
      <c r="C90" s="35" t="str">
        <f t="shared" ref="C90:C96" si="31">LEFT(C50*U$51,6)</f>
        <v>0.0200</v>
      </c>
      <c r="D90" s="35" t="str">
        <f t="shared" ref="D90:D96" si="32">LEFT(D50*U$52,6)</f>
        <v>0.0195</v>
      </c>
      <c r="E90" s="35" t="str">
        <f t="shared" ref="E90:E96" si="33">LEFT(E50*U$53,6)</f>
        <v>0.0268</v>
      </c>
      <c r="F90" s="35" t="str">
        <f t="shared" ref="F90:F96" si="34">LEFT(F50*U$54,6)</f>
        <v>0.0179</v>
      </c>
      <c r="H90" s="17" t="s">
        <v>45</v>
      </c>
      <c r="I90" s="21" t="s">
        <v>29</v>
      </c>
      <c r="J90" s="19">
        <f t="shared" ref="J90:J96" si="35">SQRT((A90-$A$92)^2+(B90-$B$95)^2+(C90-$C$95)^2+(D90-$D$95)^2+(E90-$E$89)^2+(F90-$F$92)^2)</f>
        <v>1.4071247279470297E-3</v>
      </c>
      <c r="K90" s="44"/>
      <c r="L90" s="17" t="s">
        <v>45</v>
      </c>
      <c r="M90" s="21" t="s">
        <v>37</v>
      </c>
      <c r="N90" s="19">
        <f t="shared" ref="N90:N96" si="36">SQRT((A90-$A$93)^2+(B90-$B$93)^2+(C90-$C$92)^2+(D90-$D$96)^2+(E90-$E$96)^2+(F90-$F$89)^2)</f>
        <v>2.2627416997969495E-3</v>
      </c>
      <c r="O90" s="44"/>
      <c r="P90" s="34" t="s">
        <v>84</v>
      </c>
      <c r="Q90" s="35">
        <v>0.61657331250280734</v>
      </c>
      <c r="R90" s="44">
        <v>2</v>
      </c>
      <c r="S90" s="44"/>
      <c r="T90" s="44"/>
      <c r="U90" s="44"/>
    </row>
    <row r="91" spans="1:21" x14ac:dyDescent="0.3">
      <c r="A91" s="35" t="str">
        <f t="shared" si="29"/>
        <v>0.0331</v>
      </c>
      <c r="B91" s="35" t="str">
        <f t="shared" si="30"/>
        <v>0.0277</v>
      </c>
      <c r="C91" s="35" t="str">
        <f t="shared" si="31"/>
        <v>0.0191</v>
      </c>
      <c r="D91" s="35" t="str">
        <f t="shared" si="32"/>
        <v>0.0199</v>
      </c>
      <c r="E91" s="35" t="str">
        <f t="shared" si="33"/>
        <v>0.0265</v>
      </c>
      <c r="F91" s="35" t="str">
        <f t="shared" si="34"/>
        <v>0.0175</v>
      </c>
      <c r="H91" s="17" t="s">
        <v>46</v>
      </c>
      <c r="I91" s="21" t="s">
        <v>30</v>
      </c>
      <c r="J91" s="19">
        <f t="shared" si="35"/>
        <v>2.1540659228538026E-3</v>
      </c>
      <c r="K91" s="44"/>
      <c r="L91" s="17" t="s">
        <v>46</v>
      </c>
      <c r="M91" s="21" t="s">
        <v>38</v>
      </c>
      <c r="N91" s="19">
        <f t="shared" si="36"/>
        <v>2.0445048300260856E-3</v>
      </c>
      <c r="O91" s="44"/>
      <c r="P91" s="34" t="s">
        <v>86</v>
      </c>
      <c r="Q91" s="35">
        <v>0.49999999999999978</v>
      </c>
      <c r="R91" s="44">
        <v>3</v>
      </c>
      <c r="S91" s="44"/>
      <c r="T91" s="44"/>
      <c r="U91" s="44"/>
    </row>
    <row r="92" spans="1:21" x14ac:dyDescent="0.3">
      <c r="A92" s="35" t="str">
        <f t="shared" si="29"/>
        <v>0.0341</v>
      </c>
      <c r="B92" s="35" t="str">
        <f t="shared" si="30"/>
        <v>0.0274</v>
      </c>
      <c r="C92" s="35" t="str">
        <f t="shared" si="31"/>
        <v>0.0189</v>
      </c>
      <c r="D92" s="35" t="str">
        <f t="shared" si="32"/>
        <v>0.0191</v>
      </c>
      <c r="E92" s="35" t="str">
        <f t="shared" si="33"/>
        <v>0.0262</v>
      </c>
      <c r="F92" s="35" t="str">
        <f t="shared" si="34"/>
        <v>0.0187</v>
      </c>
      <c r="H92" s="17" t="s">
        <v>47</v>
      </c>
      <c r="I92" s="21" t="s">
        <v>31</v>
      </c>
      <c r="J92" s="19">
        <f t="shared" si="35"/>
        <v>2.1679483388678793E-3</v>
      </c>
      <c r="K92" s="44"/>
      <c r="L92" s="17" t="s">
        <v>47</v>
      </c>
      <c r="M92" s="21" t="s">
        <v>39</v>
      </c>
      <c r="N92" s="19">
        <f t="shared" si="36"/>
        <v>2.1679483388678776E-3</v>
      </c>
      <c r="O92" s="44"/>
      <c r="P92" s="34" t="s">
        <v>83</v>
      </c>
      <c r="Q92" s="35">
        <v>0.49538219190221255</v>
      </c>
      <c r="R92" s="44">
        <v>4</v>
      </c>
      <c r="S92" s="44"/>
      <c r="T92" s="44"/>
      <c r="U92" s="44"/>
    </row>
    <row r="93" spans="1:21" x14ac:dyDescent="0.3">
      <c r="A93" s="35" t="str">
        <f t="shared" si="29"/>
        <v>0.0327</v>
      </c>
      <c r="B93" s="35" t="str">
        <f t="shared" si="30"/>
        <v>0.0267</v>
      </c>
      <c r="C93" s="35" t="str">
        <f t="shared" si="31"/>
        <v>0.0196</v>
      </c>
      <c r="D93" s="35" t="str">
        <f t="shared" si="32"/>
        <v>0.0191</v>
      </c>
      <c r="E93" s="35" t="str">
        <f t="shared" si="33"/>
        <v>0.0274</v>
      </c>
      <c r="F93" s="35" t="str">
        <f t="shared" si="34"/>
        <v>0.0183</v>
      </c>
      <c r="H93" s="17" t="s">
        <v>48</v>
      </c>
      <c r="I93" s="21" t="s">
        <v>32</v>
      </c>
      <c r="J93" s="19">
        <f t="shared" si="35"/>
        <v>2.3194827009486393E-3</v>
      </c>
      <c r="K93" s="44"/>
      <c r="L93" s="17" t="s">
        <v>48</v>
      </c>
      <c r="M93" s="21" t="s">
        <v>40</v>
      </c>
      <c r="N93" s="19">
        <f t="shared" si="36"/>
        <v>1.8384776310850215E-3</v>
      </c>
      <c r="O93" s="44"/>
      <c r="P93" s="34" t="s">
        <v>85</v>
      </c>
      <c r="Q93" s="35">
        <v>0.48695257275912679</v>
      </c>
      <c r="R93" s="44">
        <v>5</v>
      </c>
      <c r="S93" s="44"/>
      <c r="T93" s="44"/>
      <c r="U93" s="44"/>
    </row>
    <row r="94" spans="1:21" x14ac:dyDescent="0.3">
      <c r="A94" s="35" t="str">
        <f t="shared" si="29"/>
        <v>0.0331</v>
      </c>
      <c r="B94" s="35" t="str">
        <f t="shared" si="30"/>
        <v>0.0277</v>
      </c>
      <c r="C94" s="35" t="str">
        <f t="shared" si="31"/>
        <v>0.0191</v>
      </c>
      <c r="D94" s="35" t="str">
        <f t="shared" si="32"/>
        <v>0.0199</v>
      </c>
      <c r="E94" s="35" t="str">
        <f t="shared" si="33"/>
        <v>0.0265</v>
      </c>
      <c r="F94" s="35" t="str">
        <f t="shared" si="34"/>
        <v>0.0175</v>
      </c>
      <c r="H94" s="17" t="s">
        <v>49</v>
      </c>
      <c r="I94" s="21" t="s">
        <v>33</v>
      </c>
      <c r="J94" s="19">
        <f t="shared" si="35"/>
        <v>2.1540659228538026E-3</v>
      </c>
      <c r="K94" s="44"/>
      <c r="L94" s="17" t="s">
        <v>49</v>
      </c>
      <c r="M94" s="21" t="s">
        <v>41</v>
      </c>
      <c r="N94" s="19">
        <f t="shared" si="36"/>
        <v>2.0445048300260856E-3</v>
      </c>
      <c r="O94" s="44"/>
      <c r="P94" s="34" t="s">
        <v>88</v>
      </c>
      <c r="Q94" s="35">
        <v>0.48695257275912679</v>
      </c>
      <c r="R94" s="44">
        <v>6</v>
      </c>
      <c r="S94" s="44"/>
      <c r="T94" s="44"/>
      <c r="U94" s="44"/>
    </row>
    <row r="95" spans="1:21" x14ac:dyDescent="0.3">
      <c r="A95" s="35" t="str">
        <f t="shared" si="29"/>
        <v>0.0331</v>
      </c>
      <c r="B95" s="35" t="str">
        <f t="shared" si="30"/>
        <v>0.0280</v>
      </c>
      <c r="C95" s="35" t="str">
        <f t="shared" si="31"/>
        <v>0.0202</v>
      </c>
      <c r="D95" s="35" t="str">
        <f t="shared" si="32"/>
        <v>0.0202</v>
      </c>
      <c r="E95" s="35" t="str">
        <f t="shared" si="33"/>
        <v>0.0274</v>
      </c>
      <c r="F95" s="35" t="str">
        <f t="shared" si="34"/>
        <v>0.0181</v>
      </c>
      <c r="H95" s="17" t="s">
        <v>50</v>
      </c>
      <c r="I95" s="21" t="s">
        <v>34</v>
      </c>
      <c r="J95" s="19">
        <f t="shared" si="35"/>
        <v>1.1661903789690607E-3</v>
      </c>
      <c r="K95" s="44"/>
      <c r="L95" s="17" t="s">
        <v>50</v>
      </c>
      <c r="M95" s="21" t="s">
        <v>42</v>
      </c>
      <c r="N95" s="19">
        <f t="shared" si="36"/>
        <v>3.0561413579872224E-3</v>
      </c>
      <c r="O95" s="44"/>
      <c r="P95" s="34" t="s">
        <v>87</v>
      </c>
      <c r="Q95" s="35">
        <v>0.44215853069137412</v>
      </c>
      <c r="R95" s="44">
        <v>7</v>
      </c>
      <c r="S95" s="44"/>
      <c r="T95" s="44"/>
      <c r="U95" s="44"/>
    </row>
    <row r="96" spans="1:21" x14ac:dyDescent="0.3">
      <c r="A96" s="35" t="str">
        <f t="shared" si="29"/>
        <v>0.0331</v>
      </c>
      <c r="B96" s="35" t="str">
        <f t="shared" si="30"/>
        <v>0.0280</v>
      </c>
      <c r="C96" s="35" t="str">
        <f t="shared" si="31"/>
        <v>0.0189</v>
      </c>
      <c r="D96" s="35" t="str">
        <f t="shared" si="32"/>
        <v>0.0182</v>
      </c>
      <c r="E96" s="35" t="str">
        <f t="shared" si="33"/>
        <v>0.0262</v>
      </c>
      <c r="F96" s="35" t="str">
        <f t="shared" si="34"/>
        <v>0.0175</v>
      </c>
      <c r="H96" s="17" t="s">
        <v>51</v>
      </c>
      <c r="I96" s="22" t="s">
        <v>35</v>
      </c>
      <c r="J96" s="19">
        <f t="shared" si="35"/>
        <v>3.0935416596516024E-3</v>
      </c>
      <c r="K96" s="44"/>
      <c r="L96" s="17" t="s">
        <v>51</v>
      </c>
      <c r="M96" s="22" t="s">
        <v>43</v>
      </c>
      <c r="N96" s="19">
        <f t="shared" si="36"/>
        <v>1.3601470508735427E-3</v>
      </c>
      <c r="O96" s="44"/>
      <c r="P96" s="34" t="s">
        <v>90</v>
      </c>
      <c r="Q96" s="35">
        <v>0.30539787113077432</v>
      </c>
      <c r="R96" s="44">
        <v>8</v>
      </c>
      <c r="S96" s="44"/>
      <c r="T96" s="44"/>
      <c r="U96" s="44"/>
    </row>
    <row r="97" spans="1:21" x14ac:dyDescent="0.3">
      <c r="J97" s="43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1:21" x14ac:dyDescent="0.3">
      <c r="A98" s="73" t="s">
        <v>91</v>
      </c>
      <c r="B98" s="74"/>
      <c r="C98" s="74"/>
      <c r="D98" s="74"/>
      <c r="E98" s="74"/>
      <c r="F98" s="74"/>
      <c r="J98" s="43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1:21" x14ac:dyDescent="0.3">
      <c r="A99" s="37" t="str">
        <f>LEFT(A49*N$49,6)</f>
        <v>0.0221</v>
      </c>
      <c r="B99" s="37" t="str">
        <f>LEFT(B49*N$50,6)</f>
        <v>0.0215</v>
      </c>
      <c r="C99" s="37" t="str">
        <f>LEFT(C49*N$51,6)</f>
        <v>0.0449</v>
      </c>
      <c r="D99" s="37" t="str">
        <f>LEFT(D49*N$52,6)</f>
        <v>0.0283</v>
      </c>
      <c r="E99" s="37" t="str">
        <f>LEFT(E49*N$53,6)</f>
        <v>0.0168</v>
      </c>
      <c r="F99" s="37" t="str">
        <f>LEFT(F49*N$54,6)</f>
        <v>0.0101</v>
      </c>
      <c r="H99" s="17" t="s">
        <v>44</v>
      </c>
      <c r="I99" s="20" t="s">
        <v>28</v>
      </c>
      <c r="J99" s="19">
        <f>SQRT((A99-$A$102)^2+(B99-$B$105)^2+(C99-$C$105)^2+(D99-$D$105)^2+(E99-$E$103)^2+(F99-$F$102)^2)</f>
        <v>2.4576411454888978E-3</v>
      </c>
      <c r="K99" s="44"/>
      <c r="L99" s="17" t="s">
        <v>44</v>
      </c>
      <c r="M99" s="20" t="s">
        <v>36</v>
      </c>
      <c r="N99" s="19">
        <f>SQRT((A99-$A$103)^2+(B99-$B$103)^2+(C99-$C$102)^2+(D99-$D$106)^2+(E99-$E$102)^2+(F99-$F$99)^2)</f>
        <v>2.2338307903688672E-3</v>
      </c>
      <c r="O99" s="44"/>
      <c r="P99" s="36" t="s">
        <v>89</v>
      </c>
      <c r="Q99" s="37">
        <v>0.85338519599701523</v>
      </c>
      <c r="R99" s="44">
        <v>1</v>
      </c>
      <c r="S99" s="44"/>
      <c r="T99" s="44"/>
      <c r="U99" s="44"/>
    </row>
    <row r="100" spans="1:21" x14ac:dyDescent="0.3">
      <c r="A100" s="37" t="str">
        <f t="shared" ref="A100:A106" si="37">LEFT(A50*N$49,6)</f>
        <v>0.0224</v>
      </c>
      <c r="B100" s="37" t="str">
        <f t="shared" ref="B100:B106" si="38">LEFT(B50*N$50,6)</f>
        <v>0.0215</v>
      </c>
      <c r="C100" s="37" t="str">
        <f t="shared" ref="C100:C106" si="39">LEFT(C50*N$51,6)</f>
        <v>0.0459</v>
      </c>
      <c r="D100" s="37" t="str">
        <f t="shared" ref="D100:D106" si="40">LEFT(D50*N$52,6)</f>
        <v>0.0290</v>
      </c>
      <c r="E100" s="37" t="str">
        <f t="shared" ref="E100:E106" si="41">LEFT(E50*N$53,6)</f>
        <v>0.0164</v>
      </c>
      <c r="F100" s="37" t="str">
        <f t="shared" ref="F100:F106" si="42">LEFT(F50*N$54,6)</f>
        <v>0.0103</v>
      </c>
      <c r="H100" s="17" t="s">
        <v>45</v>
      </c>
      <c r="I100" s="21" t="s">
        <v>29</v>
      </c>
      <c r="J100" s="19">
        <f t="shared" ref="J100:J106" si="43">SQRT((A100-$A$102)^2+(B100-$B$105)^2+(C100-$C$105)^2+(D100-$D$105)^2+(E100-$E$103)^2+(F100-$F$102)^2)</f>
        <v>1.3638181696985809E-3</v>
      </c>
      <c r="K100" s="44"/>
      <c r="L100" s="17" t="s">
        <v>45</v>
      </c>
      <c r="M100" s="21" t="s">
        <v>37</v>
      </c>
      <c r="N100" s="19">
        <f t="shared" ref="N100:N106" si="44">SQRT((A100-$A$103)^2+(B100-$B$103)^2+(C100-$C$102)^2+(D100-$D$106)^2+(E100-$E$102)^2+(F100-$F$99)^2)</f>
        <v>3.3451457367355483E-3</v>
      </c>
      <c r="O100" s="44"/>
      <c r="P100" s="36" t="s">
        <v>84</v>
      </c>
      <c r="Q100" s="37">
        <v>0.71037829195608881</v>
      </c>
      <c r="R100" s="44">
        <v>2</v>
      </c>
      <c r="S100" s="44"/>
      <c r="T100" s="44"/>
      <c r="U100" s="44"/>
    </row>
    <row r="101" spans="1:21" x14ac:dyDescent="0.3">
      <c r="A101" s="37" t="str">
        <f t="shared" si="37"/>
        <v>0.0219</v>
      </c>
      <c r="B101" s="37" t="str">
        <f t="shared" si="38"/>
        <v>0.0217</v>
      </c>
      <c r="C101" s="37" t="str">
        <f t="shared" si="39"/>
        <v>0.0439</v>
      </c>
      <c r="D101" s="37" t="str">
        <f t="shared" si="40"/>
        <v>0.0297</v>
      </c>
      <c r="E101" s="37" t="str">
        <f t="shared" si="41"/>
        <v>0.0162</v>
      </c>
      <c r="F101" s="37" t="str">
        <f t="shared" si="42"/>
        <v>0.0101</v>
      </c>
      <c r="H101" s="17" t="s">
        <v>46</v>
      </c>
      <c r="I101" s="21" t="s">
        <v>30</v>
      </c>
      <c r="J101" s="19">
        <f t="shared" si="43"/>
        <v>2.7784887978899563E-3</v>
      </c>
      <c r="K101" s="44"/>
      <c r="L101" s="17" t="s">
        <v>46</v>
      </c>
      <c r="M101" s="21" t="s">
        <v>38</v>
      </c>
      <c r="N101" s="19">
        <f t="shared" si="44"/>
        <v>2.8478061731796291E-3</v>
      </c>
      <c r="O101" s="44"/>
      <c r="P101" s="36" t="s">
        <v>85</v>
      </c>
      <c r="Q101" s="37">
        <v>0.50616012630390894</v>
      </c>
      <c r="R101" s="44">
        <v>3</v>
      </c>
      <c r="S101" s="44"/>
      <c r="T101" s="44"/>
      <c r="U101" s="44"/>
    </row>
    <row r="102" spans="1:21" x14ac:dyDescent="0.3">
      <c r="A102" s="37" t="str">
        <f t="shared" si="37"/>
        <v>0.0226</v>
      </c>
      <c r="B102" s="37" t="str">
        <f t="shared" si="38"/>
        <v>0.0215</v>
      </c>
      <c r="C102" s="37" t="str">
        <f t="shared" si="39"/>
        <v>0.0434</v>
      </c>
      <c r="D102" s="37" t="str">
        <f t="shared" si="40"/>
        <v>0.0283</v>
      </c>
      <c r="E102" s="37" t="str">
        <f t="shared" si="41"/>
        <v>0.0160</v>
      </c>
      <c r="F102" s="37" t="str">
        <f t="shared" si="42"/>
        <v>0.0108</v>
      </c>
      <c r="H102" s="17" t="s">
        <v>47</v>
      </c>
      <c r="I102" s="21" t="s">
        <v>31</v>
      </c>
      <c r="J102" s="19">
        <f t="shared" si="43"/>
        <v>3.5623026261113713E-3</v>
      </c>
      <c r="K102" s="44"/>
      <c r="L102" s="17" t="s">
        <v>47</v>
      </c>
      <c r="M102" s="21" t="s">
        <v>39</v>
      </c>
      <c r="N102" s="19">
        <f t="shared" si="44"/>
        <v>1.7999999999999978E-3</v>
      </c>
      <c r="O102" s="44"/>
      <c r="P102" s="36" t="s">
        <v>88</v>
      </c>
      <c r="Q102" s="37">
        <v>0.50616012630390894</v>
      </c>
      <c r="R102" s="44">
        <v>4</v>
      </c>
      <c r="S102" s="44"/>
      <c r="T102" s="44"/>
      <c r="U102" s="44"/>
    </row>
    <row r="103" spans="1:21" x14ac:dyDescent="0.3">
      <c r="A103" s="37" t="str">
        <f t="shared" si="37"/>
        <v>0.0217</v>
      </c>
      <c r="B103" s="37" t="str">
        <f t="shared" si="38"/>
        <v>0.0210</v>
      </c>
      <c r="C103" s="37" t="str">
        <f t="shared" si="39"/>
        <v>0.0449</v>
      </c>
      <c r="D103" s="37" t="str">
        <f t="shared" si="40"/>
        <v>0.0283</v>
      </c>
      <c r="E103" s="37" t="str">
        <f t="shared" si="41"/>
        <v>0.0168</v>
      </c>
      <c r="F103" s="37" t="str">
        <f t="shared" si="42"/>
        <v>0.0106</v>
      </c>
      <c r="H103" s="17" t="s">
        <v>48</v>
      </c>
      <c r="I103" s="21" t="s">
        <v>32</v>
      </c>
      <c r="J103" s="19">
        <f t="shared" si="43"/>
        <v>2.6076809620810553E-3</v>
      </c>
      <c r="K103" s="44"/>
      <c r="L103" s="17" t="s">
        <v>48</v>
      </c>
      <c r="M103" s="21" t="s">
        <v>40</v>
      </c>
      <c r="N103" s="19">
        <f t="shared" si="44"/>
        <v>2.1977260975835911E-3</v>
      </c>
      <c r="O103" s="44"/>
      <c r="P103" s="36" t="s">
        <v>83</v>
      </c>
      <c r="Q103" s="37">
        <v>0.47614710711478331</v>
      </c>
      <c r="R103" s="44">
        <v>5</v>
      </c>
      <c r="S103" s="44"/>
      <c r="T103" s="44"/>
      <c r="U103" s="44"/>
    </row>
    <row r="104" spans="1:21" x14ac:dyDescent="0.3">
      <c r="A104" s="37" t="str">
        <f t="shared" si="37"/>
        <v>0.0219</v>
      </c>
      <c r="B104" s="37" t="str">
        <f t="shared" si="38"/>
        <v>0.0217</v>
      </c>
      <c r="C104" s="37" t="str">
        <f t="shared" si="39"/>
        <v>0.0439</v>
      </c>
      <c r="D104" s="37" t="str">
        <f t="shared" si="40"/>
        <v>0.0297</v>
      </c>
      <c r="E104" s="37" t="str">
        <f t="shared" si="41"/>
        <v>0.0162</v>
      </c>
      <c r="F104" s="37" t="str">
        <f t="shared" si="42"/>
        <v>0.0101</v>
      </c>
      <c r="H104" s="17" t="s">
        <v>49</v>
      </c>
      <c r="I104" s="21" t="s">
        <v>33</v>
      </c>
      <c r="J104" s="19">
        <f t="shared" si="43"/>
        <v>2.7784887978899563E-3</v>
      </c>
      <c r="K104" s="44"/>
      <c r="L104" s="17" t="s">
        <v>49</v>
      </c>
      <c r="M104" s="21" t="s">
        <v>41</v>
      </c>
      <c r="N104" s="19">
        <f t="shared" si="44"/>
        <v>2.8478061731796291E-3</v>
      </c>
      <c r="O104" s="44"/>
      <c r="P104" s="36" t="s">
        <v>87</v>
      </c>
      <c r="Q104" s="37">
        <v>0.45734441854691982</v>
      </c>
      <c r="R104" s="44">
        <v>6</v>
      </c>
      <c r="S104" s="44"/>
      <c r="T104" s="44"/>
      <c r="U104" s="44"/>
    </row>
    <row r="105" spans="1:21" x14ac:dyDescent="0.3">
      <c r="A105" s="37" t="str">
        <f t="shared" si="37"/>
        <v>0.0219</v>
      </c>
      <c r="B105" s="37" t="str">
        <f t="shared" si="38"/>
        <v>0.0219</v>
      </c>
      <c r="C105" s="37" t="str">
        <f t="shared" si="39"/>
        <v>0.0464</v>
      </c>
      <c r="D105" s="37" t="str">
        <f t="shared" si="40"/>
        <v>0.0300</v>
      </c>
      <c r="E105" s="37" t="str">
        <f t="shared" si="41"/>
        <v>0.0168</v>
      </c>
      <c r="F105" s="37" t="str">
        <f t="shared" si="42"/>
        <v>0.0105</v>
      </c>
      <c r="H105" s="17" t="s">
        <v>50</v>
      </c>
      <c r="I105" s="21" t="s">
        <v>34</v>
      </c>
      <c r="J105" s="19">
        <f t="shared" si="43"/>
        <v>7.6157731058639009E-4</v>
      </c>
      <c r="K105" s="44"/>
      <c r="L105" s="17" t="s">
        <v>50</v>
      </c>
      <c r="M105" s="21" t="s">
        <v>42</v>
      </c>
      <c r="N105" s="19">
        <f t="shared" si="44"/>
        <v>4.4328320518602958E-3</v>
      </c>
      <c r="O105" s="44"/>
      <c r="P105" s="36" t="s">
        <v>86</v>
      </c>
      <c r="Q105" s="37">
        <v>0.33567669068788097</v>
      </c>
      <c r="R105" s="44">
        <v>7</v>
      </c>
      <c r="S105" s="44"/>
      <c r="T105" s="44"/>
      <c r="U105" s="44"/>
    </row>
    <row r="106" spans="1:21" x14ac:dyDescent="0.3">
      <c r="A106" s="37" t="str">
        <f t="shared" si="37"/>
        <v>0.0219</v>
      </c>
      <c r="B106" s="37" t="str">
        <f t="shared" si="38"/>
        <v>0.0219</v>
      </c>
      <c r="C106" s="37" t="str">
        <f t="shared" si="39"/>
        <v>0.0434</v>
      </c>
      <c r="D106" s="37" t="str">
        <f t="shared" si="40"/>
        <v>0.0270</v>
      </c>
      <c r="E106" s="37" t="str">
        <f t="shared" si="41"/>
        <v>0.0160</v>
      </c>
      <c r="F106" s="37" t="str">
        <f t="shared" si="42"/>
        <v>0.0101</v>
      </c>
      <c r="H106" s="17" t="s">
        <v>51</v>
      </c>
      <c r="I106" s="22" t="s">
        <v>35</v>
      </c>
      <c r="J106" s="19">
        <f t="shared" si="43"/>
        <v>4.4294469180700159E-3</v>
      </c>
      <c r="K106" s="44"/>
      <c r="L106" s="17" t="s">
        <v>51</v>
      </c>
      <c r="M106" s="22" t="s">
        <v>43</v>
      </c>
      <c r="N106" s="19">
        <f t="shared" si="44"/>
        <v>9.219544457292866E-4</v>
      </c>
      <c r="O106" s="44"/>
      <c r="P106" s="36" t="s">
        <v>90</v>
      </c>
      <c r="Q106" s="37">
        <v>0.17228280651233607</v>
      </c>
      <c r="R106" s="44">
        <v>8</v>
      </c>
      <c r="S106" s="44"/>
      <c r="T106" s="44"/>
      <c r="U106" s="44"/>
    </row>
    <row r="107" spans="1:21" x14ac:dyDescent="0.3">
      <c r="J107" s="43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</row>
    <row r="108" spans="1:21" x14ac:dyDescent="0.3">
      <c r="A108" s="73" t="s">
        <v>92</v>
      </c>
      <c r="B108" s="74"/>
      <c r="C108" s="74"/>
      <c r="D108" s="74"/>
      <c r="E108" s="74"/>
      <c r="F108" s="74"/>
      <c r="J108" s="43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</row>
    <row r="109" spans="1:21" x14ac:dyDescent="0.3">
      <c r="A109" s="37" t="str">
        <f>LEFT(A49*R$49,6)</f>
        <v>0.0286</v>
      </c>
      <c r="B109" s="37" t="str">
        <f>LEFT(B49*R$50,6)</f>
        <v>0.0248</v>
      </c>
      <c r="C109" s="37" t="str">
        <f>LEFT(C49*R$51,6)</f>
        <v>0.0305</v>
      </c>
      <c r="D109" s="37" t="str">
        <f>LEFT(D49*R$52,6)</f>
        <v>0.0230</v>
      </c>
      <c r="E109" s="37" t="str">
        <f>LEFT(E49*R$53,6)</f>
        <v>0.0228</v>
      </c>
      <c r="F109" s="37" t="str">
        <f>LEFT(F49*R$54,6)</f>
        <v>0.0143</v>
      </c>
      <c r="H109" s="17" t="s">
        <v>44</v>
      </c>
      <c r="I109" s="20" t="s">
        <v>28</v>
      </c>
      <c r="J109" s="19">
        <f>SQRT((A109-$A$112)^2+(B109-$B$115)^2+(C109-$C$115)^2+(D109-$D$115)^2+(E109-$E$109)^2+(F109-$F$112)^2)</f>
        <v>2.1633307652783947E-3</v>
      </c>
      <c r="K109" s="44"/>
      <c r="L109" s="17" t="s">
        <v>44</v>
      </c>
      <c r="M109" s="20" t="s">
        <v>36</v>
      </c>
      <c r="N109" s="19">
        <f>SQRT((A109-$A$113)^2+(B109-$B$113)^2+(C109-$C$116)^2+(D109-$D$116)^2+(E109-$E$112)^2+(F109-$F$109)^2)</f>
        <v>1.9544820285692073E-3</v>
      </c>
      <c r="O109" s="44"/>
      <c r="P109" s="36" t="s">
        <v>89</v>
      </c>
      <c r="Q109" s="37">
        <v>0.94200104087193759</v>
      </c>
      <c r="R109" s="44">
        <v>1</v>
      </c>
      <c r="S109" s="44"/>
      <c r="T109" s="44"/>
      <c r="U109" s="44"/>
    </row>
    <row r="110" spans="1:21" x14ac:dyDescent="0.3">
      <c r="A110" s="37" t="str">
        <f t="shared" ref="A110:A116" si="45">LEFT(A50*R$49,6)</f>
        <v>0.0289</v>
      </c>
      <c r="B110" s="37" t="str">
        <f t="shared" ref="B110:B116" si="46">LEFT(B50*R$50,6)</f>
        <v>0.0248</v>
      </c>
      <c r="C110" s="37" t="str">
        <f t="shared" ref="C110:C116" si="47">LEFT(C50*R$51,6)</f>
        <v>0.0311</v>
      </c>
      <c r="D110" s="37" t="str">
        <f t="shared" ref="D110:D116" si="48">LEFT(D50*R$52,6)</f>
        <v>0.0236</v>
      </c>
      <c r="E110" s="37" t="str">
        <f t="shared" ref="E110:E116" si="49">LEFT(E50*R$53,6)</f>
        <v>0.0223</v>
      </c>
      <c r="F110" s="37" t="str">
        <f t="shared" ref="F110:F116" si="50">LEFT(F50*R$54,6)</f>
        <v>0.0147</v>
      </c>
      <c r="H110" s="17" t="s">
        <v>45</v>
      </c>
      <c r="I110" s="21" t="s">
        <v>29</v>
      </c>
      <c r="J110" s="19">
        <f t="shared" ref="J110:J116" si="51">SQRT((A110-$A$112)^2+(B110-$B$115)^2+(C110-$C$115)^2+(D110-$D$115)^2+(E110-$E$109)^2+(F110-$F$112)^2)</f>
        <v>1.3638181696985876E-3</v>
      </c>
      <c r="K110" s="44"/>
      <c r="L110" s="17" t="s">
        <v>45</v>
      </c>
      <c r="M110" s="21" t="s">
        <v>37</v>
      </c>
      <c r="N110" s="19">
        <f t="shared" ref="N110:N116" si="52">SQRT((A110-$A$103)^2+(B110-$B$103)^2+(C110-$C$102)^2+(D110-$D$106)^2+(E110-$E$102)^2+(F110-$F$99)^2)</f>
        <v>1.702879913558205E-2</v>
      </c>
      <c r="O110" s="44"/>
      <c r="P110" s="36" t="s">
        <v>84</v>
      </c>
      <c r="Q110" s="37">
        <v>0.92584969571965015</v>
      </c>
      <c r="R110" s="44">
        <v>2</v>
      </c>
      <c r="S110" s="44"/>
      <c r="T110" s="44"/>
      <c r="U110" s="44"/>
    </row>
    <row r="111" spans="1:21" x14ac:dyDescent="0.3">
      <c r="A111" s="37" t="str">
        <f t="shared" si="45"/>
        <v>0.0283</v>
      </c>
      <c r="B111" s="37" t="str">
        <f t="shared" si="46"/>
        <v>0.0251</v>
      </c>
      <c r="C111" s="37" t="str">
        <f t="shared" si="47"/>
        <v>0.0298</v>
      </c>
      <c r="D111" s="37" t="str">
        <f t="shared" si="48"/>
        <v>0.0241</v>
      </c>
      <c r="E111" s="37" t="str">
        <f t="shared" si="49"/>
        <v>0.0221</v>
      </c>
      <c r="F111" s="37" t="str">
        <f t="shared" si="50"/>
        <v>0.0143</v>
      </c>
      <c r="H111" s="17" t="s">
        <v>46</v>
      </c>
      <c r="I111" s="21" t="s">
        <v>30</v>
      </c>
      <c r="J111" s="19">
        <f t="shared" si="51"/>
        <v>2.3173260452512934E-3</v>
      </c>
      <c r="K111" s="44"/>
      <c r="L111" s="17" t="s">
        <v>46</v>
      </c>
      <c r="M111" s="21" t="s">
        <v>38</v>
      </c>
      <c r="N111" s="19">
        <f t="shared" si="52"/>
        <v>1.7566729917659691E-2</v>
      </c>
      <c r="O111" s="44"/>
      <c r="P111" s="36" t="s">
        <v>85</v>
      </c>
      <c r="Q111" s="37">
        <v>0.88345808070678744</v>
      </c>
      <c r="R111" s="44">
        <v>3</v>
      </c>
      <c r="S111" s="44"/>
      <c r="T111" s="44"/>
      <c r="U111" s="44"/>
    </row>
    <row r="112" spans="1:21" x14ac:dyDescent="0.3">
      <c r="A112" s="37" t="str">
        <f t="shared" si="45"/>
        <v>0.0292</v>
      </c>
      <c r="B112" s="37" t="str">
        <f t="shared" si="46"/>
        <v>0.0248</v>
      </c>
      <c r="C112" s="37" t="str">
        <f t="shared" si="47"/>
        <v>0.0294</v>
      </c>
      <c r="D112" s="37" t="str">
        <f t="shared" si="48"/>
        <v>0.0230</v>
      </c>
      <c r="E112" s="37" t="str">
        <f t="shared" si="49"/>
        <v>0.0218</v>
      </c>
      <c r="F112" s="37" t="str">
        <f t="shared" si="50"/>
        <v>0.0153</v>
      </c>
      <c r="H112" s="17" t="s">
        <v>47</v>
      </c>
      <c r="I112" s="21" t="s">
        <v>31</v>
      </c>
      <c r="J112" s="19">
        <f t="shared" si="51"/>
        <v>2.7802877548915709E-3</v>
      </c>
      <c r="K112" s="44"/>
      <c r="L112" s="17" t="s">
        <v>47</v>
      </c>
      <c r="M112" s="21" t="s">
        <v>39</v>
      </c>
      <c r="N112" s="19">
        <f t="shared" si="52"/>
        <v>1.853024554613349E-2</v>
      </c>
      <c r="O112" s="44"/>
      <c r="P112" s="36" t="s">
        <v>88</v>
      </c>
      <c r="Q112" s="37">
        <v>0.88345808070678744</v>
      </c>
      <c r="R112" s="44">
        <v>4</v>
      </c>
      <c r="S112" s="44"/>
      <c r="T112" s="44"/>
      <c r="U112" s="44"/>
    </row>
    <row r="113" spans="1:21" x14ac:dyDescent="0.3">
      <c r="A113" s="37" t="str">
        <f t="shared" si="45"/>
        <v>0.0280</v>
      </c>
      <c r="B113" s="37" t="str">
        <f t="shared" si="46"/>
        <v>0.0243</v>
      </c>
      <c r="C113" s="37" t="str">
        <f t="shared" si="47"/>
        <v>0.0305</v>
      </c>
      <c r="D113" s="37" t="str">
        <f t="shared" si="48"/>
        <v>0.0230</v>
      </c>
      <c r="E113" s="37" t="str">
        <f t="shared" si="49"/>
        <v>0.0228</v>
      </c>
      <c r="F113" s="37" t="str">
        <f t="shared" si="50"/>
        <v>0.0150</v>
      </c>
      <c r="H113" s="17" t="s">
        <v>48</v>
      </c>
      <c r="I113" s="21" t="s">
        <v>32</v>
      </c>
      <c r="J113" s="19">
        <f t="shared" si="51"/>
        <v>2.3874672772626658E-3</v>
      </c>
      <c r="K113" s="44"/>
      <c r="L113" s="17" t="s">
        <v>48</v>
      </c>
      <c r="M113" s="21" t="s">
        <v>40</v>
      </c>
      <c r="N113" s="19">
        <f t="shared" si="52"/>
        <v>1.7413787640832193E-2</v>
      </c>
      <c r="O113" s="44"/>
      <c r="P113" s="36" t="s">
        <v>87</v>
      </c>
      <c r="Q113" s="37">
        <v>0.8794284863692684</v>
      </c>
      <c r="R113" s="44">
        <v>5</v>
      </c>
      <c r="S113" s="44"/>
      <c r="T113" s="44"/>
      <c r="U113" s="44"/>
    </row>
    <row r="114" spans="1:21" x14ac:dyDescent="0.3">
      <c r="A114" s="37" t="str">
        <f t="shared" si="45"/>
        <v>0.0283</v>
      </c>
      <c r="B114" s="37" t="str">
        <f t="shared" si="46"/>
        <v>0.0251</v>
      </c>
      <c r="C114" s="37" t="str">
        <f t="shared" si="47"/>
        <v>0.0298</v>
      </c>
      <c r="D114" s="37" t="str">
        <f t="shared" si="48"/>
        <v>0.0241</v>
      </c>
      <c r="E114" s="37" t="str">
        <f t="shared" si="49"/>
        <v>0.0221</v>
      </c>
      <c r="F114" s="37" t="str">
        <f t="shared" si="50"/>
        <v>0.0143</v>
      </c>
      <c r="H114" s="17" t="s">
        <v>49</v>
      </c>
      <c r="I114" s="21" t="s">
        <v>33</v>
      </c>
      <c r="J114" s="19">
        <f t="shared" si="51"/>
        <v>2.3173260452512934E-3</v>
      </c>
      <c r="K114" s="44"/>
      <c r="L114" s="17" t="s">
        <v>49</v>
      </c>
      <c r="M114" s="21" t="s">
        <v>41</v>
      </c>
      <c r="N114" s="19">
        <f t="shared" si="52"/>
        <v>1.7566729917659691E-2</v>
      </c>
      <c r="O114" s="44"/>
      <c r="P114" s="36" t="s">
        <v>86</v>
      </c>
      <c r="Q114" s="37">
        <v>0.86953457637037002</v>
      </c>
      <c r="R114" s="44">
        <v>6</v>
      </c>
      <c r="S114" s="44"/>
      <c r="T114" s="44"/>
      <c r="U114" s="44"/>
    </row>
    <row r="115" spans="1:21" x14ac:dyDescent="0.3">
      <c r="A115" s="37" t="str">
        <f t="shared" si="45"/>
        <v>0.0283</v>
      </c>
      <c r="B115" s="37" t="str">
        <f t="shared" si="46"/>
        <v>0.0254</v>
      </c>
      <c r="C115" s="37" t="str">
        <f t="shared" si="47"/>
        <v>0.0315</v>
      </c>
      <c r="D115" s="37" t="str">
        <f t="shared" si="48"/>
        <v>0.0244</v>
      </c>
      <c r="E115" s="37" t="str">
        <f t="shared" si="49"/>
        <v>0.0228</v>
      </c>
      <c r="F115" s="37" t="str">
        <f t="shared" si="50"/>
        <v>0.0148</v>
      </c>
      <c r="H115" s="17" t="s">
        <v>50</v>
      </c>
      <c r="I115" s="21" t="s">
        <v>34</v>
      </c>
      <c r="J115" s="19">
        <f t="shared" si="51"/>
        <v>1.0295630140987008E-3</v>
      </c>
      <c r="K115" s="44"/>
      <c r="L115" s="17" t="s">
        <v>50</v>
      </c>
      <c r="M115" s="21" t="s">
        <v>42</v>
      </c>
      <c r="N115" s="19">
        <f t="shared" si="52"/>
        <v>1.6721842003798504E-2</v>
      </c>
      <c r="O115" s="44"/>
      <c r="P115" s="36" t="s">
        <v>90</v>
      </c>
      <c r="Q115" s="37">
        <v>0.83557407361401093</v>
      </c>
      <c r="R115" s="44">
        <v>7</v>
      </c>
      <c r="S115" s="44"/>
      <c r="T115" s="44"/>
      <c r="U115" s="44"/>
    </row>
    <row r="116" spans="1:21" x14ac:dyDescent="0.3">
      <c r="A116" s="37" t="str">
        <f t="shared" si="45"/>
        <v>0.0283</v>
      </c>
      <c r="B116" s="37" t="str">
        <f t="shared" si="46"/>
        <v>0.0254</v>
      </c>
      <c r="C116" s="37" t="str">
        <f t="shared" si="47"/>
        <v>0.0294</v>
      </c>
      <c r="D116" s="37" t="str">
        <f t="shared" si="48"/>
        <v>0.0220</v>
      </c>
      <c r="E116" s="37" t="str">
        <f t="shared" si="49"/>
        <v>0.0218</v>
      </c>
      <c r="F116" s="37" t="str">
        <f t="shared" si="50"/>
        <v>0.0143</v>
      </c>
      <c r="H116" s="17" t="s">
        <v>51</v>
      </c>
      <c r="I116" s="22" t="s">
        <v>35</v>
      </c>
      <c r="J116" s="19">
        <f t="shared" si="51"/>
        <v>3.6027767069303674E-3</v>
      </c>
      <c r="K116" s="44"/>
      <c r="L116" s="17" t="s">
        <v>51</v>
      </c>
      <c r="M116" s="22" t="s">
        <v>43</v>
      </c>
      <c r="N116" s="19">
        <f t="shared" si="52"/>
        <v>1.8308467986153293E-2</v>
      </c>
      <c r="O116" s="44"/>
      <c r="P116" s="36" t="s">
        <v>83</v>
      </c>
      <c r="Q116" s="37">
        <v>0.47464081696219562</v>
      </c>
      <c r="R116" s="44">
        <v>8</v>
      </c>
      <c r="S116" s="44"/>
      <c r="T116" s="44"/>
      <c r="U116" s="44"/>
    </row>
    <row r="117" spans="1:21" x14ac:dyDescent="0.3">
      <c r="J117" s="43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</row>
    <row r="118" spans="1:21" x14ac:dyDescent="0.3">
      <c r="J118" s="43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</row>
    <row r="119" spans="1:21" x14ac:dyDescent="0.3">
      <c r="J119" s="43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</row>
    <row r="120" spans="1:21" x14ac:dyDescent="0.3">
      <c r="B120" s="17"/>
      <c r="C120" s="38">
        <v>0</v>
      </c>
      <c r="D120" s="38">
        <v>0.1</v>
      </c>
      <c r="E120" s="38">
        <v>0.3</v>
      </c>
      <c r="F120" s="38">
        <v>0.5</v>
      </c>
      <c r="G120" s="38">
        <v>0.7</v>
      </c>
      <c r="H120" s="38">
        <v>1</v>
      </c>
      <c r="J120" s="43"/>
      <c r="K120" s="44"/>
      <c r="L120" s="44" t="s">
        <v>89</v>
      </c>
      <c r="M120" s="44">
        <v>0.81913784739101358</v>
      </c>
      <c r="N120" s="44">
        <v>1</v>
      </c>
      <c r="O120" s="44"/>
      <c r="P120" s="44"/>
      <c r="Q120" s="44"/>
      <c r="R120" s="44"/>
      <c r="S120" s="44"/>
      <c r="T120" s="44"/>
      <c r="U120" s="44"/>
    </row>
    <row r="121" spans="1:21" x14ac:dyDescent="0.3">
      <c r="B121" s="38" t="s">
        <v>44</v>
      </c>
      <c r="C121" s="17">
        <v>5</v>
      </c>
      <c r="D121" s="17">
        <v>5</v>
      </c>
      <c r="E121" s="17">
        <v>5</v>
      </c>
      <c r="F121" s="17">
        <v>5</v>
      </c>
      <c r="G121" s="17">
        <v>8</v>
      </c>
      <c r="H121" s="17">
        <v>4</v>
      </c>
      <c r="J121" s="43"/>
      <c r="K121" s="44"/>
      <c r="L121" s="44" t="s">
        <v>84</v>
      </c>
      <c r="M121" s="44">
        <v>0.67653272744622128</v>
      </c>
      <c r="N121" s="44">
        <v>2</v>
      </c>
      <c r="O121" s="44"/>
      <c r="P121" s="44"/>
      <c r="Q121" s="44"/>
      <c r="R121" s="44"/>
      <c r="S121" s="44"/>
      <c r="T121" s="44"/>
      <c r="U121" s="44"/>
    </row>
    <row r="122" spans="1:21" x14ac:dyDescent="0.3">
      <c r="B122" s="38" t="s">
        <v>45</v>
      </c>
      <c r="C122" s="17">
        <v>2</v>
      </c>
      <c r="D122" s="17">
        <v>2</v>
      </c>
      <c r="E122" s="17">
        <v>2</v>
      </c>
      <c r="F122" s="17">
        <v>2</v>
      </c>
      <c r="G122" s="17">
        <v>2</v>
      </c>
      <c r="H122" s="17">
        <v>2</v>
      </c>
      <c r="J122" s="43"/>
      <c r="K122" s="44"/>
      <c r="L122" s="44" t="s">
        <v>85</v>
      </c>
      <c r="M122" s="44">
        <v>0.50469613173653827</v>
      </c>
      <c r="N122" s="44">
        <v>3</v>
      </c>
      <c r="O122" s="44"/>
      <c r="P122" s="44"/>
      <c r="Q122" s="44"/>
      <c r="R122" s="44"/>
      <c r="S122" s="44"/>
      <c r="T122" s="44"/>
      <c r="U122" s="44"/>
    </row>
    <row r="123" spans="1:21" x14ac:dyDescent="0.3">
      <c r="B123" s="38" t="s">
        <v>46</v>
      </c>
      <c r="C123" s="17">
        <v>3</v>
      </c>
      <c r="D123" s="17">
        <v>3</v>
      </c>
      <c r="E123" s="17">
        <v>3</v>
      </c>
      <c r="F123" s="17">
        <v>3</v>
      </c>
      <c r="G123" s="17">
        <v>3</v>
      </c>
      <c r="H123" s="17">
        <v>5</v>
      </c>
      <c r="J123" s="43"/>
      <c r="K123" s="44"/>
      <c r="L123" s="44" t="s">
        <v>88</v>
      </c>
      <c r="M123" s="44">
        <v>0.50469613173653827</v>
      </c>
      <c r="N123" s="44">
        <v>4</v>
      </c>
      <c r="O123" s="44"/>
      <c r="P123" s="44"/>
      <c r="Q123" s="44"/>
      <c r="R123" s="44"/>
      <c r="S123" s="44"/>
      <c r="T123" s="44"/>
      <c r="U123" s="44"/>
    </row>
    <row r="124" spans="1:21" x14ac:dyDescent="0.3">
      <c r="A124" s="39"/>
      <c r="B124" s="38" t="s">
        <v>47</v>
      </c>
      <c r="C124" s="17">
        <v>7</v>
      </c>
      <c r="D124" s="17">
        <v>7</v>
      </c>
      <c r="E124" s="17">
        <v>7</v>
      </c>
      <c r="F124" s="17">
        <v>7</v>
      </c>
      <c r="G124" s="17">
        <v>6</v>
      </c>
      <c r="H124" s="17">
        <v>3</v>
      </c>
      <c r="J124" s="43"/>
      <c r="K124" s="44"/>
      <c r="L124" s="44" t="s">
        <v>93</v>
      </c>
      <c r="M124" s="44">
        <v>0.47953185211776356</v>
      </c>
      <c r="N124" s="44">
        <v>5</v>
      </c>
      <c r="O124" s="44"/>
      <c r="P124" s="44"/>
      <c r="Q124" s="44"/>
      <c r="R124" s="44"/>
      <c r="S124" s="44"/>
      <c r="T124" s="44"/>
      <c r="U124" s="44"/>
    </row>
    <row r="125" spans="1:21" x14ac:dyDescent="0.3">
      <c r="B125" s="38" t="s">
        <v>48</v>
      </c>
      <c r="C125" s="17">
        <v>6</v>
      </c>
      <c r="D125" s="17">
        <v>6</v>
      </c>
      <c r="E125" s="17">
        <v>6</v>
      </c>
      <c r="F125" s="17">
        <v>6</v>
      </c>
      <c r="G125" s="17">
        <v>5</v>
      </c>
      <c r="H125" s="17">
        <v>7</v>
      </c>
      <c r="J125" s="43"/>
      <c r="K125" s="44"/>
      <c r="L125" s="44" t="s">
        <v>87</v>
      </c>
      <c r="M125" s="44">
        <v>0.44948974278317777</v>
      </c>
      <c r="N125" s="44">
        <v>6</v>
      </c>
      <c r="O125" s="44"/>
      <c r="P125" s="44"/>
      <c r="Q125" s="44"/>
      <c r="R125" s="44"/>
      <c r="S125" s="44"/>
      <c r="T125" s="44"/>
      <c r="U125" s="44"/>
    </row>
    <row r="126" spans="1:21" x14ac:dyDescent="0.3">
      <c r="B126" s="38" t="s">
        <v>49</v>
      </c>
      <c r="C126" s="17">
        <v>4</v>
      </c>
      <c r="D126" s="17">
        <v>4</v>
      </c>
      <c r="E126" s="17">
        <v>4</v>
      </c>
      <c r="F126" s="17">
        <v>4</v>
      </c>
      <c r="G126" s="17">
        <v>4</v>
      </c>
      <c r="H126" s="17">
        <v>6</v>
      </c>
      <c r="J126" s="43"/>
      <c r="K126" s="44"/>
      <c r="L126" s="44" t="s">
        <v>86</v>
      </c>
      <c r="M126" s="44">
        <v>0.37643759450752079</v>
      </c>
      <c r="N126" s="44">
        <v>7</v>
      </c>
      <c r="O126" s="44"/>
      <c r="P126" s="44"/>
      <c r="Q126" s="44"/>
      <c r="R126" s="44"/>
      <c r="S126" s="44"/>
      <c r="T126" s="44"/>
      <c r="U126" s="44"/>
    </row>
    <row r="127" spans="1:21" x14ac:dyDescent="0.3">
      <c r="B127" s="38" t="s">
        <v>50</v>
      </c>
      <c r="C127" s="17">
        <v>1</v>
      </c>
      <c r="D127" s="17">
        <v>1</v>
      </c>
      <c r="E127" s="17">
        <v>1</v>
      </c>
      <c r="F127" s="17">
        <v>1</v>
      </c>
      <c r="G127" s="17">
        <v>1</v>
      </c>
      <c r="H127" s="17">
        <v>1</v>
      </c>
      <c r="J127" s="43"/>
      <c r="K127" s="44"/>
      <c r="L127" s="44" t="s">
        <v>90</v>
      </c>
      <c r="M127" s="44">
        <v>0.22016465962333237</v>
      </c>
      <c r="N127" s="44">
        <v>8</v>
      </c>
      <c r="O127" s="44"/>
      <c r="P127" s="44"/>
      <c r="Q127" s="44"/>
      <c r="R127" s="44"/>
      <c r="S127" s="44"/>
      <c r="T127" s="44"/>
      <c r="U127" s="44"/>
    </row>
    <row r="128" spans="1:21" x14ac:dyDescent="0.3">
      <c r="B128" s="38" t="s">
        <v>51</v>
      </c>
      <c r="C128" s="17">
        <v>8</v>
      </c>
      <c r="D128" s="17">
        <v>8</v>
      </c>
      <c r="E128" s="17">
        <v>8</v>
      </c>
      <c r="F128" s="17">
        <v>8</v>
      </c>
      <c r="G128" s="17">
        <v>7</v>
      </c>
      <c r="H128" s="17">
        <v>8</v>
      </c>
      <c r="J128" s="43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</row>
    <row r="129" spans="2:21" x14ac:dyDescent="0.3">
      <c r="J129" s="43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</row>
    <row r="130" spans="2:21" x14ac:dyDescent="0.3">
      <c r="J130" s="43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</row>
    <row r="131" spans="2:21" x14ac:dyDescent="0.3">
      <c r="B131" s="50"/>
      <c r="C131" s="51">
        <v>0</v>
      </c>
      <c r="D131" s="51">
        <v>0.1</v>
      </c>
      <c r="E131" s="51">
        <v>0.2</v>
      </c>
      <c r="F131" s="51">
        <v>0.3</v>
      </c>
      <c r="G131" s="51">
        <v>0.4</v>
      </c>
      <c r="H131" s="51">
        <v>0.5</v>
      </c>
      <c r="I131" s="51">
        <v>0.6</v>
      </c>
      <c r="J131" s="51">
        <v>0.7</v>
      </c>
      <c r="K131" s="51">
        <v>0.8</v>
      </c>
      <c r="L131" s="51">
        <v>0.9</v>
      </c>
      <c r="M131" s="51">
        <v>1</v>
      </c>
      <c r="N131" s="44"/>
      <c r="O131" s="44"/>
      <c r="P131" s="44"/>
      <c r="Q131" s="44"/>
      <c r="R131" s="44"/>
      <c r="S131" s="44"/>
      <c r="T131" s="44"/>
      <c r="U131" s="44"/>
    </row>
    <row r="132" spans="2:21" x14ac:dyDescent="0.3">
      <c r="B132" s="17" t="s">
        <v>44</v>
      </c>
      <c r="C132" s="17">
        <v>0.46189999999999998</v>
      </c>
      <c r="D132" s="17">
        <v>0.46389999999999998</v>
      </c>
      <c r="E132" s="17">
        <v>0.46639999999999998</v>
      </c>
      <c r="F132" s="17">
        <v>0.46929999999999999</v>
      </c>
      <c r="G132" s="17">
        <v>0.47260000000000002</v>
      </c>
      <c r="H132" s="17">
        <v>0.4763</v>
      </c>
      <c r="I132" s="17">
        <v>0.48039999999999999</v>
      </c>
      <c r="J132" s="17">
        <v>0.48480000000000001</v>
      </c>
      <c r="K132" s="17">
        <v>0.4894</v>
      </c>
      <c r="L132" s="17">
        <v>0.49409999999999998</v>
      </c>
      <c r="M132" s="17">
        <v>0.49869999999999998</v>
      </c>
      <c r="N132" s="44"/>
      <c r="O132" s="44"/>
      <c r="P132" s="44"/>
      <c r="Q132" s="44"/>
      <c r="R132" s="44"/>
      <c r="S132" s="44"/>
      <c r="T132" s="44"/>
      <c r="U132" s="44"/>
    </row>
    <row r="133" spans="2:21" x14ac:dyDescent="0.3">
      <c r="B133" s="17" t="s">
        <v>45</v>
      </c>
      <c r="C133" s="17">
        <v>0.73980000000000001</v>
      </c>
      <c r="D133" s="17">
        <v>0.73170000000000002</v>
      </c>
      <c r="E133" s="17">
        <v>0.72230000000000005</v>
      </c>
      <c r="F133" s="17">
        <v>0.71140000000000003</v>
      </c>
      <c r="G133" s="17">
        <v>0.69910000000000005</v>
      </c>
      <c r="H133" s="17">
        <v>0.68510000000000004</v>
      </c>
      <c r="I133" s="17">
        <v>0.66959999999999997</v>
      </c>
      <c r="J133" s="17">
        <v>0.65259999999999996</v>
      </c>
      <c r="K133" s="17">
        <v>0.63429999999999997</v>
      </c>
      <c r="L133" s="17">
        <v>0.61509999999999998</v>
      </c>
      <c r="M133" s="17">
        <v>0.59540000000000004</v>
      </c>
      <c r="N133" s="44"/>
      <c r="O133" s="44"/>
      <c r="P133" s="44"/>
      <c r="Q133" s="44"/>
      <c r="R133" s="44"/>
      <c r="S133" s="44"/>
      <c r="T133" s="44"/>
      <c r="U133" s="44"/>
    </row>
    <row r="134" spans="2:21" x14ac:dyDescent="0.3">
      <c r="B134" s="17" t="s">
        <v>46</v>
      </c>
      <c r="C134" s="17">
        <v>0.48749999999999999</v>
      </c>
      <c r="D134" s="17">
        <v>0.49070000000000003</v>
      </c>
      <c r="E134" s="17">
        <v>0.49359999999999998</v>
      </c>
      <c r="F134" s="17">
        <v>0.49609999999999999</v>
      </c>
      <c r="G134" s="17">
        <v>0.49790000000000001</v>
      </c>
      <c r="H134" s="17">
        <v>0.49869999999999998</v>
      </c>
      <c r="I134" s="17">
        <v>0.49819999999999998</v>
      </c>
      <c r="J134" s="17">
        <v>0.49609999999999999</v>
      </c>
      <c r="K134" s="17">
        <v>0.4919</v>
      </c>
      <c r="L134" s="17">
        <v>0.4854</v>
      </c>
      <c r="M134" s="17">
        <v>0.47620000000000001</v>
      </c>
      <c r="N134" s="44"/>
      <c r="O134" s="44"/>
      <c r="P134" s="44"/>
      <c r="Q134" s="44"/>
      <c r="R134" s="44"/>
      <c r="S134" s="44"/>
      <c r="T134" s="44"/>
      <c r="U134" s="44"/>
    </row>
    <row r="135" spans="2:21" x14ac:dyDescent="0.3">
      <c r="B135" s="17" t="s">
        <v>47</v>
      </c>
      <c r="C135" s="17">
        <v>0.31740000000000002</v>
      </c>
      <c r="D135" s="17">
        <v>0.32840000000000003</v>
      </c>
      <c r="E135" s="17">
        <v>0.34100000000000003</v>
      </c>
      <c r="F135" s="17">
        <v>0.35510000000000003</v>
      </c>
      <c r="G135" s="17">
        <v>0.37090000000000001</v>
      </c>
      <c r="H135" s="17">
        <v>0.38819999999999999</v>
      </c>
      <c r="I135" s="17">
        <v>0.40699999999999997</v>
      </c>
      <c r="J135" s="17">
        <v>0.4269</v>
      </c>
      <c r="K135" s="17">
        <v>0.4476</v>
      </c>
      <c r="L135" s="17">
        <v>0.46860000000000002</v>
      </c>
      <c r="M135" s="17">
        <v>0.48899999999999999</v>
      </c>
    </row>
    <row r="136" spans="2:21" x14ac:dyDescent="0.3">
      <c r="B136" s="17" t="s">
        <v>48</v>
      </c>
      <c r="C136" s="17">
        <v>0.44750000000000001</v>
      </c>
      <c r="D136" s="17">
        <v>0.44729999999999998</v>
      </c>
      <c r="E136" s="17">
        <v>0.44729999999999998</v>
      </c>
      <c r="F136" s="17">
        <v>0.44740000000000002</v>
      </c>
      <c r="G136" s="17">
        <v>0.44779999999999998</v>
      </c>
      <c r="H136" s="17">
        <v>0.44850000000000001</v>
      </c>
      <c r="I136" s="17">
        <v>0.44950000000000001</v>
      </c>
      <c r="J136" s="17">
        <v>0.45090000000000002</v>
      </c>
      <c r="K136" s="17">
        <v>0.4526</v>
      </c>
      <c r="L136" s="17">
        <v>0.4546</v>
      </c>
      <c r="M136" s="17">
        <v>0.45679999999999998</v>
      </c>
    </row>
    <row r="137" spans="2:21" x14ac:dyDescent="0.3">
      <c r="B137" s="17" t="s">
        <v>49</v>
      </c>
      <c r="C137" s="17">
        <v>0.48749999999999999</v>
      </c>
      <c r="D137" s="17">
        <v>0.49070000000000003</v>
      </c>
      <c r="E137" s="17">
        <v>0.49359999999999998</v>
      </c>
      <c r="F137" s="17">
        <v>0.49609999999999999</v>
      </c>
      <c r="G137" s="17">
        <v>0.49790000000000001</v>
      </c>
      <c r="H137" s="17">
        <v>0.49869999999999998</v>
      </c>
      <c r="I137" s="17">
        <v>0.49819999999999998</v>
      </c>
      <c r="J137" s="17">
        <v>0.49609999999999999</v>
      </c>
      <c r="K137" s="17">
        <v>0.4919</v>
      </c>
      <c r="L137" s="17">
        <v>0.4854</v>
      </c>
      <c r="M137" s="17">
        <v>0.47620000000000001</v>
      </c>
    </row>
    <row r="138" spans="2:21" x14ac:dyDescent="0.3">
      <c r="B138" s="17" t="s">
        <v>50</v>
      </c>
      <c r="C138" s="17">
        <v>0.8891</v>
      </c>
      <c r="D138" s="17">
        <v>0.87380000000000002</v>
      </c>
      <c r="E138" s="17">
        <v>0.85760000000000003</v>
      </c>
      <c r="F138" s="17">
        <v>0.84040000000000004</v>
      </c>
      <c r="G138" s="17">
        <v>0.82240000000000002</v>
      </c>
      <c r="H138" s="17">
        <v>0.80359999999999998</v>
      </c>
      <c r="I138" s="17">
        <v>0.78390000000000004</v>
      </c>
      <c r="J138" s="17">
        <v>0.76359999999999995</v>
      </c>
      <c r="K138" s="17">
        <v>0.7429</v>
      </c>
      <c r="L138" s="17">
        <v>0.72199999999999998</v>
      </c>
      <c r="M138" s="17">
        <v>0.70140000000000002</v>
      </c>
    </row>
    <row r="139" spans="2:21" x14ac:dyDescent="0.3">
      <c r="B139" s="17" t="s">
        <v>51</v>
      </c>
      <c r="C139" s="17">
        <v>9.0200000000000002E-2</v>
      </c>
      <c r="D139" s="17">
        <v>9.9099999999999994E-2</v>
      </c>
      <c r="E139" s="17">
        <v>0.1089</v>
      </c>
      <c r="F139" s="17">
        <v>0.1195</v>
      </c>
      <c r="G139" s="17">
        <v>0.13120000000000001</v>
      </c>
      <c r="H139" s="17">
        <v>0.1439</v>
      </c>
      <c r="I139" s="17">
        <v>0.15759999999999999</v>
      </c>
      <c r="J139" s="17">
        <v>0.17230000000000001</v>
      </c>
      <c r="K139" s="17">
        <v>0.188</v>
      </c>
      <c r="L139" s="17">
        <v>0.2044</v>
      </c>
      <c r="M139" s="17">
        <v>0.221</v>
      </c>
    </row>
  </sheetData>
  <sortState xmlns:xlrd2="http://schemas.microsoft.com/office/spreadsheetml/2017/richdata2" ref="P109:Q116">
    <sortCondition descending="1" ref="Q109:Q116"/>
  </sortState>
  <mergeCells count="32">
    <mergeCell ref="A88:F88"/>
    <mergeCell ref="K46:L46"/>
    <mergeCell ref="K45:L45"/>
    <mergeCell ref="A38:F38"/>
    <mergeCell ref="G23:H23"/>
    <mergeCell ref="G24:H24"/>
    <mergeCell ref="G25:H25"/>
    <mergeCell ref="B23:C23"/>
    <mergeCell ref="B24:C24"/>
    <mergeCell ref="B25:C25"/>
    <mergeCell ref="A28:F28"/>
    <mergeCell ref="J40:L40"/>
    <mergeCell ref="K41:L41"/>
    <mergeCell ref="K42:L42"/>
    <mergeCell ref="K43:L43"/>
    <mergeCell ref="K44:L44"/>
    <mergeCell ref="A48:F48"/>
    <mergeCell ref="A98:F98"/>
    <mergeCell ref="A108:F108"/>
    <mergeCell ref="A1:B1"/>
    <mergeCell ref="A10:B10"/>
    <mergeCell ref="A19:C19"/>
    <mergeCell ref="B20:C20"/>
    <mergeCell ref="B21:C21"/>
    <mergeCell ref="F19:I19"/>
    <mergeCell ref="G20:H20"/>
    <mergeCell ref="G21:H21"/>
    <mergeCell ref="G22:H22"/>
    <mergeCell ref="B22:C22"/>
    <mergeCell ref="A58:F58"/>
    <mergeCell ref="A68:F68"/>
    <mergeCell ref="A78:F7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主客观权重</vt:lpstr>
      <vt:lpstr>原始数据</vt:lpstr>
      <vt:lpstr>topsis排序</vt:lpstr>
      <vt:lpstr>topsis动态排序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2015-06-05T02:19:34Z</dcterms:created>
  <dcterms:modified xsi:type="dcterms:W3CDTF">2021-04-24T05:15:42Z</dcterms:modified>
</cp:coreProperties>
</file>