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"/>
    </mc:Choice>
  </mc:AlternateContent>
  <xr:revisionPtr revIDLastSave="0" documentId="13_ncr:1_{2778EB94-7200-4983-B2DC-65142314C62A}" xr6:coauthVersionLast="47" xr6:coauthVersionMax="47" xr10:uidLastSave="{00000000-0000-0000-0000-000000000000}"/>
  <bookViews>
    <workbookView xWindow="-120" yWindow="-120" windowWidth="29040" windowHeight="16440" activeTab="1" xr2:uid="{D6D1EC37-0E77-49E0-A009-E3CFC35EA154}"/>
  </bookViews>
  <sheets>
    <sheet name="LED間隔0.5cm" sheetId="7" r:id="rId1"/>
    <sheet name="LED間隔1cm " sheetId="6" r:id="rId2"/>
    <sheet name="LED間隔2cm" sheetId="5" r:id="rId3"/>
    <sheet name="LED間隔3cm" sheetId="4" r:id="rId4"/>
    <sheet name="LED間隔5cm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7" l="1"/>
  <c r="H18" i="7" s="1"/>
  <c r="G22" i="7"/>
  <c r="K18" i="7"/>
  <c r="E14" i="7"/>
  <c r="E12" i="7"/>
  <c r="L5" i="7"/>
  <c r="K5" i="7"/>
  <c r="M5" i="7" s="1"/>
  <c r="M7" i="7" s="1"/>
  <c r="C15" i="7" s="1"/>
  <c r="E15" i="7" s="1"/>
  <c r="H5" i="7"/>
  <c r="P2" i="7" s="1"/>
  <c r="G5" i="7"/>
  <c r="I5" i="7" s="1"/>
  <c r="C5" i="7"/>
  <c r="B5" i="7"/>
  <c r="O2" i="7" s="1"/>
  <c r="Q2" i="7" s="1"/>
  <c r="E17" i="5"/>
  <c r="H22" i="6"/>
  <c r="G22" i="6"/>
  <c r="I22" i="6" s="1"/>
  <c r="L2" i="6" s="1"/>
  <c r="K18" i="6"/>
  <c r="E14" i="6"/>
  <c r="E12" i="6"/>
  <c r="C5" i="6"/>
  <c r="L5" i="6" s="1"/>
  <c r="B5" i="6"/>
  <c r="O2" i="6" s="1"/>
  <c r="H22" i="5"/>
  <c r="G22" i="5"/>
  <c r="K18" i="5"/>
  <c r="E14" i="5"/>
  <c r="E12" i="5"/>
  <c r="L5" i="5"/>
  <c r="K5" i="5"/>
  <c r="M5" i="5" s="1"/>
  <c r="M7" i="5" s="1"/>
  <c r="C15" i="5" s="1"/>
  <c r="E15" i="5" s="1"/>
  <c r="H5" i="5"/>
  <c r="P2" i="5" s="1"/>
  <c r="C5" i="5"/>
  <c r="B5" i="5"/>
  <c r="G5" i="5" s="1"/>
  <c r="O2" i="5"/>
  <c r="H22" i="4"/>
  <c r="I22" i="4" s="1"/>
  <c r="L2" i="4" s="1"/>
  <c r="G22" i="4"/>
  <c r="K18" i="4"/>
  <c r="E14" i="4"/>
  <c r="E12" i="4"/>
  <c r="C5" i="4"/>
  <c r="L5" i="4" s="1"/>
  <c r="B5" i="4"/>
  <c r="O2" i="4" s="1"/>
  <c r="G20" i="1"/>
  <c r="E14" i="1"/>
  <c r="E12" i="1"/>
  <c r="L5" i="1"/>
  <c r="K5" i="1"/>
  <c r="C11" i="1"/>
  <c r="K18" i="1"/>
  <c r="H22" i="1"/>
  <c r="G22" i="1"/>
  <c r="C5" i="1"/>
  <c r="H5" i="1" s="1"/>
  <c r="P2" i="1" s="1"/>
  <c r="B5" i="1"/>
  <c r="G5" i="1" s="1"/>
  <c r="I22" i="7" l="1"/>
  <c r="L2" i="7" s="1"/>
  <c r="I9" i="7"/>
  <c r="C11" i="7" s="1"/>
  <c r="E11" i="7" s="1"/>
  <c r="I7" i="7"/>
  <c r="G7" i="7"/>
  <c r="G18" i="7"/>
  <c r="G5" i="6"/>
  <c r="H5" i="6"/>
  <c r="K5" i="6"/>
  <c r="M5" i="6" s="1"/>
  <c r="M7" i="6" s="1"/>
  <c r="C15" i="6" s="1"/>
  <c r="E15" i="6" s="1"/>
  <c r="I22" i="5"/>
  <c r="L2" i="5" s="1"/>
  <c r="G18" i="5"/>
  <c r="I5" i="5"/>
  <c r="Q2" i="5"/>
  <c r="H18" i="5"/>
  <c r="H18" i="4"/>
  <c r="G5" i="4"/>
  <c r="H5" i="4"/>
  <c r="P2" i="4" s="1"/>
  <c r="Q2" i="4" s="1"/>
  <c r="K5" i="4"/>
  <c r="M5" i="4" s="1"/>
  <c r="M7" i="4" s="1"/>
  <c r="C15" i="4" s="1"/>
  <c r="E15" i="4" s="1"/>
  <c r="I22" i="1"/>
  <c r="L2" i="1" s="1"/>
  <c r="G18" i="1"/>
  <c r="H18" i="1"/>
  <c r="O2" i="1"/>
  <c r="Q2" i="1"/>
  <c r="I5" i="1"/>
  <c r="G20" i="7" l="1"/>
  <c r="I18" i="7"/>
  <c r="K7" i="7" s="1"/>
  <c r="L7" i="7" s="1"/>
  <c r="P2" i="6"/>
  <c r="Q2" i="6" s="1"/>
  <c r="H18" i="6"/>
  <c r="G18" i="6"/>
  <c r="I5" i="6"/>
  <c r="I7" i="5"/>
  <c r="I9" i="5" s="1"/>
  <c r="C11" i="5" s="1"/>
  <c r="E11" i="5" s="1"/>
  <c r="G7" i="5"/>
  <c r="G20" i="5"/>
  <c r="I18" i="5"/>
  <c r="K7" i="5" s="1"/>
  <c r="L7" i="5" s="1"/>
  <c r="G18" i="4"/>
  <c r="I5" i="4"/>
  <c r="I18" i="1"/>
  <c r="I7" i="1"/>
  <c r="I9" i="1" s="1"/>
  <c r="G7" i="1"/>
  <c r="E11" i="1" s="1"/>
  <c r="M5" i="1"/>
  <c r="M7" i="1" s="1"/>
  <c r="C15" i="1" s="1"/>
  <c r="E15" i="1" s="1"/>
  <c r="C10" i="7" l="1"/>
  <c r="E10" i="7" s="1"/>
  <c r="L18" i="7"/>
  <c r="C13" i="7"/>
  <c r="E13" i="7" s="1"/>
  <c r="I7" i="6"/>
  <c r="I9" i="6" s="1"/>
  <c r="C11" i="6" s="1"/>
  <c r="E11" i="6" s="1"/>
  <c r="G7" i="6"/>
  <c r="I18" i="6"/>
  <c r="K7" i="6" s="1"/>
  <c r="L7" i="6" s="1"/>
  <c r="G20" i="6"/>
  <c r="C10" i="5"/>
  <c r="E10" i="5" s="1"/>
  <c r="L18" i="5"/>
  <c r="C13" i="5"/>
  <c r="E13" i="5" s="1"/>
  <c r="G20" i="4"/>
  <c r="I18" i="4"/>
  <c r="K7" i="4" s="1"/>
  <c r="L7" i="4" s="1"/>
  <c r="I7" i="4"/>
  <c r="I9" i="4" s="1"/>
  <c r="C11" i="4" s="1"/>
  <c r="E11" i="4" s="1"/>
  <c r="G7" i="4"/>
  <c r="K7" i="1"/>
  <c r="L7" i="1" s="1"/>
  <c r="C10" i="1"/>
  <c r="E10" i="1" s="1"/>
  <c r="C13" i="1"/>
  <c r="E13" i="1" s="1"/>
  <c r="L18" i="1"/>
  <c r="E17" i="7" l="1"/>
  <c r="C10" i="6"/>
  <c r="E10" i="6" s="1"/>
  <c r="L18" i="6"/>
  <c r="C13" i="6"/>
  <c r="E13" i="6" s="1"/>
  <c r="C10" i="4"/>
  <c r="E10" i="4" s="1"/>
  <c r="L18" i="4"/>
  <c r="C13" i="4"/>
  <c r="E13" i="4" s="1"/>
  <c r="E17" i="1"/>
  <c r="E17" i="6" l="1"/>
  <c r="E17" i="4"/>
</calcChain>
</file>

<file path=xl/sharedStrings.xml><?xml version="1.0" encoding="utf-8"?>
<sst xmlns="http://schemas.openxmlformats.org/spreadsheetml/2006/main" count="260" uniqueCount="50">
  <si>
    <t>WS2812B5050</t>
    <phoneticPr fontId="1" type="noConversion"/>
  </si>
  <si>
    <t>品名</t>
    <phoneticPr fontId="1" type="noConversion"/>
  </si>
  <si>
    <t>單價</t>
    <phoneticPr fontId="1" type="noConversion"/>
  </si>
  <si>
    <t>額外費用</t>
    <phoneticPr fontId="1" type="noConversion"/>
  </si>
  <si>
    <t>數量</t>
    <phoneticPr fontId="1" type="noConversion"/>
  </si>
  <si>
    <t>場地</t>
    <phoneticPr fontId="1" type="noConversion"/>
  </si>
  <si>
    <t>長</t>
    <phoneticPr fontId="1" type="noConversion"/>
  </si>
  <si>
    <t>寬</t>
    <phoneticPr fontId="1" type="noConversion"/>
  </si>
  <si>
    <t>角鋼</t>
    <phoneticPr fontId="1" type="noConversion"/>
  </si>
  <si>
    <t>有效長寬</t>
    <phoneticPr fontId="1" type="noConversion"/>
  </si>
  <si>
    <t>立柱</t>
    <phoneticPr fontId="1" type="noConversion"/>
  </si>
  <si>
    <t>天花板邊長</t>
    <phoneticPr fontId="1" type="noConversion"/>
  </si>
  <si>
    <t>天花板數量</t>
    <phoneticPr fontId="1" type="noConversion"/>
  </si>
  <si>
    <t>X軸數量</t>
    <phoneticPr fontId="1" type="noConversion"/>
  </si>
  <si>
    <t>Y軸數量</t>
    <phoneticPr fontId="1" type="noConversion"/>
  </si>
  <si>
    <t>總價</t>
    <phoneticPr fontId="1" type="noConversion"/>
  </si>
  <si>
    <t>角鋼長度</t>
    <phoneticPr fontId="1" type="noConversion"/>
  </si>
  <si>
    <t>角鋼數量</t>
    <phoneticPr fontId="1" type="noConversion"/>
  </si>
  <si>
    <t>角鋼總長度</t>
    <phoneticPr fontId="1" type="noConversion"/>
  </si>
  <si>
    <t>LED間隔</t>
    <phoneticPr fontId="1" type="noConversion"/>
  </si>
  <si>
    <t>LED數量</t>
    <phoneticPr fontId="1" type="noConversion"/>
  </si>
  <si>
    <t>單位X軸LED數量</t>
    <phoneticPr fontId="1" type="noConversion"/>
  </si>
  <si>
    <t>單位Y軸LED數量</t>
    <phoneticPr fontId="1" type="noConversion"/>
  </si>
  <si>
    <t>單位LED總數量</t>
    <phoneticPr fontId="1" type="noConversion"/>
  </si>
  <si>
    <t>天花板面積</t>
    <phoneticPr fontId="1" type="noConversion"/>
  </si>
  <si>
    <t>密迪板(4尺*8尺)*10片</t>
    <phoneticPr fontId="1" type="noConversion"/>
  </si>
  <si>
    <t>pcb板</t>
    <phoneticPr fontId="1" type="noConversion"/>
  </si>
  <si>
    <t>電容</t>
    <phoneticPr fontId="1" type="noConversion"/>
  </si>
  <si>
    <t>電路加工費</t>
    <phoneticPr fontId="1" type="noConversion"/>
  </si>
  <si>
    <t>PCB板大小</t>
    <phoneticPr fontId="1" type="noConversion"/>
  </si>
  <si>
    <t>拼板大小</t>
    <phoneticPr fontId="1" type="noConversion"/>
  </si>
  <si>
    <t>總需要數量</t>
    <phoneticPr fontId="1" type="noConversion"/>
  </si>
  <si>
    <t>拼板上數量</t>
    <phoneticPr fontId="1" type="noConversion"/>
  </si>
  <si>
    <t>額外預備片數</t>
    <phoneticPr fontId="1" type="noConversion"/>
  </si>
  <si>
    <t>額外預備片數比例</t>
    <phoneticPr fontId="1" type="noConversion"/>
  </si>
  <si>
    <t>天花板總數量</t>
    <phoneticPr fontId="1" type="noConversion"/>
  </si>
  <si>
    <t>esp32 X軸數量</t>
    <phoneticPr fontId="1" type="noConversion"/>
  </si>
  <si>
    <t>esp32 Y軸數量</t>
    <phoneticPr fontId="1" type="noConversion"/>
  </si>
  <si>
    <t>X</t>
    <phoneticPr fontId="1" type="noConversion"/>
  </si>
  <si>
    <t>Y</t>
    <phoneticPr fontId="1" type="noConversion"/>
  </si>
  <si>
    <t>esp32總數量</t>
    <phoneticPr fontId="1" type="noConversion"/>
  </si>
  <si>
    <t>WS2812最大數量</t>
    <phoneticPr fontId="1" type="noConversion"/>
  </si>
  <si>
    <t>每片乘載LED</t>
    <phoneticPr fontId="1" type="noConversion"/>
  </si>
  <si>
    <t>每片需要pin</t>
    <phoneticPr fontId="1" type="noConversion"/>
  </si>
  <si>
    <t>LED總數量</t>
    <phoneticPr fontId="1" type="noConversion"/>
  </si>
  <si>
    <t>esp32數量</t>
    <phoneticPr fontId="1" type="noConversion"/>
  </si>
  <si>
    <t>esp32 掃描半徑</t>
    <phoneticPr fontId="1" type="noConversion"/>
  </si>
  <si>
    <t>全部價格</t>
    <phoneticPr fontId="1" type="noConversion"/>
  </si>
  <si>
    <t>esp32、天線</t>
    <phoneticPr fontId="1" type="noConversion"/>
  </si>
  <si>
    <t>ESP32-S3-WROOM-1U N8R8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</si>
</sst>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C3C3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3E-4840-91F0-71BAF141D8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3E-4840-91F0-71BAF141D8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3E-4840-91F0-71BAF141D8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3E-4840-91F0-71BAF141D8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3E-4840-91F0-71BAF141D8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A3E-4840-91F0-71BAF141D8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LED間隔0.5cm!$A$10:$A$15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LED間隔0.5cm!$E$10:$E$15</c:f>
              <c:numCache>
                <c:formatCode>General</c:formatCode>
                <c:ptCount val="6"/>
                <c:pt idx="0">
                  <c:v>176904</c:v>
                </c:pt>
                <c:pt idx="1">
                  <c:v>1200</c:v>
                </c:pt>
                <c:pt idx="2">
                  <c:v>30000</c:v>
                </c:pt>
                <c:pt idx="3">
                  <c:v>12454.0416</c:v>
                </c:pt>
                <c:pt idx="4">
                  <c:v>1600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3E-4840-91F0-71BAF141D82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A2-4E5D-A130-D20397FF0A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A2-4E5D-A130-D20397FF0A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A2-4E5D-A130-D20397FF0A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A2-4E5D-A130-D20397FF0A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DA2-4E5D-A130-D20397FF0A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DA2-4E5D-A130-D20397FF0A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'LED間隔1cm '!$A$10:$A$15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'LED間隔1cm '!$E$10:$E$15</c:f>
              <c:numCache>
                <c:formatCode>General</c:formatCode>
                <c:ptCount val="6"/>
                <c:pt idx="0">
                  <c:v>70762</c:v>
                </c:pt>
                <c:pt idx="1">
                  <c:v>1200</c:v>
                </c:pt>
                <c:pt idx="2">
                  <c:v>30000</c:v>
                </c:pt>
                <c:pt idx="3">
                  <c:v>3113.5104000000001</c:v>
                </c:pt>
                <c:pt idx="4">
                  <c:v>1600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DA2-4E5D-A130-D20397FF0A5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1F-4182-8017-7539DA3D64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1F-4182-8017-7539DA3D64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1F-4182-8017-7539DA3D64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1F-4182-8017-7539DA3D64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1F-4182-8017-7539DA3D648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B1F-4182-8017-7539DA3D64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LED間隔2cm!$A$10:$A$15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LED間隔2cm!$E$10:$E$15</c:f>
              <c:numCache>
                <c:formatCode>General</c:formatCode>
                <c:ptCount val="6"/>
                <c:pt idx="0">
                  <c:v>66339</c:v>
                </c:pt>
                <c:pt idx="1">
                  <c:v>1200</c:v>
                </c:pt>
                <c:pt idx="2">
                  <c:v>30000</c:v>
                </c:pt>
                <c:pt idx="3">
                  <c:v>778.37760000000003</c:v>
                </c:pt>
                <c:pt idx="4">
                  <c:v>1600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1F-4182-8017-7539DA3D648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05-4B79-B337-14E638AB1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05-4B79-B337-14E638AB19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05-4B79-B337-14E638AB19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305-4B79-B337-14E638AB19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305-4B79-B337-14E638AB190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305-4B79-B337-14E638AB19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LED間隔3cm!$A$10:$A$15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LED間隔3cm!$E$10:$E$15</c:f>
              <c:numCache>
                <c:formatCode>General</c:formatCode>
                <c:ptCount val="6"/>
                <c:pt idx="0">
                  <c:v>43833</c:v>
                </c:pt>
                <c:pt idx="1">
                  <c:v>1200</c:v>
                </c:pt>
                <c:pt idx="2">
                  <c:v>12300</c:v>
                </c:pt>
                <c:pt idx="3">
                  <c:v>345.94560000000001</c:v>
                </c:pt>
                <c:pt idx="4">
                  <c:v>1200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05-4B79-B337-14E638AB190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LED間隔5cm!$A$10:$A$15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LED間隔5cm!$E$10:$E$15</c:f>
              <c:numCache>
                <c:formatCode>General</c:formatCode>
                <c:ptCount val="6"/>
                <c:pt idx="0">
                  <c:v>23711</c:v>
                </c:pt>
                <c:pt idx="1">
                  <c:v>1200</c:v>
                </c:pt>
                <c:pt idx="2">
                  <c:v>5200</c:v>
                </c:pt>
                <c:pt idx="3">
                  <c:v>124.5728</c:v>
                </c:pt>
                <c:pt idx="4">
                  <c:v>1100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D-4823-80AC-827171DDBEF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767291</xdr:colOff>
      <xdr:row>20</xdr:row>
      <xdr:rowOff>9524</xdr:rowOff>
    </xdr:from>
    <xdr:to>
      <xdr:col>17</xdr:col>
      <xdr:colOff>169333</xdr:colOff>
      <xdr:row>45</xdr:row>
      <xdr:rowOff>158749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2B0A58D-1D80-4891-BC46-A8BCF2372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767291</xdr:colOff>
      <xdr:row>20</xdr:row>
      <xdr:rowOff>9524</xdr:rowOff>
    </xdr:from>
    <xdr:to>
      <xdr:col>17</xdr:col>
      <xdr:colOff>169333</xdr:colOff>
      <xdr:row>45</xdr:row>
      <xdr:rowOff>158749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CF6A0C1-2C4D-4736-A106-69E8EB95A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767291</xdr:colOff>
      <xdr:row>20</xdr:row>
      <xdr:rowOff>9524</xdr:rowOff>
    </xdr:from>
    <xdr:to>
      <xdr:col>17</xdr:col>
      <xdr:colOff>169333</xdr:colOff>
      <xdr:row>45</xdr:row>
      <xdr:rowOff>158749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14D132C-90AB-4D6C-9B01-19303E645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767291</xdr:colOff>
      <xdr:row>20</xdr:row>
      <xdr:rowOff>9524</xdr:rowOff>
    </xdr:from>
    <xdr:to>
      <xdr:col>17</xdr:col>
      <xdr:colOff>169333</xdr:colOff>
      <xdr:row>45</xdr:row>
      <xdr:rowOff>158749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859BED5-0054-4DA3-BE2A-AF750A948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396874</xdr:colOff>
      <xdr:row>20</xdr:row>
      <xdr:rowOff>115357</xdr:rowOff>
    </xdr:from>
    <xdr:to>
      <xdr:col>16</xdr:col>
      <xdr:colOff>687916</xdr:colOff>
      <xdr:row>46</xdr:row>
      <xdr:rowOff>52915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61F1DF0-510E-454D-B47A-1BBE2623E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3226-C0A0-4E95-B84F-8AB86B1BD93B}">
  <dimension ref="A1:Q22"/>
  <sheetViews>
    <sheetView zoomScale="90" zoomScaleNormal="90" workbookViewId="0">
      <selection activeCell="B10" sqref="B10"/>
    </sheetView>
  </sheetViews>
  <sheetFormatPr defaultColWidth="12.625" defaultRowHeight="16.5"/>
  <cols>
    <col min="1" max="1" width="21.875" bestFit="1" customWidth="1"/>
    <col min="2" max="2" width="6.5" bestFit="1" customWidth="1"/>
    <col min="3" max="3" width="15.5" customWidth="1"/>
    <col min="4" max="4" width="9.5" bestFit="1" customWidth="1"/>
    <col min="5" max="5" width="10.5" bestFit="1" customWidth="1"/>
    <col min="6" max="6" width="11.625" bestFit="1" customWidth="1"/>
    <col min="7" max="7" width="17.25" bestFit="1" customWidth="1"/>
    <col min="8" max="8" width="18.375" bestFit="1" customWidth="1"/>
    <col min="9" max="9" width="15.625" bestFit="1" customWidth="1"/>
    <col min="10" max="10" width="17.25" bestFit="1" customWidth="1"/>
    <col min="11" max="11" width="15.125" bestFit="1" customWidth="1"/>
    <col min="12" max="12" width="18.375" customWidth="1"/>
    <col min="13" max="13" width="12.375" bestFit="1" customWidth="1"/>
    <col min="14" max="14" width="11.625" bestFit="1" customWidth="1"/>
    <col min="15" max="16" width="9.5" bestFit="1" customWidth="1"/>
    <col min="17" max="17" width="11.625" bestFit="1" customWidth="1"/>
    <col min="18" max="18" width="9.5" bestFit="1" customWidth="1"/>
    <col min="19" max="19" width="11.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7200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53490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0.05</v>
      </c>
      <c r="C10">
        <f>G20</f>
        <v>3538080</v>
      </c>
      <c r="E10">
        <f>ROUND(B10*C10,0)</f>
        <v>176904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30000</v>
      </c>
      <c r="C12">
        <v>1</v>
      </c>
      <c r="E12">
        <f>B12*C12</f>
        <v>30000</v>
      </c>
    </row>
    <row r="13" spans="1:17">
      <c r="A13" t="s">
        <v>27</v>
      </c>
      <c r="B13">
        <v>3.5200000000000001E-3</v>
      </c>
      <c r="C13">
        <f>G20</f>
        <v>3538080</v>
      </c>
      <c r="E13">
        <f>B13*C13</f>
        <v>12454.0416</v>
      </c>
    </row>
    <row r="14" spans="1:17">
      <c r="A14" t="s">
        <v>28</v>
      </c>
      <c r="B14">
        <v>1600</v>
      </c>
      <c r="C14">
        <v>1</v>
      </c>
      <c r="E14">
        <f>C14*B14</f>
        <v>1600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0.5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234218.0416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2160</v>
      </c>
      <c r="H18">
        <f>H22*H5</f>
        <v>1560</v>
      </c>
      <c r="I18">
        <f>G18*H18</f>
        <v>3369600</v>
      </c>
      <c r="K18">
        <f>L15*L15/K15</f>
        <v>100</v>
      </c>
      <c r="L18">
        <f>ROUNDUP(G20/K18,-1)</f>
        <v>35390</v>
      </c>
    </row>
    <row r="19" spans="1:12">
      <c r="G19" t="s">
        <v>44</v>
      </c>
    </row>
    <row r="20" spans="1:12">
      <c r="G20">
        <f>ROUNDUP(G18*H18*(H7+1),-1)</f>
        <v>3538080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120</v>
      </c>
      <c r="H22">
        <f>G2/G15</f>
        <v>120</v>
      </c>
      <c r="I22">
        <f>G22*H22</f>
        <v>14400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19E5-D101-4B94-AE16-800776264026}">
  <dimension ref="A1:Q22"/>
  <sheetViews>
    <sheetView tabSelected="1" zoomScale="90" zoomScaleNormal="90" workbookViewId="0">
      <selection activeCell="E23" sqref="E23"/>
    </sheetView>
  </sheetViews>
  <sheetFormatPr defaultColWidth="12.625" defaultRowHeight="16.5"/>
  <cols>
    <col min="1" max="1" width="21.875" bestFit="1" customWidth="1"/>
    <col min="2" max="3" width="6.5" bestFit="1" customWidth="1"/>
    <col min="4" max="4" width="9.5" bestFit="1" customWidth="1"/>
    <col min="5" max="5" width="10.5" bestFit="1" customWidth="1"/>
    <col min="6" max="6" width="11.625" bestFit="1" customWidth="1"/>
    <col min="7" max="7" width="17.25" bestFit="1" customWidth="1"/>
    <col min="8" max="8" width="18.375" bestFit="1" customWidth="1"/>
    <col min="9" max="9" width="15.625" bestFit="1" customWidth="1"/>
    <col min="10" max="10" width="17.25" bestFit="1" customWidth="1"/>
    <col min="11" max="11" width="15.125" bestFit="1" customWidth="1"/>
    <col min="12" max="12" width="18.375" customWidth="1"/>
    <col min="13" max="13" width="12.375" bestFit="1" customWidth="1"/>
    <col min="14" max="14" width="11.625" bestFit="1" customWidth="1"/>
    <col min="15" max="16" width="9.5" bestFit="1" customWidth="1"/>
    <col min="17" max="17" width="11.625" bestFit="1" customWidth="1"/>
    <col min="18" max="18" width="9.5" bestFit="1" customWidth="1"/>
    <col min="19" max="19" width="11.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1800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13380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0.08</v>
      </c>
      <c r="C10">
        <f>G20</f>
        <v>884520</v>
      </c>
      <c r="E10">
        <f>ROUND(B10*C10,0)</f>
        <v>70762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30000</v>
      </c>
      <c r="C12">
        <v>1</v>
      </c>
      <c r="E12">
        <f>B12*C12</f>
        <v>30000</v>
      </c>
    </row>
    <row r="13" spans="1:17">
      <c r="A13" t="s">
        <v>27</v>
      </c>
      <c r="B13">
        <v>3.5200000000000001E-3</v>
      </c>
      <c r="C13">
        <f>G20</f>
        <v>884520</v>
      </c>
      <c r="E13">
        <f>B13*C13</f>
        <v>3113.5104000000001</v>
      </c>
    </row>
    <row r="14" spans="1:17">
      <c r="A14" t="s">
        <v>28</v>
      </c>
      <c r="B14">
        <v>1600</v>
      </c>
      <c r="C14">
        <v>1</v>
      </c>
      <c r="E14">
        <f>C14*B14</f>
        <v>1600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1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118735.5104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1080</v>
      </c>
      <c r="H18">
        <f>H22*H5</f>
        <v>780</v>
      </c>
      <c r="I18">
        <f>G18*H18</f>
        <v>842400</v>
      </c>
      <c r="K18">
        <f>L15*L15/K15</f>
        <v>100</v>
      </c>
      <c r="L18">
        <f>ROUNDUP(G20/K18,-1)</f>
        <v>8850</v>
      </c>
    </row>
    <row r="19" spans="1:12">
      <c r="G19" t="s">
        <v>44</v>
      </c>
    </row>
    <row r="20" spans="1:12">
      <c r="G20">
        <f>ROUNDUP(G18*H18*(H7+1),-1)</f>
        <v>884520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60</v>
      </c>
      <c r="H22">
        <f>G2/G15</f>
        <v>60</v>
      </c>
      <c r="I22">
        <f>G22*H22</f>
        <v>3600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2FC0-6DED-4924-9434-D9B56F9F48C3}">
  <dimension ref="A1:Q22"/>
  <sheetViews>
    <sheetView zoomScale="90" zoomScaleNormal="90" workbookViewId="0">
      <selection activeCell="E25" sqref="E25"/>
    </sheetView>
  </sheetViews>
  <sheetFormatPr defaultColWidth="12.625" defaultRowHeight="16.5"/>
  <cols>
    <col min="1" max="1" width="21.875" bestFit="1" customWidth="1"/>
    <col min="2" max="3" width="6.5" bestFit="1" customWidth="1"/>
    <col min="4" max="4" width="9.5" bestFit="1" customWidth="1"/>
    <col min="5" max="5" width="10.5" bestFit="1" customWidth="1"/>
    <col min="6" max="6" width="11.625" bestFit="1" customWidth="1"/>
    <col min="7" max="7" width="17.25" bestFit="1" customWidth="1"/>
    <col min="8" max="8" width="18.375" bestFit="1" customWidth="1"/>
    <col min="9" max="9" width="15.625" bestFit="1" customWidth="1"/>
    <col min="10" max="10" width="17.25" bestFit="1" customWidth="1"/>
    <col min="11" max="11" width="15.125" bestFit="1" customWidth="1"/>
    <col min="12" max="12" width="18.375" customWidth="1"/>
    <col min="13" max="13" width="12.375" bestFit="1" customWidth="1"/>
    <col min="14" max="14" width="11.625" bestFit="1" customWidth="1"/>
    <col min="15" max="16" width="9.5" bestFit="1" customWidth="1"/>
    <col min="17" max="17" width="11.625" bestFit="1" customWidth="1"/>
    <col min="18" max="18" width="9.5" bestFit="1" customWidth="1"/>
    <col min="19" max="19" width="11.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450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3350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0.3</v>
      </c>
      <c r="C10">
        <f>G20</f>
        <v>221130</v>
      </c>
      <c r="E10">
        <f>ROUND(B10*C10,0)</f>
        <v>66339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30000</v>
      </c>
      <c r="C12">
        <v>1</v>
      </c>
      <c r="E12">
        <f>B12*C12</f>
        <v>30000</v>
      </c>
    </row>
    <row r="13" spans="1:17">
      <c r="A13" t="s">
        <v>27</v>
      </c>
      <c r="B13">
        <v>3.5200000000000001E-3</v>
      </c>
      <c r="C13">
        <f>G20</f>
        <v>221130</v>
      </c>
      <c r="E13">
        <f>B13*C13</f>
        <v>778.37760000000003</v>
      </c>
    </row>
    <row r="14" spans="1:17">
      <c r="A14" t="s">
        <v>28</v>
      </c>
      <c r="B14">
        <v>1600</v>
      </c>
      <c r="C14">
        <v>1</v>
      </c>
      <c r="E14">
        <f>C14*B14</f>
        <v>1600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2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111977.37760000001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540</v>
      </c>
      <c r="H18">
        <f>H22*H5</f>
        <v>390</v>
      </c>
      <c r="I18">
        <f>G18*H18</f>
        <v>210600</v>
      </c>
      <c r="K18">
        <f>L15*L15/K15</f>
        <v>100</v>
      </c>
      <c r="L18">
        <f>ROUNDUP(G20/K18,-1)</f>
        <v>2220</v>
      </c>
    </row>
    <row r="19" spans="1:12">
      <c r="G19" t="s">
        <v>44</v>
      </c>
    </row>
    <row r="20" spans="1:12">
      <c r="G20">
        <f>ROUNDUP(G18*H18*(H7+1),-1)</f>
        <v>221130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30</v>
      </c>
      <c r="H22">
        <f>G2/G15</f>
        <v>30</v>
      </c>
      <c r="I22">
        <f>G22*H22</f>
        <v>900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36F8-9218-476A-8A8F-05D1C8DB1A4D}">
  <dimension ref="A1:Q22"/>
  <sheetViews>
    <sheetView zoomScale="90" zoomScaleNormal="90" workbookViewId="0">
      <selection activeCell="C11" sqref="C11"/>
    </sheetView>
  </sheetViews>
  <sheetFormatPr defaultColWidth="12.625" defaultRowHeight="16.5"/>
  <cols>
    <col min="1" max="1" width="21.875" bestFit="1" customWidth="1"/>
    <col min="2" max="3" width="6.5" bestFit="1" customWidth="1"/>
    <col min="4" max="4" width="9.5" bestFit="1" customWidth="1"/>
    <col min="5" max="5" width="10.5" bestFit="1" customWidth="1"/>
    <col min="6" max="6" width="11.625" bestFit="1" customWidth="1"/>
    <col min="7" max="7" width="17.25" bestFit="1" customWidth="1"/>
    <col min="8" max="8" width="18.375" bestFit="1" customWidth="1"/>
    <col min="9" max="9" width="15.625" bestFit="1" customWidth="1"/>
    <col min="10" max="10" width="17.25" bestFit="1" customWidth="1"/>
    <col min="11" max="11" width="15.125" bestFit="1" customWidth="1"/>
    <col min="12" max="12" width="18.375" customWidth="1"/>
    <col min="13" max="13" width="12.375" bestFit="1" customWidth="1"/>
    <col min="14" max="14" width="11.625" bestFit="1" customWidth="1"/>
    <col min="15" max="16" width="9.5" bestFit="1" customWidth="1"/>
    <col min="17" max="17" width="11.625" bestFit="1" customWidth="1"/>
    <col min="18" max="18" width="9.5" bestFit="1" customWidth="1"/>
    <col min="19" max="19" width="11.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200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1490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0.44600000000000001</v>
      </c>
      <c r="C10">
        <f>G20</f>
        <v>98280</v>
      </c>
      <c r="E10">
        <f>ROUND(B10*C10,0)</f>
        <v>43833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12300</v>
      </c>
      <c r="C12">
        <v>1</v>
      </c>
      <c r="E12">
        <f>B12*C12</f>
        <v>12300</v>
      </c>
    </row>
    <row r="13" spans="1:17">
      <c r="A13" t="s">
        <v>27</v>
      </c>
      <c r="B13">
        <v>3.5200000000000001E-3</v>
      </c>
      <c r="C13">
        <f>G20</f>
        <v>98280</v>
      </c>
      <c r="E13">
        <f>B13*C13</f>
        <v>345.94560000000001</v>
      </c>
    </row>
    <row r="14" spans="1:17">
      <c r="A14" t="s">
        <v>28</v>
      </c>
      <c r="B14">
        <v>1200</v>
      </c>
      <c r="C14">
        <v>1</v>
      </c>
      <c r="E14">
        <f>C14*B14</f>
        <v>1200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3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70938.945600000006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360</v>
      </c>
      <c r="H18">
        <f>H22*H5</f>
        <v>260</v>
      </c>
      <c r="I18">
        <f>G18*H18</f>
        <v>93600</v>
      </c>
      <c r="K18">
        <f>L15*L15/K15</f>
        <v>100</v>
      </c>
      <c r="L18">
        <f>ROUNDUP(G20/K18,-1)</f>
        <v>990</v>
      </c>
    </row>
    <row r="19" spans="1:12">
      <c r="G19" t="s">
        <v>44</v>
      </c>
    </row>
    <row r="20" spans="1:12">
      <c r="G20">
        <f>ROUNDUP(G18*H18*(H7+1),-1)</f>
        <v>98280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20</v>
      </c>
      <c r="H22">
        <f>G2/G15</f>
        <v>20</v>
      </c>
      <c r="I22">
        <f>G22*H22</f>
        <v>400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BD14-63B3-477E-9B8D-90A7E5616075}">
  <dimension ref="A1:Q22"/>
  <sheetViews>
    <sheetView zoomScale="90" zoomScaleNormal="90" workbookViewId="0">
      <selection activeCell="S19" sqref="S19"/>
    </sheetView>
  </sheetViews>
  <sheetFormatPr defaultColWidth="12.625" defaultRowHeight="16.5"/>
  <cols>
    <col min="1" max="1" width="21.875" bestFit="1" customWidth="1"/>
    <col min="2" max="3" width="6.5" bestFit="1" customWidth="1"/>
    <col min="4" max="4" width="9.5" bestFit="1" customWidth="1"/>
    <col min="5" max="5" width="10.5" bestFit="1" customWidth="1"/>
    <col min="6" max="6" width="11.625" bestFit="1" customWidth="1"/>
    <col min="7" max="7" width="17.25" bestFit="1" customWidth="1"/>
    <col min="8" max="8" width="18.375" bestFit="1" customWidth="1"/>
    <col min="9" max="9" width="15.625" bestFit="1" customWidth="1"/>
    <col min="10" max="10" width="17.25" bestFit="1" customWidth="1"/>
    <col min="11" max="11" width="15.125" bestFit="1" customWidth="1"/>
    <col min="12" max="12" width="18.375" customWidth="1"/>
    <col min="13" max="13" width="12.375" bestFit="1" customWidth="1"/>
    <col min="14" max="14" width="11.625" bestFit="1" customWidth="1"/>
    <col min="15" max="16" width="9.5" bestFit="1" customWidth="1"/>
    <col min="17" max="17" width="11.625" bestFit="1" customWidth="1"/>
    <col min="18" max="18" width="9.5" bestFit="1" customWidth="1"/>
    <col min="19" max="19" width="11.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72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540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0.67</v>
      </c>
      <c r="C10">
        <f>G20</f>
        <v>35390</v>
      </c>
      <c r="E10">
        <f>ROUND(B10*C10,0)</f>
        <v>23711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5200</v>
      </c>
      <c r="C12">
        <v>1</v>
      </c>
      <c r="E12">
        <f>B12*C12</f>
        <v>5200</v>
      </c>
    </row>
    <row r="13" spans="1:17">
      <c r="A13" t="s">
        <v>27</v>
      </c>
      <c r="B13">
        <v>3.5200000000000001E-3</v>
      </c>
      <c r="C13">
        <f>G20</f>
        <v>35390</v>
      </c>
      <c r="E13">
        <f>B13*C13</f>
        <v>124.5728</v>
      </c>
    </row>
    <row r="14" spans="1:17">
      <c r="A14" t="s">
        <v>28</v>
      </c>
      <c r="B14">
        <v>1100</v>
      </c>
      <c r="C14">
        <v>1</v>
      </c>
      <c r="E14">
        <f>C14*B14</f>
        <v>1100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5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43395.572800000002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216</v>
      </c>
      <c r="H18">
        <f>H22*H5</f>
        <v>156</v>
      </c>
      <c r="I18">
        <f>G18*H18</f>
        <v>33696</v>
      </c>
      <c r="K18">
        <f>L15*L15/K15</f>
        <v>100</v>
      </c>
      <c r="L18">
        <f>ROUNDUP(G20/K18,-1)</f>
        <v>360</v>
      </c>
    </row>
    <row r="19" spans="1:12">
      <c r="G19" t="s">
        <v>44</v>
      </c>
    </row>
    <row r="20" spans="1:12">
      <c r="G20">
        <f>ROUNDUP(G18*H18*(H7+1),-1)</f>
        <v>35390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12</v>
      </c>
      <c r="H22">
        <f>G2/G15</f>
        <v>12</v>
      </c>
      <c r="I22">
        <f>G22*H22</f>
        <v>144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LED間隔0.5cm</vt:lpstr>
      <vt:lpstr>LED間隔1cm </vt:lpstr>
      <vt:lpstr>LED間隔2cm</vt:lpstr>
      <vt:lpstr>LED間隔3cm</vt:lpstr>
      <vt:lpstr>LED間隔5cm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2022-09-22T05:09:21Z</dcterms:created>
  <dcterms:modified xsi:type="dcterms:W3CDTF">2022-09-26T04:23:57Z</dcterms:modified>
</cp:coreProperties>
</file>