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xio8858\Desktop\"/>
    </mc:Choice>
  </mc:AlternateContent>
  <bookViews>
    <workbookView xWindow="0" yWindow="0" windowWidth="28800" windowHeight="12300" activeTab="1"/>
  </bookViews>
  <sheets>
    <sheet name="Goden Search" sheetId="1" r:id="rId1"/>
    <sheet name="Live Gode Search" sheetId="2" r:id="rId2"/>
  </sheets>
  <definedNames>
    <definedName name="D">'Live Gode Search'!$G$4</definedName>
    <definedName name="F">'Live Gode Search'!$G$3</definedName>
    <definedName name="GR">'Goden Search'!$B$1</definedName>
    <definedName name="S">'Live Gode Search'!$G$2</definedName>
    <definedName name="solver_adj" localSheetId="1" hidden="1">'Live Gode Search'!#REF!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'Live Gode Search'!$C$3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L15" i="2"/>
  <c r="K15" i="2"/>
  <c r="J15" i="2"/>
  <c r="I15" i="2"/>
  <c r="B7" i="1"/>
  <c r="C7" i="1"/>
  <c r="F7" i="1" s="1"/>
  <c r="H7" i="1" s="1"/>
  <c r="D7" i="1"/>
  <c r="E7" i="1"/>
  <c r="G7" i="1" s="1"/>
  <c r="D6" i="1"/>
  <c r="E6" i="1"/>
  <c r="F6" i="1"/>
  <c r="H6" i="1" s="1"/>
  <c r="G6" i="1"/>
  <c r="C6" i="1"/>
  <c r="B6" i="1"/>
  <c r="H5" i="1"/>
  <c r="G5" i="1"/>
  <c r="F5" i="1"/>
  <c r="E5" i="1"/>
  <c r="D5" i="1"/>
  <c r="B1" i="1"/>
  <c r="H16" i="2" l="1"/>
  <c r="G16" i="2"/>
  <c r="I16" i="2" s="1"/>
  <c r="B8" i="1"/>
  <c r="C8" i="1"/>
  <c r="K16" i="2" l="1"/>
  <c r="M16" i="2" s="1"/>
  <c r="J16" i="2"/>
  <c r="L16" i="2" s="1"/>
  <c r="H17" i="2" s="1"/>
  <c r="D8" i="1"/>
  <c r="F8" i="1" s="1"/>
  <c r="H8" i="1" s="1"/>
  <c r="G17" i="2" l="1"/>
  <c r="I17" i="2"/>
  <c r="J17" i="2" s="1"/>
  <c r="L17" i="2" s="1"/>
  <c r="E8" i="1"/>
  <c r="G8" i="1" s="1"/>
  <c r="K17" i="2" l="1"/>
  <c r="M17" i="2" s="1"/>
  <c r="G18" i="2" s="1"/>
  <c r="B9" i="1"/>
  <c r="C9" i="1"/>
  <c r="H18" i="2" l="1"/>
  <c r="I18" i="2" s="1"/>
  <c r="K18" i="2" s="1"/>
  <c r="M18" i="2" s="1"/>
  <c r="D9" i="1"/>
  <c r="F9" i="1"/>
  <c r="H9" i="1" s="1"/>
  <c r="E9" i="1"/>
  <c r="G9" i="1" s="1"/>
  <c r="J18" i="2" l="1"/>
  <c r="L18" i="2" s="1"/>
  <c r="C10" i="1"/>
  <c r="B10" i="1"/>
  <c r="G19" i="2" l="1"/>
  <c r="H19" i="2"/>
  <c r="D10" i="1"/>
  <c r="F10" i="1" s="1"/>
  <c r="H10" i="1" s="1"/>
  <c r="I19" i="2" l="1"/>
  <c r="K19" i="2" s="1"/>
  <c r="M19" i="2" s="1"/>
  <c r="E10" i="1"/>
  <c r="G10" i="1" s="1"/>
  <c r="J19" i="2" l="1"/>
  <c r="L19" i="2" s="1"/>
  <c r="B11" i="1"/>
  <c r="C11" i="1"/>
  <c r="H20" i="2" l="1"/>
  <c r="G20" i="2"/>
  <c r="D11" i="1"/>
  <c r="F11" i="1" s="1"/>
  <c r="H11" i="1" s="1"/>
  <c r="I20" i="2" l="1"/>
  <c r="J20" i="2" s="1"/>
  <c r="L20" i="2" s="1"/>
  <c r="E11" i="1"/>
  <c r="G11" i="1" s="1"/>
  <c r="K20" i="2" l="1"/>
  <c r="M20" i="2" s="1"/>
  <c r="H21" i="2" s="1"/>
  <c r="B12" i="1"/>
  <c r="C12" i="1"/>
  <c r="G21" i="2" l="1"/>
  <c r="D12" i="1"/>
  <c r="F12" i="1" s="1"/>
  <c r="H12" i="1" s="1"/>
  <c r="I21" i="2" l="1"/>
  <c r="K21" i="2" s="1"/>
  <c r="M21" i="2" s="1"/>
  <c r="E12" i="1"/>
  <c r="G12" i="1" s="1"/>
  <c r="J21" i="2" l="1"/>
  <c r="L21" i="2" s="1"/>
  <c r="B13" i="1"/>
  <c r="C13" i="1"/>
  <c r="H22" i="2" l="1"/>
  <c r="G22" i="2"/>
  <c r="D13" i="1"/>
  <c r="F13" i="1" s="1"/>
  <c r="H13" i="1" s="1"/>
  <c r="E13" i="1"/>
  <c r="G13" i="1" s="1"/>
  <c r="I22" i="2" l="1"/>
  <c r="J22" i="2" s="1"/>
  <c r="L22" i="2" s="1"/>
  <c r="B14" i="1"/>
  <c r="C14" i="1"/>
  <c r="K22" i="2" l="1"/>
  <c r="M22" i="2" s="1"/>
  <c r="G23" i="2" s="1"/>
  <c r="D14" i="1"/>
  <c r="F14" i="1" s="1"/>
  <c r="H14" i="1" s="1"/>
  <c r="H23" i="2" l="1"/>
  <c r="I23" i="2" s="1"/>
  <c r="K23" i="2" s="1"/>
  <c r="M23" i="2" s="1"/>
  <c r="E14" i="1"/>
  <c r="G14" i="1" s="1"/>
  <c r="J23" i="2" l="1"/>
  <c r="L23" i="2" s="1"/>
  <c r="H24" i="2" s="1"/>
  <c r="G24" i="2" l="1"/>
  <c r="I24" i="2"/>
  <c r="K24" i="2" s="1"/>
  <c r="M24" i="2" s="1"/>
  <c r="J24" i="2" l="1"/>
  <c r="L24" i="2" s="1"/>
  <c r="G25" i="2" l="1"/>
  <c r="H25" i="2"/>
  <c r="I25" i="2" l="1"/>
  <c r="K25" i="2" s="1"/>
  <c r="M25" i="2" s="1"/>
  <c r="J25" i="2" l="1"/>
  <c r="L25" i="2" s="1"/>
  <c r="H26" i="2" s="1"/>
  <c r="G26" i="2" l="1"/>
  <c r="I26" i="2"/>
  <c r="J26" i="2" s="1"/>
  <c r="L26" i="2" s="1"/>
  <c r="K26" i="2" l="1"/>
  <c r="M26" i="2" s="1"/>
  <c r="G27" i="2" s="1"/>
  <c r="H27" i="2" l="1"/>
  <c r="I27" i="2"/>
  <c r="J27" i="2" s="1"/>
  <c r="L27" i="2" s="1"/>
  <c r="K27" i="2" l="1"/>
  <c r="M27" i="2" s="1"/>
  <c r="H28" i="2" s="1"/>
  <c r="G28" i="2" l="1"/>
  <c r="I28" i="2" s="1"/>
  <c r="J28" i="2" l="1"/>
  <c r="L28" i="2" s="1"/>
  <c r="K28" i="2"/>
  <c r="M28" i="2" s="1"/>
  <c r="H29" i="2" l="1"/>
  <c r="G29" i="2"/>
  <c r="I29" i="2" l="1"/>
  <c r="J29" i="2" s="1"/>
  <c r="L29" i="2" s="1"/>
  <c r="K29" i="2" l="1"/>
  <c r="M29" i="2" s="1"/>
  <c r="G30" i="2" s="1"/>
  <c r="H30" i="2" l="1"/>
  <c r="I30" i="2" l="1"/>
  <c r="J30" i="2" s="1"/>
  <c r="L30" i="2" s="1"/>
  <c r="K30" i="2" l="1"/>
  <c r="M30" i="2" s="1"/>
  <c r="G31" i="2" s="1"/>
  <c r="H31" i="2" l="1"/>
  <c r="I31" i="2" l="1"/>
  <c r="J31" i="2" s="1"/>
  <c r="L31" i="2" s="1"/>
  <c r="K31" i="2" l="1"/>
  <c r="M31" i="2" s="1"/>
  <c r="H32" i="2" s="1"/>
  <c r="G32" i="2" l="1"/>
  <c r="I32" i="2"/>
  <c r="J32" i="2" s="1"/>
  <c r="L32" i="2" s="1"/>
  <c r="K32" i="2" l="1"/>
  <c r="M32" i="2" s="1"/>
  <c r="G33" i="2" s="1"/>
  <c r="H33" i="2" l="1"/>
  <c r="I33" i="2"/>
  <c r="K33" i="2" s="1"/>
  <c r="M33" i="2" s="1"/>
  <c r="J33" i="2" l="1"/>
  <c r="L33" i="2" s="1"/>
  <c r="G34" i="2" s="1"/>
  <c r="H34" i="2" l="1"/>
  <c r="I34" i="2"/>
  <c r="K34" i="2" s="1"/>
  <c r="M34" i="2" s="1"/>
  <c r="J34" i="2" l="1"/>
  <c r="L34" i="2"/>
  <c r="C3" i="2" s="1"/>
  <c r="C2" i="2"/>
</calcChain>
</file>

<file path=xl/sharedStrings.xml><?xml version="1.0" encoding="utf-8"?>
<sst xmlns="http://schemas.openxmlformats.org/spreadsheetml/2006/main" count="25" uniqueCount="16">
  <si>
    <t>f(x) = x^2 - 6 * x + 15</t>
  </si>
  <si>
    <t>iteration</t>
  </si>
  <si>
    <t>a</t>
  </si>
  <si>
    <t>b</t>
  </si>
  <si>
    <t>d</t>
  </si>
  <si>
    <t>x1</t>
  </si>
  <si>
    <t>x2</t>
  </si>
  <si>
    <t>fx1</t>
  </si>
  <si>
    <t>fx2</t>
  </si>
  <si>
    <t>GR</t>
  </si>
  <si>
    <t xml:space="preserve"> </t>
  </si>
  <si>
    <t>degrees</t>
  </si>
  <si>
    <t>time (min)</t>
  </si>
  <si>
    <t>S (ft)</t>
  </si>
  <si>
    <t>F (ft)</t>
  </si>
  <si>
    <t>D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</si>
</sst>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200" zoomScaleNormal="200" workbookViewId="0">
      <selection activeCell="B1" sqref="B1"/>
    </sheetView>
  </sheetViews>
  <sheetFormatPr defaultRowHeight="15" x14ac:dyDescent="0.25"/>
  <sheetData>
    <row r="1" spans="1:8" x14ac:dyDescent="0.25">
      <c r="A1" t="s">
        <v>9</v>
      </c>
      <c r="B1">
        <f>(SQRT(5)-1)/2</f>
        <v>0.6180339887498949</v>
      </c>
    </row>
    <row r="2" spans="1:8" x14ac:dyDescent="0.25">
      <c r="C2" t="s">
        <v>0</v>
      </c>
    </row>
    <row r="4" spans="1:8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25">
      <c r="A5">
        <v>1</v>
      </c>
      <c r="B5">
        <v>0</v>
      </c>
      <c r="C5">
        <v>4</v>
      </c>
      <c r="D5">
        <f>GR*(C5-B5)</f>
        <v>2.4721359549995796</v>
      </c>
      <c r="E5">
        <f>B5+D5</f>
        <v>2.4721359549995796</v>
      </c>
      <c r="F5">
        <f>C5-D5</f>
        <v>1.5278640450004204</v>
      </c>
      <c r="G5">
        <f>E5^2-6*E5+15</f>
        <v>6.2786404500042057</v>
      </c>
      <c r="H5">
        <f>F5^2-6*F5+15</f>
        <v>8.1671842700025241</v>
      </c>
    </row>
    <row r="6" spans="1:8" x14ac:dyDescent="0.25">
      <c r="A6">
        <v>2</v>
      </c>
      <c r="B6">
        <f>IF(G5 &lt; H5, F5,B5)</f>
        <v>1.5278640450004204</v>
      </c>
      <c r="C6">
        <f>IF(G5 &lt; H5, C5, E5)</f>
        <v>4</v>
      </c>
      <c r="D6">
        <f>GR*(C6-B6)</f>
        <v>1.5278640450004208</v>
      </c>
      <c r="E6">
        <f>B6+D6</f>
        <v>3.0557280900008412</v>
      </c>
      <c r="F6">
        <f>C6-D6</f>
        <v>2.4721359549995792</v>
      </c>
      <c r="G6">
        <f>E6^2-6*E6+15</f>
        <v>6.0031056200151411</v>
      </c>
      <c r="H6">
        <f>F6^2-6*F6+15</f>
        <v>6.2786404500042075</v>
      </c>
    </row>
    <row r="7" spans="1:8" x14ac:dyDescent="0.25">
      <c r="A7">
        <v>3</v>
      </c>
      <c r="B7">
        <f t="shared" ref="B7:B14" si="0">IF(G6 &lt; H6, F6,B6)</f>
        <v>2.4721359549995792</v>
      </c>
      <c r="C7">
        <f t="shared" ref="C7:C14" si="1">IF(G6 &lt; H6, C6, E6)</f>
        <v>4</v>
      </c>
      <c r="D7">
        <f>GR*(C7-B7)</f>
        <v>0.944271909999159</v>
      </c>
      <c r="E7">
        <f t="shared" ref="E7:E14" si="2">B7+D7</f>
        <v>3.4164078649987379</v>
      </c>
      <c r="F7">
        <f t="shared" ref="F7:F14" si="3">C7-D7</f>
        <v>3.0557280900008408</v>
      </c>
      <c r="G7">
        <f t="shared" ref="G7:G14" si="4">E7^2-6*E7+15</f>
        <v>6.1733955100328082</v>
      </c>
      <c r="H7">
        <f t="shared" ref="H7:H14" si="5">F7^2-6*F7+15</f>
        <v>6.0031056200151411</v>
      </c>
    </row>
    <row r="8" spans="1:8" x14ac:dyDescent="0.25">
      <c r="A8">
        <v>4</v>
      </c>
      <c r="B8">
        <f t="shared" si="0"/>
        <v>2.4721359549995792</v>
      </c>
      <c r="C8">
        <f t="shared" si="1"/>
        <v>3.4164078649987379</v>
      </c>
      <c r="D8">
        <f>GR*(C8-B8)</f>
        <v>0.58359213500126184</v>
      </c>
      <c r="E8">
        <f t="shared" si="2"/>
        <v>3.0557280900008408</v>
      </c>
      <c r="F8">
        <f t="shared" si="3"/>
        <v>2.8328157299974759</v>
      </c>
      <c r="G8">
        <f t="shared" si="4"/>
        <v>6.0031056200151411</v>
      </c>
      <c r="H8">
        <f t="shared" si="5"/>
        <v>6.0279505801362774</v>
      </c>
    </row>
    <row r="9" spans="1:8" x14ac:dyDescent="0.25">
      <c r="A9">
        <v>5</v>
      </c>
      <c r="B9">
        <f t="shared" si="0"/>
        <v>2.8328157299974759</v>
      </c>
      <c r="C9">
        <f t="shared" si="1"/>
        <v>3.4164078649987379</v>
      </c>
      <c r="D9">
        <f>GR*(C9-B9)</f>
        <v>0.36067977499789716</v>
      </c>
      <c r="E9">
        <f t="shared" si="2"/>
        <v>3.193495504995373</v>
      </c>
      <c r="F9">
        <f t="shared" si="3"/>
        <v>3.0557280900008408</v>
      </c>
      <c r="G9">
        <f t="shared" si="4"/>
        <v>6.037440510453413</v>
      </c>
      <c r="H9">
        <f t="shared" si="5"/>
        <v>6.0031056200151411</v>
      </c>
    </row>
    <row r="10" spans="1:8" x14ac:dyDescent="0.25">
      <c r="A10">
        <v>6</v>
      </c>
      <c r="B10">
        <f t="shared" si="0"/>
        <v>2.8328157299974759</v>
      </c>
      <c r="C10">
        <f t="shared" si="1"/>
        <v>3.193495504995373</v>
      </c>
      <c r="D10">
        <f>GR*(C10-B10)</f>
        <v>0.22291236000336501</v>
      </c>
      <c r="E10">
        <f t="shared" si="2"/>
        <v>3.0557280900008408</v>
      </c>
      <c r="F10">
        <f t="shared" si="3"/>
        <v>2.9705831449920082</v>
      </c>
      <c r="G10">
        <f t="shared" si="4"/>
        <v>6.0031056200151411</v>
      </c>
      <c r="H10">
        <f t="shared" si="5"/>
        <v>6.0008653513585628</v>
      </c>
    </row>
    <row r="11" spans="1:8" x14ac:dyDescent="0.25">
      <c r="A11">
        <v>7</v>
      </c>
      <c r="B11">
        <f t="shared" si="0"/>
        <v>2.8328157299974759</v>
      </c>
      <c r="C11">
        <f t="shared" si="1"/>
        <v>3.0557280900008408</v>
      </c>
      <c r="D11">
        <f>GR*(C11-B11)</f>
        <v>0.13776741499453216</v>
      </c>
      <c r="E11">
        <f t="shared" si="2"/>
        <v>2.9705831449920082</v>
      </c>
      <c r="F11">
        <f t="shared" si="3"/>
        <v>2.9179606750063085</v>
      </c>
      <c r="G11">
        <f t="shared" si="4"/>
        <v>6.0008653513585628</v>
      </c>
      <c r="H11">
        <f t="shared" si="5"/>
        <v>6.0067304508454225</v>
      </c>
    </row>
    <row r="12" spans="1:8" x14ac:dyDescent="0.25">
      <c r="A12">
        <v>8</v>
      </c>
      <c r="B12">
        <f t="shared" si="0"/>
        <v>2.9179606750063085</v>
      </c>
      <c r="C12">
        <f t="shared" si="1"/>
        <v>3.0557280900008408</v>
      </c>
      <c r="D12">
        <f>GR*(C12-B12)</f>
        <v>8.5144945008832851E-2</v>
      </c>
      <c r="E12">
        <f t="shared" si="2"/>
        <v>3.0031056200151411</v>
      </c>
      <c r="F12">
        <f t="shared" si="3"/>
        <v>2.9705831449920082</v>
      </c>
      <c r="G12">
        <f t="shared" si="4"/>
        <v>6.0000096448756786</v>
      </c>
      <c r="H12">
        <f t="shared" si="5"/>
        <v>6.0008653513585628</v>
      </c>
    </row>
    <row r="13" spans="1:8" x14ac:dyDescent="0.25">
      <c r="A13">
        <v>9</v>
      </c>
      <c r="B13">
        <f t="shared" si="0"/>
        <v>2.9705831449920082</v>
      </c>
      <c r="C13">
        <f t="shared" si="1"/>
        <v>3.0557280900008408</v>
      </c>
      <c r="D13">
        <f>GR*(C13-B13)</f>
        <v>5.2622469985699284E-2</v>
      </c>
      <c r="E13">
        <f t="shared" si="2"/>
        <v>3.0232056149777073</v>
      </c>
      <c r="F13">
        <f t="shared" si="3"/>
        <v>3.0031056200151416</v>
      </c>
      <c r="G13">
        <f t="shared" si="4"/>
        <v>6.000538500566492</v>
      </c>
      <c r="H13">
        <f t="shared" si="5"/>
        <v>6.0000096448756768</v>
      </c>
    </row>
    <row r="14" spans="1:8" x14ac:dyDescent="0.25">
      <c r="A14">
        <v>10</v>
      </c>
      <c r="B14">
        <f t="shared" si="0"/>
        <v>2.9705831449920082</v>
      </c>
      <c r="C14">
        <f t="shared" si="1"/>
        <v>3.0232056149777073</v>
      </c>
      <c r="D14">
        <f>GR*(C14-B14)</f>
        <v>3.2522475023133296E-2</v>
      </c>
      <c r="E14">
        <f t="shared" si="2"/>
        <v>3.0031056200151416</v>
      </c>
      <c r="F14">
        <f t="shared" si="3"/>
        <v>2.9906831399545739</v>
      </c>
      <c r="G14">
        <f t="shared" si="4"/>
        <v>6.0000096448756768</v>
      </c>
      <c r="H14">
        <f t="shared" si="5"/>
        <v>6.0000868038811035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abSelected="1" topLeftCell="B1" zoomScale="200" zoomScaleNormal="200" workbookViewId="0">
      <selection activeCell="G4" sqref="G4"/>
    </sheetView>
  </sheetViews>
  <sheetFormatPr defaultRowHeight="15" x14ac:dyDescent="0.25"/>
  <cols>
    <col min="9" max="11" width="9.28515625" bestFit="1" customWidth="1"/>
    <col min="12" max="13" width="10" bestFit="1" customWidth="1"/>
  </cols>
  <sheetData>
    <row r="2" spans="2:13" x14ac:dyDescent="0.25">
      <c r="B2" t="s">
        <v>11</v>
      </c>
      <c r="C2" s="5">
        <f>AVERAGE(J34:K34)</f>
        <v>67.376635024730845</v>
      </c>
      <c r="F2" t="s">
        <v>13</v>
      </c>
      <c r="G2">
        <v>4000</v>
      </c>
      <c r="I2" t="s">
        <v>9</v>
      </c>
      <c r="J2" s="1">
        <v>0.61803399999999997</v>
      </c>
    </row>
    <row r="3" spans="2:13" x14ac:dyDescent="0.25">
      <c r="B3" t="s">
        <v>12</v>
      </c>
      <c r="C3" s="5">
        <f>AVERAGE(L34:M34)/60</f>
        <v>55.679446489798586</v>
      </c>
      <c r="F3" t="s">
        <v>14</v>
      </c>
      <c r="G3">
        <v>3000</v>
      </c>
    </row>
    <row r="4" spans="2:13" x14ac:dyDescent="0.25">
      <c r="F4" t="s">
        <v>15</v>
      </c>
      <c r="G4">
        <v>5280</v>
      </c>
    </row>
    <row r="6" spans="2:13" x14ac:dyDescent="0.25">
      <c r="F6" t="s">
        <v>10</v>
      </c>
    </row>
    <row r="14" spans="2:13" x14ac:dyDescent="0.25"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</row>
    <row r="15" spans="2:13" x14ac:dyDescent="0.25">
      <c r="F15">
        <v>1</v>
      </c>
      <c r="G15">
        <v>1</v>
      </c>
      <c r="H15">
        <v>90</v>
      </c>
      <c r="I15" s="2">
        <f>GR*(H15-G15)</f>
        <v>55.005024998740645</v>
      </c>
      <c r="J15" s="2">
        <f>G15+I15</f>
        <v>56.005024998740645</v>
      </c>
      <c r="K15" s="2">
        <f>H15 - I15</f>
        <v>34.994975001259355</v>
      </c>
      <c r="L15" s="2">
        <f>S/2/SIN(RADIANS(J15))+SQRT((D-S/TAN(RADIANS(J15)))^2+F^2)/4</f>
        <v>3401.9012052987573</v>
      </c>
      <c r="M15" s="2">
        <f>S/2/SIN(RADIANS(K15))+SQRT((D-S/TAN(RADIANS(K15)))^2+F^2)/4</f>
        <v>4245.1257106040848</v>
      </c>
    </row>
    <row r="16" spans="2:13" x14ac:dyDescent="0.25">
      <c r="F16">
        <v>2</v>
      </c>
      <c r="G16">
        <f>IF(L15&lt;M15,K15,G15)</f>
        <v>34.994975001259355</v>
      </c>
      <c r="H16">
        <f>IF(L15 &lt; M15,H15,J15)</f>
        <v>90</v>
      </c>
      <c r="I16" s="2">
        <f>GR*(H16-G16)</f>
        <v>33.994975001259363</v>
      </c>
      <c r="J16" s="2">
        <f>G16+I16</f>
        <v>68.989950002518725</v>
      </c>
      <c r="K16" s="2">
        <f>H16 - I16</f>
        <v>56.005024998740637</v>
      </c>
      <c r="L16" s="2">
        <f>S/2/SIN(RADIANS(J16))+SQRT((D-S/TAN(RADIANS(J16)))^2+F^2)/4</f>
        <v>3341.7981732140543</v>
      </c>
      <c r="M16" s="2">
        <f>S/2/SIN(RADIANS(K16))+SQRT((D-S/TAN(RADIANS(K16)))^2+F^2)/4</f>
        <v>3401.9012052987573</v>
      </c>
    </row>
    <row r="17" spans="6:13" x14ac:dyDescent="0.25">
      <c r="F17">
        <v>3</v>
      </c>
      <c r="G17">
        <f t="shared" ref="G17:G24" si="0">IF(L16&lt;M16,K16,G16)</f>
        <v>56.005024998740637</v>
      </c>
      <c r="H17">
        <f t="shared" ref="H17:H24" si="1">IF(L16 &lt; M16,H16,J16)</f>
        <v>90</v>
      </c>
      <c r="I17" s="2">
        <f>GR*(H17-G17)</f>
        <v>21.010049997481289</v>
      </c>
      <c r="J17" s="2">
        <f t="shared" ref="J17:J24" si="2">G17+I17</f>
        <v>77.015074996221927</v>
      </c>
      <c r="K17" s="2">
        <f t="shared" ref="K17:K24" si="3">H17 - I17</f>
        <v>68.989950002518711</v>
      </c>
      <c r="L17" s="2">
        <f>S/2/SIN(RADIANS(J17))+SQRT((D-S/TAN(RADIANS(J17)))^2+F^2)/4</f>
        <v>3375.0991281761917</v>
      </c>
      <c r="M17" s="2">
        <f>S/2/SIN(RADIANS(K17))+SQRT((D-S/TAN(RADIANS(K17)))^2+F^2)/4</f>
        <v>3341.7981732140543</v>
      </c>
    </row>
    <row r="18" spans="6:13" x14ac:dyDescent="0.25">
      <c r="F18">
        <v>4</v>
      </c>
      <c r="G18">
        <f t="shared" si="0"/>
        <v>56.005024998740637</v>
      </c>
      <c r="H18">
        <f t="shared" si="1"/>
        <v>77.015074996221927</v>
      </c>
      <c r="I18" s="2">
        <f>GR*(H18-G18)</f>
        <v>12.984925003778081</v>
      </c>
      <c r="J18" s="2">
        <f t="shared" si="2"/>
        <v>68.989950002518725</v>
      </c>
      <c r="K18" s="2">
        <f t="shared" si="3"/>
        <v>64.030149992443853</v>
      </c>
      <c r="L18" s="2">
        <f>S/2/SIN(RADIANS(J18))+SQRT((D-S/TAN(RADIANS(J18)))^2+F^2)/4</f>
        <v>3341.7981732140543</v>
      </c>
      <c r="M18" s="2">
        <f>S/2/SIN(RADIANS(K18))+SQRT((D-S/TAN(RADIANS(K18)))^2+F^2)/4</f>
        <v>3345.4603619193522</v>
      </c>
    </row>
    <row r="19" spans="6:13" x14ac:dyDescent="0.25">
      <c r="F19">
        <v>5</v>
      </c>
      <c r="G19">
        <f t="shared" si="0"/>
        <v>64.030149992443853</v>
      </c>
      <c r="H19">
        <f t="shared" si="1"/>
        <v>77.015074996221927</v>
      </c>
      <c r="I19" s="2">
        <f>GR*(H19-G19)</f>
        <v>8.0251249937032068</v>
      </c>
      <c r="J19" s="2">
        <f t="shared" si="2"/>
        <v>72.055274986147055</v>
      </c>
      <c r="K19" s="2">
        <f t="shared" si="3"/>
        <v>68.989950002518725</v>
      </c>
      <c r="L19" s="2">
        <f>S/2/SIN(RADIANS(J19))+SQRT((D-S/TAN(RADIANS(J19)))^2+F^2)/4</f>
        <v>3349.1858338535303</v>
      </c>
      <c r="M19" s="2">
        <f>S/2/SIN(RADIANS(K19))+SQRT((D-S/TAN(RADIANS(K19)))^2+F^2)/4</f>
        <v>3341.7981732140543</v>
      </c>
    </row>
    <row r="20" spans="6:13" x14ac:dyDescent="0.25">
      <c r="F20">
        <v>6</v>
      </c>
      <c r="G20">
        <f t="shared" si="0"/>
        <v>64.030149992443853</v>
      </c>
      <c r="H20">
        <f t="shared" si="1"/>
        <v>72.055274986147055</v>
      </c>
      <c r="I20" s="2">
        <f>GR*(H20-G20)</f>
        <v>4.9598000100748649</v>
      </c>
      <c r="J20" s="2">
        <f t="shared" si="2"/>
        <v>68.989950002518725</v>
      </c>
      <c r="K20" s="2">
        <f t="shared" si="3"/>
        <v>67.095474976072182</v>
      </c>
      <c r="L20" s="2">
        <f>S/2/SIN(RADIANS(J20))+SQRT((D-S/TAN(RADIANS(J20)))^2+F^2)/4</f>
        <v>3341.7981732140543</v>
      </c>
      <c r="M20" s="2">
        <f>S/2/SIN(RADIANS(K20))+SQRT((D-S/TAN(RADIANS(K20)))^2+F^2)/4</f>
        <v>3340.7986537632955</v>
      </c>
    </row>
    <row r="21" spans="6:13" x14ac:dyDescent="0.25">
      <c r="F21">
        <v>7</v>
      </c>
      <c r="G21">
        <f t="shared" si="0"/>
        <v>64.030149992443853</v>
      </c>
      <c r="H21">
        <f t="shared" si="1"/>
        <v>68.989950002518725</v>
      </c>
      <c r="I21" s="2">
        <f>GR*(H21-G21)</f>
        <v>3.0653249836283423</v>
      </c>
      <c r="J21" s="2">
        <f t="shared" si="2"/>
        <v>67.095474976072197</v>
      </c>
      <c r="K21" s="2">
        <f t="shared" si="3"/>
        <v>65.924625018890382</v>
      </c>
      <c r="L21" s="2">
        <f>S/2/SIN(RADIANS(J21))+SQRT((D-S/TAN(RADIANS(J21)))^2+F^2)/4</f>
        <v>3340.798653763296</v>
      </c>
      <c r="M21" s="2">
        <f>S/2/SIN(RADIANS(K21))+SQRT((D-S/TAN(RADIANS(K21)))^2+F^2)/4</f>
        <v>3341.6299918425029</v>
      </c>
    </row>
    <row r="22" spans="6:13" x14ac:dyDescent="0.25">
      <c r="F22">
        <v>8</v>
      </c>
      <c r="G22">
        <f t="shared" si="0"/>
        <v>65.924625018890382</v>
      </c>
      <c r="H22">
        <f t="shared" si="1"/>
        <v>68.989950002518725</v>
      </c>
      <c r="I22" s="2">
        <f>GR*(H22-G22)</f>
        <v>1.8944750264465315</v>
      </c>
      <c r="J22" s="2">
        <f t="shared" si="2"/>
        <v>67.81910004533691</v>
      </c>
      <c r="K22" s="2">
        <f t="shared" si="3"/>
        <v>67.095474976072197</v>
      </c>
      <c r="L22" s="2">
        <f>S/2/SIN(RADIANS(J22))+SQRT((D-S/TAN(RADIANS(J22)))^2+F^2)/4</f>
        <v>3340.8454302679097</v>
      </c>
      <c r="M22" s="2">
        <f>S/2/SIN(RADIANS(K22))+SQRT((D-S/TAN(RADIANS(K22)))^2+F^2)/4</f>
        <v>3340.798653763296</v>
      </c>
    </row>
    <row r="23" spans="6:13" x14ac:dyDescent="0.25">
      <c r="F23">
        <v>9</v>
      </c>
      <c r="G23">
        <f t="shared" si="0"/>
        <v>65.924625018890382</v>
      </c>
      <c r="H23">
        <f t="shared" si="1"/>
        <v>67.81910004533691</v>
      </c>
      <c r="I23" s="2">
        <f>GR*(H23-G23)</f>
        <v>1.1708499571818105</v>
      </c>
      <c r="J23" s="2">
        <f t="shared" si="2"/>
        <v>67.095474976072197</v>
      </c>
      <c r="K23" s="2">
        <f t="shared" si="3"/>
        <v>66.648250088155095</v>
      </c>
      <c r="L23" s="2">
        <f>S/2/SIN(RADIANS(J23))+SQRT((D-S/TAN(RADIANS(J23)))^2+F^2)/4</f>
        <v>3340.798653763296</v>
      </c>
      <c r="M23" s="2">
        <f>S/2/SIN(RADIANS(K23))+SQRT((D-S/TAN(RADIANS(K23)))^2+F^2)/4</f>
        <v>3340.9820880683837</v>
      </c>
    </row>
    <row r="24" spans="6:13" x14ac:dyDescent="0.25">
      <c r="F24">
        <v>10</v>
      </c>
      <c r="G24">
        <f t="shared" si="0"/>
        <v>66.648250088155095</v>
      </c>
      <c r="H24">
        <f t="shared" si="1"/>
        <v>67.81910004533691</v>
      </c>
      <c r="I24" s="2">
        <f>GR*(H24-G24)</f>
        <v>0.72362506926472092</v>
      </c>
      <c r="J24" s="4">
        <f t="shared" si="2"/>
        <v>67.371875157419822</v>
      </c>
      <c r="K24" s="4">
        <f t="shared" si="3"/>
        <v>67.095474976072182</v>
      </c>
      <c r="L24" s="2">
        <f>S/2/SIN(RADIANS(J24))+SQRT((D-S/TAN(RADIANS(J24)))^2+F^2)/4</f>
        <v>3340.7667965368655</v>
      </c>
      <c r="M24" s="2">
        <f>S/2/SIN(RADIANS(K24))+SQRT((D-S/TAN(RADIANS(K24)))^2+F^2)/4</f>
        <v>3340.7986537632955</v>
      </c>
    </row>
    <row r="25" spans="6:13" x14ac:dyDescent="0.25">
      <c r="F25">
        <v>11</v>
      </c>
      <c r="G25">
        <f t="shared" ref="G25:G34" si="4">IF(L24&lt;M24,K24,G24)</f>
        <v>67.095474976072182</v>
      </c>
      <c r="H25">
        <f t="shared" ref="H25:H34" si="5">IF(L24 &lt; M24,H24,J24)</f>
        <v>67.81910004533691</v>
      </c>
      <c r="I25" s="2">
        <f>GR*(H25-G25)</f>
        <v>0.44722488791709852</v>
      </c>
      <c r="J25" s="4">
        <f t="shared" ref="J25:J34" si="6">G25+I25</f>
        <v>67.542699863989284</v>
      </c>
      <c r="K25" s="4">
        <f t="shared" ref="K25:K34" si="7">H25 - I25</f>
        <v>67.371875157419808</v>
      </c>
      <c r="L25" s="2">
        <f>S/2/SIN(RADIANS(J25))+SQRT((D-S/TAN(RADIANS(J25)))^2+F^2)/4</f>
        <v>3340.7779319341589</v>
      </c>
      <c r="M25" s="2">
        <f>S/2/SIN(RADIANS(K25))+SQRT((D-S/TAN(RADIANS(K25)))^2+F^2)/4</f>
        <v>3340.7667965368651</v>
      </c>
    </row>
    <row r="26" spans="6:13" x14ac:dyDescent="0.25">
      <c r="F26">
        <v>12</v>
      </c>
      <c r="G26">
        <f t="shared" si="4"/>
        <v>67.095474976072182</v>
      </c>
      <c r="H26">
        <f t="shared" si="5"/>
        <v>67.542699863989284</v>
      </c>
      <c r="I26" s="2">
        <f>GR*(H26-G26)</f>
        <v>0.27640018134763117</v>
      </c>
      <c r="J26" s="4">
        <f t="shared" si="6"/>
        <v>67.371875157419808</v>
      </c>
      <c r="K26" s="4">
        <f t="shared" si="7"/>
        <v>67.266299682641659</v>
      </c>
      <c r="L26" s="2">
        <f>S/2/SIN(RADIANS(J26))+SQRT((D-S/TAN(RADIANS(J26)))^2+F^2)/4</f>
        <v>3340.7667965368651</v>
      </c>
      <c r="M26" s="2">
        <f>S/2/SIN(RADIANS(K26))+SQRT((D-S/TAN(RADIANS(K26)))^2+F^2)/4</f>
        <v>3340.771666027852</v>
      </c>
    </row>
    <row r="27" spans="6:13" x14ac:dyDescent="0.25">
      <c r="F27">
        <v>13</v>
      </c>
      <c r="G27">
        <f t="shared" si="4"/>
        <v>67.266299682641659</v>
      </c>
      <c r="H27">
        <f t="shared" si="5"/>
        <v>67.542699863989284</v>
      </c>
      <c r="I27" s="2">
        <f>GR*(H27-G27)</f>
        <v>0.17082470656946733</v>
      </c>
      <c r="J27" s="4">
        <f t="shared" si="6"/>
        <v>67.437124389211121</v>
      </c>
      <c r="K27" s="4">
        <f t="shared" si="7"/>
        <v>67.371875157419822</v>
      </c>
      <c r="L27" s="2">
        <f>S/2/SIN(RADIANS(J27))+SQRT((D-S/TAN(RADIANS(J27)))^2+F^2)/4</f>
        <v>3340.7682809261914</v>
      </c>
      <c r="M27" s="2">
        <f>S/2/SIN(RADIANS(K27))+SQRT((D-S/TAN(RADIANS(K27)))^2+F^2)/4</f>
        <v>3340.7667965368655</v>
      </c>
    </row>
    <row r="28" spans="6:13" x14ac:dyDescent="0.25">
      <c r="F28">
        <v>14</v>
      </c>
      <c r="G28">
        <f t="shared" si="4"/>
        <v>67.266299682641659</v>
      </c>
      <c r="H28">
        <f t="shared" si="5"/>
        <v>67.437124389211121</v>
      </c>
      <c r="I28" s="2">
        <f>GR*(H28-G28)</f>
        <v>0.10557547477815506</v>
      </c>
      <c r="J28" s="4">
        <f t="shared" si="6"/>
        <v>67.371875157419808</v>
      </c>
      <c r="K28" s="4">
        <f t="shared" si="7"/>
        <v>67.331548914432972</v>
      </c>
      <c r="L28" s="2">
        <f>S/2/SIN(RADIANS(J28))+SQRT((D-S/TAN(RADIANS(J28)))^2+F^2)/4</f>
        <v>3340.7667965368651</v>
      </c>
      <c r="M28" s="2">
        <f>S/2/SIN(RADIANS(K28))+SQRT((D-S/TAN(RADIANS(K28)))^2+F^2)/4</f>
        <v>3340.7675944142602</v>
      </c>
    </row>
    <row r="29" spans="6:13" x14ac:dyDescent="0.25">
      <c r="F29">
        <v>15</v>
      </c>
      <c r="G29">
        <f t="shared" si="4"/>
        <v>67.331548914432972</v>
      </c>
      <c r="H29">
        <f t="shared" si="5"/>
        <v>67.437124389211121</v>
      </c>
      <c r="I29" s="2">
        <f>GR*(H29-G29)</f>
        <v>6.5249231791303486E-2</v>
      </c>
      <c r="J29" s="4">
        <f t="shared" si="6"/>
        <v>67.39679814622427</v>
      </c>
      <c r="K29" s="4">
        <f t="shared" si="7"/>
        <v>67.371875157419822</v>
      </c>
      <c r="L29" s="2">
        <f>S/2/SIN(RADIANS(J29))+SQRT((D-S/TAN(RADIANS(J29)))^2+F^2)/4</f>
        <v>3340.766958891284</v>
      </c>
      <c r="M29" s="2">
        <f>S/2/SIN(RADIANS(K29))+SQRT((D-S/TAN(RADIANS(K29)))^2+F^2)/4</f>
        <v>3340.7667965368655</v>
      </c>
    </row>
    <row r="30" spans="6:13" x14ac:dyDescent="0.25">
      <c r="F30">
        <v>16</v>
      </c>
      <c r="G30">
        <f t="shared" si="4"/>
        <v>67.331548914432972</v>
      </c>
      <c r="H30">
        <f t="shared" si="5"/>
        <v>67.39679814622427</v>
      </c>
      <c r="I30" s="2">
        <f>GR*(H30-G30)</f>
        <v>4.0326242986842793E-2</v>
      </c>
      <c r="J30" s="4">
        <f t="shared" si="6"/>
        <v>67.371875157419808</v>
      </c>
      <c r="K30" s="4">
        <f t="shared" si="7"/>
        <v>67.356471903237434</v>
      </c>
      <c r="L30" s="2">
        <f>S/2/SIN(RADIANS(J30))+SQRT((D-S/TAN(RADIANS(J30)))^2+F^2)/4</f>
        <v>3340.7667965368651</v>
      </c>
      <c r="M30" s="2">
        <f>S/2/SIN(RADIANS(K30))+SQRT((D-S/TAN(RADIANS(K30)))^2+F^2)/4</f>
        <v>3340.7669464946607</v>
      </c>
    </row>
    <row r="31" spans="6:13" x14ac:dyDescent="0.25">
      <c r="F31">
        <v>17</v>
      </c>
      <c r="G31">
        <f t="shared" si="4"/>
        <v>67.356471903237434</v>
      </c>
      <c r="H31">
        <f t="shared" si="5"/>
        <v>67.39679814622427</v>
      </c>
      <c r="I31" s="2">
        <f>GR*(H31-G31)</f>
        <v>2.4922988804451908E-2</v>
      </c>
      <c r="J31" s="4">
        <f t="shared" si="6"/>
        <v>67.381394892041882</v>
      </c>
      <c r="K31" s="4">
        <f t="shared" si="7"/>
        <v>67.371875157419822</v>
      </c>
      <c r="L31" s="2">
        <f>S/2/SIN(RADIANS(J31))+SQRT((D-S/TAN(RADIANS(J31)))^2+F^2)/4</f>
        <v>3340.7667994795374</v>
      </c>
      <c r="M31" s="2">
        <f>S/2/SIN(RADIANS(K31))+SQRT((D-S/TAN(RADIANS(K31)))^2+F^2)/4</f>
        <v>3340.7667965368655</v>
      </c>
    </row>
    <row r="32" spans="6:13" x14ac:dyDescent="0.25">
      <c r="F32">
        <v>18</v>
      </c>
      <c r="G32">
        <f t="shared" si="4"/>
        <v>67.356471903237434</v>
      </c>
      <c r="H32">
        <f t="shared" si="5"/>
        <v>67.381394892041882</v>
      </c>
      <c r="I32" s="2">
        <f>GR*(H32-G32)</f>
        <v>1.5403254182382101E-2</v>
      </c>
      <c r="J32" s="4">
        <f t="shared" si="6"/>
        <v>67.371875157419822</v>
      </c>
      <c r="K32" s="4">
        <f t="shared" si="7"/>
        <v>67.365991637859494</v>
      </c>
      <c r="L32" s="2">
        <f>S/2/SIN(RADIANS(J32))+SQRT((D-S/TAN(RADIANS(J32)))^2+F^2)/4</f>
        <v>3340.7667965368655</v>
      </c>
      <c r="M32" s="2">
        <f>S/2/SIN(RADIANS(K32))+SQRT((D-S/TAN(RADIANS(K32)))^2+F^2)/4</f>
        <v>3340.766831238594</v>
      </c>
    </row>
    <row r="33" spans="6:13" x14ac:dyDescent="0.25">
      <c r="F33">
        <v>19</v>
      </c>
      <c r="G33">
        <f t="shared" si="4"/>
        <v>67.365991637859494</v>
      </c>
      <c r="H33">
        <f t="shared" si="5"/>
        <v>67.381394892041882</v>
      </c>
      <c r="I33" s="2">
        <f>GR*(H33-G33)</f>
        <v>9.5197346220698073E-3</v>
      </c>
      <c r="J33" s="4">
        <f t="shared" si="6"/>
        <v>67.375511372481569</v>
      </c>
      <c r="K33" s="4">
        <f t="shared" si="7"/>
        <v>67.371875157419808</v>
      </c>
      <c r="L33" s="2">
        <f>S/2/SIN(RADIANS(J33))+SQRT((D-S/TAN(RADIANS(J33)))^2+F^2)/4</f>
        <v>3340.7667890404732</v>
      </c>
      <c r="M33" s="2">
        <f>S/2/SIN(RADIANS(K33))+SQRT((D-S/TAN(RADIANS(K33)))^2+F^2)/4</f>
        <v>3340.7667965368651</v>
      </c>
    </row>
    <row r="34" spans="6:13" x14ac:dyDescent="0.25">
      <c r="F34">
        <v>20</v>
      </c>
      <c r="G34">
        <f t="shared" si="4"/>
        <v>67.371875157419808</v>
      </c>
      <c r="H34">
        <f t="shared" si="5"/>
        <v>67.381394892041882</v>
      </c>
      <c r="I34" s="2">
        <f>GR*(H34-G34)</f>
        <v>5.8835195603210762E-3</v>
      </c>
      <c r="J34" s="3">
        <f t="shared" si="6"/>
        <v>67.377758676980136</v>
      </c>
      <c r="K34" s="3">
        <f t="shared" si="7"/>
        <v>67.375511372481554</v>
      </c>
      <c r="L34" s="2">
        <f>S/2/SIN(RADIANS(J34))+SQRT((D-S/TAN(RADIANS(J34)))^2+F^2)/4</f>
        <v>3340.7667897353572</v>
      </c>
      <c r="M34" s="2">
        <f>S/2/SIN(RADIANS(K34))+SQRT((D-S/TAN(RADIANS(K34)))^2+F^2)/4</f>
        <v>3340.7667890404737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Goden Search</vt:lpstr>
      <vt:lpstr>Live Gode Search</vt:lpstr>
      <vt:lpstr>D</vt:lpstr>
      <vt:lpstr>F</vt:lpstr>
      <vt:lpstr>GR</vt:lpstr>
      <vt:lpstr>S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jxio8858</dc:creator>
  <cp:lastModifiedBy>jxio8858</cp:lastModifiedBy>
  <dcterms:created xsi:type="dcterms:W3CDTF">2019-02-16T04:58:14Z</dcterms:created>
  <dcterms:modified xsi:type="dcterms:W3CDTF">2019-02-16T05:52:18Z</dcterms:modified>
</cp:coreProperties>
</file>