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xio8858\Desktop\"/>
    </mc:Choice>
  </mc:AlternateContent>
  <bookViews>
    <workbookView xWindow="0" yWindow="0" windowWidth="28800" windowHeight="12300" activeTab="1"/>
  </bookViews>
  <sheets>
    <sheet name="Fuel Tank" sheetId="1" r:id="rId1"/>
    <sheet name="Live solution" sheetId="2" r:id="rId2"/>
  </sheets>
  <definedNames>
    <definedName name="h">'Fuel Tank'!$B$7</definedName>
    <definedName name="L">'Fuel Tank'!$B$3</definedName>
    <definedName name="LL">'Live solution'!$B$3</definedName>
    <definedName name="Rad">'Fuel Tank'!$B$4</definedName>
    <definedName name="RadR">'Live solution'!$B$4</definedName>
    <definedName name="solver_adj" localSheetId="0" hidden="1">'Fuel Tank'!$B$6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'Fuel Tank'!$B$13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3300</definedName>
    <definedName name="solver_ver" localSheetId="0" hidden="1">3</definedName>
    <definedName name="Vtot">'Live solution'!$B$7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" l="1"/>
  <c r="H17" i="2" s="1"/>
  <c r="B7" i="2"/>
  <c r="G17" i="2" s="1"/>
  <c r="K17" i="2" l="1"/>
  <c r="I17" i="2"/>
  <c r="F18" i="2" s="1"/>
  <c r="G18" i="2" s="1"/>
  <c r="J18" i="2"/>
  <c r="K18" i="2" s="1"/>
  <c r="H18" i="2" l="1"/>
  <c r="I18" i="2" l="1"/>
  <c r="F19" i="2" l="1"/>
  <c r="G19" i="2" s="1"/>
  <c r="J19" i="2"/>
  <c r="B7" i="1"/>
  <c r="H19" i="2" l="1"/>
  <c r="I19" i="2" s="1"/>
  <c r="J20" i="2" s="1"/>
  <c r="K20" i="2" s="1"/>
  <c r="K19" i="2"/>
  <c r="F20" i="2"/>
  <c r="B9" i="1"/>
  <c r="B10" i="1"/>
  <c r="H20" i="2" l="1"/>
  <c r="I20" i="2" s="1"/>
  <c r="G20" i="2"/>
  <c r="B12" i="1"/>
  <c r="B13" i="1" s="1"/>
  <c r="F21" i="2" l="1"/>
  <c r="J21" i="2"/>
  <c r="K21" i="2" s="1"/>
  <c r="G21" i="2" l="1"/>
  <c r="H21" i="2"/>
  <c r="I21" i="2" s="1"/>
  <c r="F22" i="2" l="1"/>
  <c r="J22" i="2"/>
  <c r="K22" i="2" s="1"/>
  <c r="G22" i="2" l="1"/>
  <c r="H22" i="2"/>
  <c r="I22" i="2" s="1"/>
  <c r="J23" i="2" l="1"/>
  <c r="K23" i="2" s="1"/>
  <c r="F23" i="2"/>
  <c r="G23" i="2" l="1"/>
  <c r="H23" i="2"/>
  <c r="I23" i="2" s="1"/>
  <c r="F24" i="2" l="1"/>
  <c r="J24" i="2"/>
  <c r="K24" i="2" s="1"/>
  <c r="G24" i="2" l="1"/>
  <c r="H24" i="2"/>
  <c r="I24" i="2" s="1"/>
  <c r="J25" i="2" l="1"/>
  <c r="K25" i="2" s="1"/>
  <c r="F25" i="2"/>
  <c r="G25" i="2" l="1"/>
  <c r="H25" i="2"/>
  <c r="I25" i="2" s="1"/>
  <c r="J26" i="2" l="1"/>
  <c r="K26" i="2" s="1"/>
  <c r="F26" i="2"/>
  <c r="G26" i="2" l="1"/>
  <c r="H26" i="2"/>
  <c r="I26" i="2" s="1"/>
  <c r="F27" i="2" l="1"/>
  <c r="J27" i="2"/>
  <c r="K27" i="2" s="1"/>
  <c r="G27" i="2" l="1"/>
  <c r="H27" i="2"/>
  <c r="I27" i="2" s="1"/>
  <c r="J28" i="2" l="1"/>
  <c r="K28" i="2" s="1"/>
  <c r="F28" i="2"/>
  <c r="G28" i="2" l="1"/>
  <c r="H28" i="2"/>
  <c r="I28" i="2" s="1"/>
  <c r="F29" i="2" l="1"/>
  <c r="J29" i="2"/>
  <c r="K29" i="2" s="1"/>
  <c r="G29" i="2" l="1"/>
  <c r="H29" i="2"/>
  <c r="I29" i="2" s="1"/>
  <c r="F30" i="2" l="1"/>
  <c r="J30" i="2"/>
  <c r="K30" i="2" s="1"/>
  <c r="G30" i="2" l="1"/>
  <c r="H30" i="2"/>
  <c r="I30" i="2" s="1"/>
  <c r="J31" i="2" l="1"/>
  <c r="K31" i="2" s="1"/>
  <c r="F31" i="2"/>
  <c r="G31" i="2" l="1"/>
  <c r="H31" i="2"/>
  <c r="I31" i="2" s="1"/>
  <c r="F32" i="2" l="1"/>
  <c r="J32" i="2"/>
  <c r="K32" i="2" s="1"/>
  <c r="G32" i="2" l="1"/>
  <c r="H32" i="2"/>
  <c r="I32" i="2" s="1"/>
  <c r="J33" i="2" l="1"/>
  <c r="K33" i="2" s="1"/>
  <c r="F33" i="2"/>
  <c r="G33" i="2" l="1"/>
  <c r="H33" i="2"/>
  <c r="I33" i="2" s="1"/>
  <c r="J34" i="2" l="1"/>
  <c r="K34" i="2" s="1"/>
  <c r="F34" i="2"/>
  <c r="G34" i="2" l="1"/>
  <c r="H34" i="2"/>
  <c r="I34" i="2" s="1"/>
  <c r="J35" i="2" l="1"/>
  <c r="K35" i="2" s="1"/>
  <c r="F35" i="2"/>
  <c r="G35" i="2" l="1"/>
  <c r="H35" i="2"/>
  <c r="I35" i="2" s="1"/>
  <c r="F36" i="2" l="1"/>
  <c r="J36" i="2"/>
  <c r="K36" i="2" s="1"/>
  <c r="G36" i="2" l="1"/>
  <c r="H36" i="2"/>
  <c r="I36" i="2" l="1"/>
  <c r="B9" i="2"/>
  <c r="B10" i="2" s="1"/>
  <c r="C12" i="2" s="1"/>
</calcChain>
</file>

<file path=xl/sharedStrings.xml><?xml version="1.0" encoding="utf-8"?>
<sst xmlns="http://schemas.openxmlformats.org/spreadsheetml/2006/main" count="37" uniqueCount="26">
  <si>
    <t>R</t>
  </si>
  <si>
    <t>ft</t>
  </si>
  <si>
    <t>h</t>
  </si>
  <si>
    <t>*guess</t>
  </si>
  <si>
    <t>L</t>
  </si>
  <si>
    <t>Vcyl</t>
  </si>
  <si>
    <t>Vsph</t>
  </si>
  <si>
    <t>cubic ft</t>
  </si>
  <si>
    <t>Vtotal</t>
  </si>
  <si>
    <t>inches</t>
  </si>
  <si>
    <t>h (inches)</t>
  </si>
  <si>
    <t>Fuel Storage Tank</t>
  </si>
  <si>
    <t>gallons</t>
  </si>
  <si>
    <t>Vol (gal)</t>
  </si>
  <si>
    <t>iteration</t>
  </si>
  <si>
    <t>low</t>
  </si>
  <si>
    <t>f(mid)</t>
  </si>
  <si>
    <t>high</t>
  </si>
  <si>
    <t>f(high)</t>
  </si>
  <si>
    <t>mind</t>
  </si>
  <si>
    <t>f(low)</t>
  </si>
  <si>
    <t>Vtot</t>
  </si>
  <si>
    <t>gal</t>
  </si>
  <si>
    <t>ft^3</t>
  </si>
  <si>
    <t>h (ft):</t>
  </si>
  <si>
    <t>h (inches):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</si>
</sst>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6200775" cy="6223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800" b="0" i="0">
                        <a:latin typeface="Cambria Math" panose="02040503050406030204" pitchFamily="18" charset="0"/>
                      </a:rPr>
                      <m:t>f</m:t>
                    </m:r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sz="18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800" b="0" i="0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ad>
                          <m:radPr>
                            <m:degHide m:val="o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𝑅h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f(h)= [𝑅^2 〖𝑐𝑜𝑠〗^(−1) ((𝑅−ℎ)/𝑅)−(𝑅−ℎ) √(2𝑅ℎ−ℎ^2 )]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∙𝐿−𝑉_𝑡𝑜𝑡</a:t>
              </a:r>
              <a:endParaRPr lang="en-US" sz="1800"/>
            </a:p>
          </xdr:txBody>
        </xdr:sp>
      </mc:Fallback>
    </mc:AlternateContent>
    <xdr:clientData/>
  </xdr:oneCellAnchor>
  <xdr:twoCellAnchor editAs="oneCell">
    <xdr:from>
      <xdr:col>4</xdr:col>
      <xdr:colOff>511628</xdr:colOff>
      <xdr:row>0</xdr:row>
      <xdr:rowOff>161924</xdr:rowOff>
    </xdr:from>
    <xdr:to>
      <xdr:col>11</xdr:col>
      <xdr:colOff>255910</xdr:colOff>
      <xdr:row>4</xdr:row>
      <xdr:rowOff>20410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56B453-0CA9-4B11-A42B-BA88323B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985" y="161924"/>
          <a:ext cx="4268657" cy="579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198664</xdr:colOff>
      <xdr:row>4</xdr:row>
      <xdr:rowOff>125694</xdr:rowOff>
    </xdr:from>
    <xdr:to>
      <xdr:col>9</xdr:col>
      <xdr:colOff>198664</xdr:colOff>
      <xdr:row>7</xdr:row>
      <xdr:rowOff>162604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D2C98A-B8C4-4673-A0C3-F7777B07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846873"/>
          <a:ext cx="1939018" cy="577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168047</xdr:colOff>
      <xdr:row>8</xdr:row>
      <xdr:rowOff>98651</xdr:rowOff>
    </xdr:from>
    <xdr:to>
      <xdr:col>11</xdr:col>
      <xdr:colOff>358956</xdr:colOff>
      <xdr:row>16</xdr:row>
      <xdr:rowOff>164646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39E68-4382-4B3B-B270-46DC672A6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3404" y="1541008"/>
          <a:ext cx="4715284" cy="15083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66</xdr:row>
      <xdr:rowOff>0</xdr:rowOff>
    </xdr:from>
    <xdr:ext cx="6200775" cy="6223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219200" y="13525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800" b="0" i="0">
                        <a:latin typeface="Cambria Math" panose="02040503050406030204" pitchFamily="18" charset="0"/>
                      </a:rPr>
                      <m:t>f</m:t>
                    </m:r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sz="18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800" b="0" i="0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ad>
                          <m:radPr>
                            <m:degHide m:val="o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𝑅h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219200" y="13525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f(h)= [𝑅^2 〖𝑐𝑜𝑠〗^(−1) ((𝑅−ℎ)/𝑅)−(𝑅−ℎ) √(2𝑅ℎ−ℎ^2 )]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∙𝐿−𝑉_𝑡𝑜𝑡</a:t>
              </a:r>
              <a:endParaRPr lang="en-US" sz="1800"/>
            </a:p>
          </xdr:txBody>
        </xdr:sp>
      </mc:Fallback>
    </mc:AlternateContent>
    <xdr:clientData/>
  </xdr:oneCellAnchor>
  <xdr:twoCellAnchor editAs="oneCell">
    <xdr:from>
      <xdr:col>4</xdr:col>
      <xdr:colOff>511628</xdr:colOff>
      <xdr:row>0</xdr:row>
      <xdr:rowOff>161924</xdr:rowOff>
    </xdr:from>
    <xdr:to>
      <xdr:col>11</xdr:col>
      <xdr:colOff>255910</xdr:colOff>
      <xdr:row>4</xdr:row>
      <xdr:rowOff>20410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6B453-0CA9-4B11-A42B-BA88323B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028" y="161924"/>
          <a:ext cx="4011482" cy="620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69396</xdr:colOff>
      <xdr:row>1</xdr:row>
      <xdr:rowOff>3230</xdr:rowOff>
    </xdr:from>
    <xdr:to>
      <xdr:col>15</xdr:col>
      <xdr:colOff>69396</xdr:colOff>
      <xdr:row>4</xdr:row>
      <xdr:rowOff>40140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D2C98A-B8C4-4673-A0C3-F7777B07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7253" y="193730"/>
          <a:ext cx="1836964" cy="608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535440</xdr:colOff>
      <xdr:row>5</xdr:row>
      <xdr:rowOff>88447</xdr:rowOff>
    </xdr:from>
    <xdr:to>
      <xdr:col>12</xdr:col>
      <xdr:colOff>114028</xdr:colOff>
      <xdr:row>13</xdr:row>
      <xdr:rowOff>154442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139E68-4382-4B3B-B270-46DC672A6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4726" y="1040947"/>
          <a:ext cx="4477159" cy="1589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zoomScale="140" zoomScaleNormal="140" workbookViewId="0">
      <selection activeCell="B4" sqref="B4"/>
    </sheetView>
  </sheetViews>
  <sheetFormatPr defaultRowHeight="15" x14ac:dyDescent="0.25"/>
  <sheetData>
    <row r="1" spans="1:10" x14ac:dyDescent="0.25">
      <c r="A1" t="s">
        <v>11</v>
      </c>
    </row>
    <row r="2" spans="1:10" x14ac:dyDescent="0.25">
      <c r="E2" s="3"/>
    </row>
    <row r="3" spans="1:10" x14ac:dyDescent="0.25">
      <c r="A3" t="s">
        <v>4</v>
      </c>
      <c r="B3">
        <v>12</v>
      </c>
      <c r="C3" t="s">
        <v>1</v>
      </c>
    </row>
    <row r="4" spans="1:10" x14ac:dyDescent="0.25">
      <c r="A4" t="s">
        <v>0</v>
      </c>
      <c r="B4">
        <v>3</v>
      </c>
      <c r="C4" t="s">
        <v>1</v>
      </c>
      <c r="G4" s="2"/>
    </row>
    <row r="5" spans="1:10" x14ac:dyDescent="0.25">
      <c r="G5" s="2"/>
    </row>
    <row r="6" spans="1:10" x14ac:dyDescent="0.25">
      <c r="A6" t="s">
        <v>2</v>
      </c>
      <c r="B6">
        <v>67.1839493280483</v>
      </c>
      <c r="C6" t="s">
        <v>9</v>
      </c>
      <c r="D6" t="s">
        <v>3</v>
      </c>
    </row>
    <row r="7" spans="1:10" x14ac:dyDescent="0.25">
      <c r="B7" s="1">
        <f>B6/12</f>
        <v>5.5986624440040247</v>
      </c>
      <c r="C7" t="s">
        <v>1</v>
      </c>
    </row>
    <row r="9" spans="1:10" x14ac:dyDescent="0.25">
      <c r="A9" t="s">
        <v>5</v>
      </c>
      <c r="B9" s="2">
        <f>(Rad^2*ACOS((Rad-h)/Rad)-(Rad-h)*SQRT(2*Rad*h-h^2))*L</f>
        <v>329.52980785769631</v>
      </c>
      <c r="C9" t="s">
        <v>7</v>
      </c>
    </row>
    <row r="10" spans="1:10" x14ac:dyDescent="0.25">
      <c r="A10" t="s">
        <v>6</v>
      </c>
      <c r="B10" s="4">
        <f>PI()*h^2*(3*Rad-h)/3</f>
        <v>111.64696448238691</v>
      </c>
      <c r="C10" t="s">
        <v>7</v>
      </c>
    </row>
    <row r="11" spans="1:10" x14ac:dyDescent="0.25">
      <c r="E11" s="2"/>
    </row>
    <row r="12" spans="1:10" x14ac:dyDescent="0.25">
      <c r="A12" t="s">
        <v>8</v>
      </c>
      <c r="B12" s="2">
        <f>SUM(B9:B10)</f>
        <v>441.17677234008323</v>
      </c>
      <c r="C12" t="s">
        <v>7</v>
      </c>
      <c r="J12" s="2"/>
    </row>
    <row r="13" spans="1:10" x14ac:dyDescent="0.25">
      <c r="B13" s="2">
        <f>B12*7.48</f>
        <v>3300.0022571038226</v>
      </c>
      <c r="C13" t="s">
        <v>12</v>
      </c>
      <c r="J13" s="2"/>
    </row>
    <row r="14" spans="1:10" x14ac:dyDescent="0.25">
      <c r="J14" s="2"/>
    </row>
    <row r="15" spans="1:10" x14ac:dyDescent="0.25">
      <c r="B15" t="s">
        <v>13</v>
      </c>
      <c r="C15" t="s">
        <v>10</v>
      </c>
      <c r="J15" s="2"/>
    </row>
    <row r="16" spans="1:10" x14ac:dyDescent="0.25">
      <c r="B16">
        <v>100</v>
      </c>
      <c r="C16" s="2">
        <v>5.3986701483284616</v>
      </c>
      <c r="J16" s="2"/>
    </row>
    <row r="17" spans="2:10" x14ac:dyDescent="0.25">
      <c r="B17">
        <v>200</v>
      </c>
      <c r="C17" s="2">
        <v>8.4717268501168661</v>
      </c>
      <c r="J17" s="2"/>
    </row>
    <row r="18" spans="2:10" x14ac:dyDescent="0.25">
      <c r="B18">
        <v>300</v>
      </c>
      <c r="C18" s="2">
        <v>11.039702452955519</v>
      </c>
      <c r="J18" s="2"/>
    </row>
    <row r="19" spans="2:10" x14ac:dyDescent="0.25">
      <c r="B19">
        <v>400</v>
      </c>
      <c r="C19" s="2">
        <v>13.335970884555795</v>
      </c>
      <c r="J19" s="2"/>
    </row>
    <row r="20" spans="2:10" x14ac:dyDescent="0.25">
      <c r="B20">
        <v>500</v>
      </c>
      <c r="C20" s="2">
        <v>15.456411808150929</v>
      </c>
      <c r="J20" s="2"/>
    </row>
    <row r="21" spans="2:10" x14ac:dyDescent="0.25">
      <c r="B21">
        <v>600</v>
      </c>
      <c r="C21">
        <v>17.452262311494859</v>
      </c>
      <c r="J21" s="2"/>
    </row>
    <row r="22" spans="2:10" x14ac:dyDescent="0.25">
      <c r="B22">
        <v>700</v>
      </c>
      <c r="C22">
        <v>19.355021321814665</v>
      </c>
      <c r="J22" s="2"/>
    </row>
    <row r="23" spans="2:10" x14ac:dyDescent="0.25">
      <c r="B23">
        <v>800</v>
      </c>
      <c r="C23">
        <v>21.185904194761438</v>
      </c>
      <c r="J23" s="2"/>
    </row>
    <row r="24" spans="2:10" x14ac:dyDescent="0.25">
      <c r="B24">
        <v>900</v>
      </c>
      <c r="C24">
        <v>22.960121811739878</v>
      </c>
      <c r="J24" s="2"/>
    </row>
    <row r="25" spans="2:10" x14ac:dyDescent="0.25">
      <c r="B25">
        <v>1000</v>
      </c>
      <c r="C25">
        <v>24.689172815502229</v>
      </c>
      <c r="J25" s="2"/>
    </row>
    <row r="26" spans="2:10" x14ac:dyDescent="0.25">
      <c r="B26">
        <v>1100</v>
      </c>
      <c r="C26">
        <v>26.382097970000618</v>
      </c>
      <c r="J26" s="2"/>
    </row>
    <row r="27" spans="2:10" x14ac:dyDescent="0.25">
      <c r="B27">
        <v>1200</v>
      </c>
      <c r="C27">
        <v>28.046267605427698</v>
      </c>
      <c r="J27" s="2"/>
    </row>
    <row r="28" spans="2:10" x14ac:dyDescent="0.25">
      <c r="B28">
        <v>1300</v>
      </c>
      <c r="C28">
        <v>29.687896819774913</v>
      </c>
      <c r="J28" s="2"/>
    </row>
    <row r="29" spans="2:10" x14ac:dyDescent="0.25">
      <c r="B29">
        <v>1400</v>
      </c>
      <c r="C29">
        <v>31.312342800065547</v>
      </c>
      <c r="J29" s="2"/>
    </row>
    <row r="30" spans="2:10" x14ac:dyDescent="0.25">
      <c r="B30">
        <v>1500</v>
      </c>
      <c r="C30">
        <v>32.924436039007126</v>
      </c>
      <c r="J30" s="2"/>
    </row>
    <row r="31" spans="2:10" x14ac:dyDescent="0.25">
      <c r="B31">
        <v>1600</v>
      </c>
      <c r="C31">
        <v>34.528598675328567</v>
      </c>
      <c r="J31" s="2"/>
    </row>
    <row r="32" spans="2:10" x14ac:dyDescent="0.25">
      <c r="B32">
        <v>1700</v>
      </c>
      <c r="C32">
        <v>36.129002609923226</v>
      </c>
      <c r="J32" s="2"/>
    </row>
    <row r="33" spans="2:10" x14ac:dyDescent="0.25">
      <c r="B33">
        <v>1800</v>
      </c>
      <c r="C33">
        <v>37.729755614774547</v>
      </c>
      <c r="J33" s="2"/>
    </row>
    <row r="34" spans="2:10" x14ac:dyDescent="0.25">
      <c r="B34">
        <v>1900</v>
      </c>
      <c r="C34">
        <v>39.334912736905373</v>
      </c>
      <c r="J34" s="2"/>
    </row>
    <row r="35" spans="2:10" x14ac:dyDescent="0.25">
      <c r="B35">
        <v>2000</v>
      </c>
      <c r="C35">
        <v>40.948700584752501</v>
      </c>
      <c r="J35" s="2"/>
    </row>
    <row r="36" spans="2:10" x14ac:dyDescent="0.25">
      <c r="B36">
        <v>2100</v>
      </c>
      <c r="C36">
        <v>42.575595553767108</v>
      </c>
      <c r="J36" s="2"/>
    </row>
    <row r="37" spans="2:10" x14ac:dyDescent="0.25">
      <c r="B37">
        <v>2200</v>
      </c>
      <c r="C37">
        <v>44.220448934374502</v>
      </c>
      <c r="J37" s="2"/>
    </row>
    <row r="38" spans="2:10" x14ac:dyDescent="0.25">
      <c r="B38">
        <v>2300</v>
      </c>
      <c r="C38">
        <v>45.888811066406703</v>
      </c>
      <c r="J38" s="2"/>
    </row>
    <row r="39" spans="2:10" x14ac:dyDescent="0.25">
      <c r="B39">
        <v>2400</v>
      </c>
      <c r="C39">
        <v>47.587028172981675</v>
      </c>
      <c r="J39" s="2"/>
    </row>
    <row r="40" spans="2:10" x14ac:dyDescent="0.25">
      <c r="B40">
        <v>2500</v>
      </c>
      <c r="C40">
        <v>49.322701113653743</v>
      </c>
      <c r="J40" s="2"/>
    </row>
    <row r="41" spans="2:10" x14ac:dyDescent="0.25">
      <c r="B41">
        <v>2600</v>
      </c>
      <c r="C41">
        <v>51.105205440563466</v>
      </c>
      <c r="J41" s="2"/>
    </row>
    <row r="42" spans="2:10" x14ac:dyDescent="0.25">
      <c r="B42">
        <v>2700</v>
      </c>
      <c r="C42">
        <v>52.946533864496658</v>
      </c>
      <c r="J42" s="2"/>
    </row>
    <row r="43" spans="2:10" x14ac:dyDescent="0.25">
      <c r="B43">
        <v>2800</v>
      </c>
      <c r="C43">
        <v>54.862690477816663</v>
      </c>
      <c r="J43" s="2"/>
    </row>
    <row r="44" spans="2:10" x14ac:dyDescent="0.25">
      <c r="B44">
        <v>2900</v>
      </c>
      <c r="C44">
        <v>56.876114427702078</v>
      </c>
      <c r="J44" s="2"/>
    </row>
    <row r="45" spans="2:10" x14ac:dyDescent="0.25">
      <c r="B45">
        <v>3000</v>
      </c>
      <c r="C45">
        <v>59.020717888235268</v>
      </c>
      <c r="J45" s="2"/>
    </row>
    <row r="46" spans="2:10" x14ac:dyDescent="0.25">
      <c r="B46">
        <v>3100</v>
      </c>
      <c r="C46">
        <v>61.352521975321075</v>
      </c>
    </row>
    <row r="47" spans="2:10" x14ac:dyDescent="0.25">
      <c r="B47">
        <v>3200</v>
      </c>
      <c r="C47">
        <v>63.979707707894136</v>
      </c>
    </row>
    <row r="48" spans="2:10" x14ac:dyDescent="0.25">
      <c r="B48">
        <v>3300</v>
      </c>
      <c r="C48">
        <v>67.1839493280483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140" zoomScaleNormal="140" workbookViewId="0">
      <selection activeCell="B5" sqref="B5"/>
    </sheetView>
  </sheetViews>
  <sheetFormatPr defaultRowHeight="15" x14ac:dyDescent="0.25"/>
  <sheetData>
    <row r="1" spans="1:11" x14ac:dyDescent="0.25">
      <c r="A1" t="s">
        <v>11</v>
      </c>
    </row>
    <row r="2" spans="1:11" x14ac:dyDescent="0.25">
      <c r="E2" s="3"/>
    </row>
    <row r="3" spans="1:11" x14ac:dyDescent="0.25">
      <c r="A3" t="s">
        <v>4</v>
      </c>
      <c r="B3">
        <v>12</v>
      </c>
      <c r="C3" t="s">
        <v>1</v>
      </c>
    </row>
    <row r="4" spans="1:11" x14ac:dyDescent="0.25">
      <c r="A4" t="s">
        <v>0</v>
      </c>
      <c r="B4">
        <v>3</v>
      </c>
      <c r="C4" t="s">
        <v>1</v>
      </c>
      <c r="G4" s="2"/>
    </row>
    <row r="5" spans="1:11" x14ac:dyDescent="0.25">
      <c r="G5" s="2"/>
    </row>
    <row r="6" spans="1:11" x14ac:dyDescent="0.25">
      <c r="A6" t="s">
        <v>21</v>
      </c>
      <c r="B6">
        <v>200</v>
      </c>
      <c r="C6" t="s">
        <v>22</v>
      </c>
      <c r="G6" s="2"/>
    </row>
    <row r="7" spans="1:11" x14ac:dyDescent="0.25">
      <c r="B7" s="2">
        <f>B6/7.48</f>
        <v>26.737967914438499</v>
      </c>
      <c r="C7" t="s">
        <v>23</v>
      </c>
      <c r="G7" s="2"/>
    </row>
    <row r="8" spans="1:11" x14ac:dyDescent="0.25">
      <c r="G8" s="2"/>
    </row>
    <row r="9" spans="1:11" x14ac:dyDescent="0.25">
      <c r="A9" t="s">
        <v>24</v>
      </c>
      <c r="B9" s="1">
        <f>H36</f>
        <v>0.70598030090332031</v>
      </c>
      <c r="J9" s="2"/>
    </row>
    <row r="10" spans="1:11" x14ac:dyDescent="0.25">
      <c r="A10" t="s">
        <v>25</v>
      </c>
      <c r="B10" s="2">
        <f>B9*12</f>
        <v>8.4717636108398438</v>
      </c>
      <c r="J10" s="2"/>
    </row>
    <row r="11" spans="1:11" x14ac:dyDescent="0.25">
      <c r="C11" t="s">
        <v>10</v>
      </c>
      <c r="J11" s="2"/>
    </row>
    <row r="12" spans="1:11" x14ac:dyDescent="0.25">
      <c r="B12" t="s">
        <v>13</v>
      </c>
      <c r="C12" s="2">
        <f>B10</f>
        <v>8.4717636108398438</v>
      </c>
      <c r="J12" s="2"/>
    </row>
    <row r="13" spans="1:11" x14ac:dyDescent="0.25">
      <c r="B13">
        <v>100</v>
      </c>
      <c r="C13" s="2">
        <f t="dataTable" ref="C13:C45" dt2D="0" dtr="0" r1="B6"/>
        <v>5.3986129760742188</v>
      </c>
      <c r="J13" s="2"/>
    </row>
    <row r="14" spans="1:11" x14ac:dyDescent="0.25">
      <c r="B14">
        <v>200</v>
      </c>
      <c r="C14" s="2">
        <v>8.4717636108398438</v>
      </c>
      <c r="J14" s="2"/>
    </row>
    <row r="15" spans="1:11" x14ac:dyDescent="0.25">
      <c r="B15">
        <v>300</v>
      </c>
      <c r="C15" s="2">
        <v>11.039680480957031</v>
      </c>
      <c r="J15" s="2"/>
    </row>
    <row r="16" spans="1:11" x14ac:dyDescent="0.25">
      <c r="B16">
        <v>400</v>
      </c>
      <c r="C16">
        <v>13.335960388183594</v>
      </c>
      <c r="E16" t="s">
        <v>14</v>
      </c>
      <c r="F16" t="s">
        <v>15</v>
      </c>
      <c r="G16" t="s">
        <v>20</v>
      </c>
      <c r="H16" t="s">
        <v>19</v>
      </c>
      <c r="I16" t="s">
        <v>16</v>
      </c>
      <c r="J16" t="s">
        <v>17</v>
      </c>
      <c r="K16" s="2" t="s">
        <v>18</v>
      </c>
    </row>
    <row r="17" spans="2:11" x14ac:dyDescent="0.25">
      <c r="B17">
        <v>500</v>
      </c>
      <c r="C17">
        <v>15.456459045410156</v>
      </c>
      <c r="E17">
        <v>1</v>
      </c>
      <c r="F17">
        <v>0</v>
      </c>
      <c r="G17">
        <f>PI()*F17^2*(3*RadR - F17)/3 + (RadR^2*ACOS((RadR-F17)/RadR)-(RadR-F17)*SQRT(2*RadR*F17-F17^2))*LL-Vtot</f>
        <v>-26.737967914438499</v>
      </c>
      <c r="H17">
        <f>AVERAGE(F17,J17)</f>
        <v>3</v>
      </c>
      <c r="I17">
        <f>PI()*H17^2*(3*RadR - H17)/3 + (RadR^2*ACOS((RadR-H17)/RadR)-(RadR-H17)*SQRT(2*RadR*H17-H17^2))*LL-Vtot</f>
        <v>199.45670314402662</v>
      </c>
      <c r="J17">
        <f>2*Rad</f>
        <v>6</v>
      </c>
      <c r="K17">
        <f>PI()*J17^2*(3*RadR - J17)/3 + (RadR^2*ACOS((RadR-J17)/RadR)-(RadR-J17)*SQRT(2*RadR*J17-J17^2))*LL-Vtot</f>
        <v>425.6513742024917</v>
      </c>
    </row>
    <row r="18" spans="2:11" x14ac:dyDescent="0.25">
      <c r="B18">
        <v>600</v>
      </c>
      <c r="C18">
        <v>17.452262878417969</v>
      </c>
      <c r="E18">
        <v>2</v>
      </c>
      <c r="F18">
        <f>IF(G17*I17&lt;0,F17,H17)</f>
        <v>0</v>
      </c>
      <c r="G18">
        <f>PI()*F18^2*(3*RadR - F18)/3 + (RadR^2*ACOS((RadR-F18)/RadR)-(RadR-F18)*SQRT(2*RadR*F18-F18^2))*LL-Vtot</f>
        <v>-26.737967914438499</v>
      </c>
      <c r="H18">
        <f>AVERAGE(F18,J18)</f>
        <v>1.5</v>
      </c>
      <c r="I18">
        <f>PI()*H18^2*(3*RadR - H18)/3 + (RadR^2*ACOS((RadR-H18)/RadR)-(RadR-H18)*SQRT(2*RadR*H18-H18^2))*LL-Vtot</f>
        <v>57.265454486876948</v>
      </c>
      <c r="J18" s="2">
        <f>IF(G17*I17&lt;0,H17,J17)</f>
        <v>3</v>
      </c>
      <c r="K18">
        <f>PI()*J18^2*(3*RadR - J18)/3 + (RadR^2*ACOS((RadR-J18)/RadR)-(RadR-J18)*SQRT(2*RadR*J18-J18^2))*LL-Vtot</f>
        <v>199.45670314402662</v>
      </c>
    </row>
    <row r="19" spans="2:11" x14ac:dyDescent="0.25">
      <c r="B19">
        <v>700</v>
      </c>
      <c r="C19">
        <v>19.354957580566406</v>
      </c>
      <c r="E19">
        <v>3</v>
      </c>
      <c r="F19">
        <f t="shared" ref="F19:F36" si="0">IF(G18*I18&lt;0,F18,H18)</f>
        <v>0</v>
      </c>
      <c r="G19">
        <f>PI()*F19^2*(3*RadR - F19)/3 + (RadR^2*ACOS((RadR-F19)/RadR)-(RadR-F19)*SQRT(2*RadR*F19-F19^2))*LL-Vtot</f>
        <v>-26.737967914438499</v>
      </c>
      <c r="H19">
        <f t="shared" ref="H19:H36" si="1">AVERAGE(F19,J19)</f>
        <v>0.75</v>
      </c>
      <c r="I19">
        <f>PI()*H19^2*(3*RadR - H19)/3 + (RadR^2*ACOS((RadR-H19)/RadR)-(RadR-H19)*SQRT(2*RadR*H19-H19^2))*LL-Vtot</f>
        <v>2.6005179363741284</v>
      </c>
      <c r="J19" s="2">
        <f t="shared" ref="J19:J36" si="2">IF(G18*I18&lt;0,H18,J18)</f>
        <v>1.5</v>
      </c>
      <c r="K19">
        <f>PI()*J19^2*(3*RadR - J19)/3 + (RadR^2*ACOS((RadR-J19)/RadR)-(RadR-J19)*SQRT(2*RadR*J19-J19^2))*LL-Vtot</f>
        <v>57.265454486876948</v>
      </c>
    </row>
    <row r="20" spans="2:11" x14ac:dyDescent="0.25">
      <c r="B20">
        <v>800</v>
      </c>
      <c r="C20">
        <v>21.185966491699219</v>
      </c>
      <c r="E20">
        <v>4</v>
      </c>
      <c r="F20">
        <f t="shared" si="0"/>
        <v>0</v>
      </c>
      <c r="G20">
        <f>PI()*F20^2*(3*RadR - F20)/3 + (RadR^2*ACOS((RadR-F20)/RadR)-(RadR-F20)*SQRT(2*RadR*F20-F20^2))*LL-Vtot</f>
        <v>-26.737967914438499</v>
      </c>
      <c r="H20">
        <f t="shared" si="1"/>
        <v>0.375</v>
      </c>
      <c r="I20">
        <f>PI()*H20^2*(3*RadR - H20)/3 + (RadR^2*ACOS((RadR-H20)/RadR)-(RadR-H20)*SQRT(2*RadR*H20-H20^2))*LL-Vtot</f>
        <v>-16.638512488455319</v>
      </c>
      <c r="J20" s="2">
        <f t="shared" si="2"/>
        <v>0.75</v>
      </c>
      <c r="K20">
        <f>PI()*J20^2*(3*RadR - J20)/3 + (RadR^2*ACOS((RadR-J20)/RadR)-(RadR-J20)*SQRT(2*RadR*J20-J20^2))*LL-Vtot</f>
        <v>2.6005179363741284</v>
      </c>
    </row>
    <row r="21" spans="2:11" x14ac:dyDescent="0.25">
      <c r="B21">
        <v>900</v>
      </c>
      <c r="C21">
        <v>22.960121154785156</v>
      </c>
      <c r="E21">
        <v>5</v>
      </c>
      <c r="F21">
        <f t="shared" si="0"/>
        <v>0.375</v>
      </c>
      <c r="G21">
        <f>PI()*F21^2*(3*RadR - F21)/3 + (RadR^2*ACOS((RadR-F21)/RadR)-(RadR-F21)*SQRT(2*RadR*F21-F21^2))*LL-Vtot</f>
        <v>-16.638512488455319</v>
      </c>
      <c r="H21">
        <f t="shared" si="1"/>
        <v>0.5625</v>
      </c>
      <c r="I21">
        <f>PI()*H21^2*(3*RadR - H21)/3 + (RadR^2*ACOS((RadR-H21)/RadR)-(RadR-H21)*SQRT(2*RadR*H21-H21^2))*LL-Vtot</f>
        <v>-7.8813356588586707</v>
      </c>
      <c r="J21" s="2">
        <f t="shared" si="2"/>
        <v>0.75</v>
      </c>
      <c r="K21">
        <f>PI()*J21^2*(3*RadR - J21)/3 + (RadR^2*ACOS((RadR-J21)/RadR)-(RadR-J21)*SQRT(2*RadR*J21-J21^2))*LL-Vtot</f>
        <v>2.6005179363741284</v>
      </c>
    </row>
    <row r="22" spans="2:11" x14ac:dyDescent="0.25">
      <c r="B22">
        <v>1000</v>
      </c>
      <c r="C22">
        <v>24.689231872558594</v>
      </c>
      <c r="E22">
        <v>6</v>
      </c>
      <c r="F22">
        <f t="shared" si="0"/>
        <v>0.5625</v>
      </c>
      <c r="G22">
        <f>PI()*F22^2*(3*RadR - F22)/3 + (RadR^2*ACOS((RadR-F22)/RadR)-(RadR-F22)*SQRT(2*RadR*F22-F22^2))*LL-Vtot</f>
        <v>-7.8813356588586707</v>
      </c>
      <c r="H22">
        <f t="shared" si="1"/>
        <v>0.65625</v>
      </c>
      <c r="I22">
        <f>PI()*H22^2*(3*RadR - H22)/3 + (RadR^2*ACOS((RadR-H22)/RadR)-(RadR-H22)*SQRT(2*RadR*H22-H22^2))*LL-Vtot</f>
        <v>-2.8373382288262547</v>
      </c>
      <c r="J22" s="2">
        <f t="shared" si="2"/>
        <v>0.75</v>
      </c>
      <c r="K22">
        <f>PI()*J22^2*(3*RadR - J22)/3 + (RadR^2*ACOS((RadR-J22)/RadR)-(RadR-J22)*SQRT(2*RadR*J22-J22^2))*LL-Vtot</f>
        <v>2.6005179363741284</v>
      </c>
    </row>
    <row r="23" spans="2:11" x14ac:dyDescent="0.25">
      <c r="B23">
        <v>1100</v>
      </c>
      <c r="C23">
        <v>26.382087707519531</v>
      </c>
      <c r="E23">
        <v>7</v>
      </c>
      <c r="F23">
        <f t="shared" si="0"/>
        <v>0.65625</v>
      </c>
      <c r="G23">
        <f>PI()*F23^2*(3*RadR - F23)/3 + (RadR^2*ACOS((RadR-F23)/RadR)-(RadR-F23)*SQRT(2*RadR*F23-F23^2))*LL-Vtot</f>
        <v>-2.8373382288262547</v>
      </c>
      <c r="H23">
        <f t="shared" si="1"/>
        <v>0.703125</v>
      </c>
      <c r="I23">
        <f>PI()*H23^2*(3*RadR - H23)/3 + (RadR^2*ACOS((RadR-H23)/RadR)-(RadR-H23)*SQRT(2*RadR*H23-H23^2))*LL-Vtot</f>
        <v>-0.16565807166189117</v>
      </c>
      <c r="J23" s="2">
        <f t="shared" si="2"/>
        <v>0.75</v>
      </c>
      <c r="K23">
        <f>PI()*J23^2*(3*RadR - J23)/3 + (RadR^2*ACOS((RadR-J23)/RadR)-(RadR-J23)*SQRT(2*RadR*J23-J23^2))*LL-Vtot</f>
        <v>2.6005179363741284</v>
      </c>
    </row>
    <row r="24" spans="2:11" x14ac:dyDescent="0.25">
      <c r="B24">
        <v>1200</v>
      </c>
      <c r="C24">
        <v>28.046241760253906</v>
      </c>
      <c r="E24">
        <v>8</v>
      </c>
      <c r="F24">
        <f t="shared" si="0"/>
        <v>0.703125</v>
      </c>
      <c r="G24">
        <f>PI()*F24^2*(3*RadR - F24)/3 + (RadR^2*ACOS((RadR-F24)/RadR)-(RadR-F24)*SQRT(2*RadR*F24-F24^2))*LL-Vtot</f>
        <v>-0.16565807166189117</v>
      </c>
      <c r="H24">
        <f t="shared" si="1"/>
        <v>0.7265625</v>
      </c>
      <c r="I24">
        <f>PI()*H24^2*(3*RadR - H24)/3 + (RadR^2*ACOS((RadR-H24)/RadR)-(RadR-H24)*SQRT(2*RadR*H24-H24^2))*LL-Vtot</f>
        <v>1.2058499251682555</v>
      </c>
      <c r="J24" s="2">
        <f t="shared" si="2"/>
        <v>0.75</v>
      </c>
      <c r="K24">
        <f>PI()*J24^2*(3*RadR - J24)/3 + (RadR^2*ACOS((RadR-J24)/RadR)-(RadR-J24)*SQRT(2*RadR*J24-J24^2))*LL-Vtot</f>
        <v>2.6005179363741284</v>
      </c>
    </row>
    <row r="25" spans="2:11" x14ac:dyDescent="0.25">
      <c r="B25">
        <v>1300</v>
      </c>
      <c r="C25">
        <v>29.687873840332031</v>
      </c>
      <c r="E25">
        <v>9</v>
      </c>
      <c r="F25">
        <f t="shared" si="0"/>
        <v>0.703125</v>
      </c>
      <c r="G25">
        <f>PI()*F25^2*(3*RadR - F25)/3 + (RadR^2*ACOS((RadR-F25)/RadR)-(RadR-F25)*SQRT(2*RadR*F25-F25^2))*LL-Vtot</f>
        <v>-0.16565807166189117</v>
      </c>
      <c r="H25">
        <f t="shared" si="1"/>
        <v>0.71484375</v>
      </c>
      <c r="I25">
        <f>PI()*H25^2*(3*RadR - H25)/3 + (RadR^2*ACOS((RadR-H25)/RadR)-(RadR-H25)*SQRT(2*RadR*H25-H25^2))*LL-Vtot</f>
        <v>0.51717256850367122</v>
      </c>
      <c r="J25" s="2">
        <f t="shared" si="2"/>
        <v>0.7265625</v>
      </c>
      <c r="K25">
        <f>PI()*J25^2*(3*RadR - J25)/3 + (RadR^2*ACOS((RadR-J25)/RadR)-(RadR-J25)*SQRT(2*RadR*J25-J25^2))*LL-Vtot</f>
        <v>1.2058499251682555</v>
      </c>
    </row>
    <row r="26" spans="2:11" x14ac:dyDescent="0.25">
      <c r="B26">
        <v>1400</v>
      </c>
      <c r="C26">
        <v>31.312339782714844</v>
      </c>
      <c r="E26">
        <v>10</v>
      </c>
      <c r="F26">
        <f t="shared" si="0"/>
        <v>0.703125</v>
      </c>
      <c r="G26">
        <f>PI()*F26^2*(3*RadR - F26)/3 + (RadR^2*ACOS((RadR-F26)/RadR)-(RadR-F26)*SQRT(2*RadR*F26-F26^2))*LL-Vtot</f>
        <v>-0.16565807166189117</v>
      </c>
      <c r="H26">
        <f t="shared" si="1"/>
        <v>0.708984375</v>
      </c>
      <c r="I26">
        <f>PI()*H26^2*(3*RadR - H26)/3 + (RadR^2*ACOS((RadR-H26)/RadR)-(RadR-H26)*SQRT(2*RadR*H26-H26^2))*LL-Vtot</f>
        <v>0.17502281033589639</v>
      </c>
      <c r="J26" s="2">
        <f t="shared" si="2"/>
        <v>0.71484375</v>
      </c>
      <c r="K26">
        <f>PI()*J26^2*(3*RadR - J26)/3 + (RadR^2*ACOS((RadR-J26)/RadR)-(RadR-J26)*SQRT(2*RadR*J26-J26^2))*LL-Vtot</f>
        <v>0.51717256850367122</v>
      </c>
    </row>
    <row r="27" spans="2:11" x14ac:dyDescent="0.25">
      <c r="B27">
        <v>1500</v>
      </c>
      <c r="C27">
        <v>32.924446105957031</v>
      </c>
      <c r="E27">
        <v>11</v>
      </c>
      <c r="F27">
        <f t="shared" si="0"/>
        <v>0.703125</v>
      </c>
      <c r="G27">
        <f>PI()*F27^2*(3*RadR - F27)/3 + (RadR^2*ACOS((RadR-F27)/RadR)-(RadR-F27)*SQRT(2*RadR*F27-F27^2))*LL-Vtot</f>
        <v>-0.16565807166189117</v>
      </c>
      <c r="H27">
        <f t="shared" si="1"/>
        <v>0.7060546875</v>
      </c>
      <c r="I27">
        <f>PI()*H27^2*(3*RadR - H27)/3 + (RadR^2*ACOS((RadR-H27)/RadR)-(RadR-H27)*SQRT(2*RadR*H27-H27^2))*LL-Vtot</f>
        <v>4.4983065245105536E-3</v>
      </c>
      <c r="J27" s="2">
        <f t="shared" si="2"/>
        <v>0.708984375</v>
      </c>
      <c r="K27">
        <f>PI()*J27^2*(3*RadR - J27)/3 + (RadR^2*ACOS((RadR-J27)/RadR)-(RadR-J27)*SQRT(2*RadR*J27-J27^2))*LL-Vtot</f>
        <v>0.17502281033589639</v>
      </c>
    </row>
    <row r="28" spans="2:11" x14ac:dyDescent="0.25">
      <c r="B28">
        <v>1600</v>
      </c>
      <c r="C28">
        <v>34.528587341308594</v>
      </c>
      <c r="E28">
        <v>12</v>
      </c>
      <c r="F28">
        <f t="shared" si="0"/>
        <v>0.703125</v>
      </c>
      <c r="G28">
        <f>PI()*F28^2*(3*RadR - F28)/3 + (RadR^2*ACOS((RadR-F28)/RadR)-(RadR-F28)*SQRT(2*RadR*F28-F28^2))*LL-Vtot</f>
        <v>-0.16565807166189117</v>
      </c>
      <c r="H28">
        <f t="shared" si="1"/>
        <v>0.70458984375</v>
      </c>
      <c r="I28">
        <f>PI()*H28^2*(3*RadR - H28)/3 + (RadR^2*ACOS((RadR-H28)/RadR)-(RadR-H28)*SQRT(2*RadR*H28-H28^2))*LL-Vtot</f>
        <v>-8.0625955153784901E-2</v>
      </c>
      <c r="J28" s="2">
        <f t="shared" si="2"/>
        <v>0.7060546875</v>
      </c>
      <c r="K28">
        <f>PI()*J28^2*(3*RadR - J28)/3 + (RadR^2*ACOS((RadR-J28)/RadR)-(RadR-J28)*SQRT(2*RadR*J28-J28^2))*LL-Vtot</f>
        <v>4.4983065245105536E-3</v>
      </c>
    </row>
    <row r="29" spans="2:11" x14ac:dyDescent="0.25">
      <c r="B29">
        <v>1700</v>
      </c>
      <c r="C29">
        <v>36.129020690917969</v>
      </c>
      <c r="E29">
        <v>13</v>
      </c>
      <c r="F29">
        <f t="shared" si="0"/>
        <v>0.70458984375</v>
      </c>
      <c r="G29">
        <f>PI()*F29^2*(3*RadR - F29)/3 + (RadR^2*ACOS((RadR-F29)/RadR)-(RadR-F29)*SQRT(2*RadR*F29-F29^2))*LL-Vtot</f>
        <v>-8.0625955153784901E-2</v>
      </c>
      <c r="H29">
        <f t="shared" si="1"/>
        <v>0.705322265625</v>
      </c>
      <c r="I29">
        <f>PI()*H29^2*(3*RadR - H29)/3 + (RadR^2*ACOS((RadR-H29)/RadR)-(RadR-H29)*SQRT(2*RadR*H29-H29^2))*LL-Vtot</f>
        <v>-3.8075335340749916E-2</v>
      </c>
      <c r="J29" s="2">
        <f t="shared" si="2"/>
        <v>0.7060546875</v>
      </c>
      <c r="K29">
        <f>PI()*J29^2*(3*RadR - J29)/3 + (RadR^2*ACOS((RadR-J29)/RadR)-(RadR-J29)*SQRT(2*RadR*J29-J29^2))*LL-Vtot</f>
        <v>4.4983065245105536E-3</v>
      </c>
    </row>
    <row r="30" spans="2:11" x14ac:dyDescent="0.25">
      <c r="B30">
        <v>1800</v>
      </c>
      <c r="C30">
        <v>37.729728698730469</v>
      </c>
      <c r="E30">
        <v>14</v>
      </c>
      <c r="F30">
        <f t="shared" si="0"/>
        <v>0.705322265625</v>
      </c>
      <c r="G30">
        <f>PI()*F30^2*(3*RadR - F30)/3 + (RadR^2*ACOS((RadR-F30)/RadR)-(RadR-F30)*SQRT(2*RadR*F30-F30^2))*LL-Vtot</f>
        <v>-3.8075335340749916E-2</v>
      </c>
      <c r="H30">
        <f t="shared" si="1"/>
        <v>0.7056884765625</v>
      </c>
      <c r="I30">
        <f>PI()*H30^2*(3*RadR - H30)/3 + (RadR^2*ACOS((RadR-H30)/RadR)-(RadR-H30)*SQRT(2*RadR*H30-H30^2))*LL-Vtot</f>
        <v>-1.6791391275486234E-2</v>
      </c>
      <c r="J30" s="2">
        <f t="shared" si="2"/>
        <v>0.7060546875</v>
      </c>
      <c r="K30">
        <f>PI()*J30^2*(3*RadR - J30)/3 + (RadR^2*ACOS((RadR-J30)/RadR)-(RadR-J30)*SQRT(2*RadR*J30-J30^2))*LL-Vtot</f>
        <v>4.4983065245105536E-3</v>
      </c>
    </row>
    <row r="31" spans="2:11" x14ac:dyDescent="0.25">
      <c r="B31">
        <v>1900</v>
      </c>
      <c r="C31">
        <v>39.334968566894531</v>
      </c>
      <c r="E31">
        <v>15</v>
      </c>
      <c r="F31">
        <f t="shared" si="0"/>
        <v>0.7056884765625</v>
      </c>
      <c r="G31">
        <f>PI()*F31^2*(3*RadR - F31)/3 + (RadR^2*ACOS((RadR-F31)/RadR)-(RadR-F31)*SQRT(2*RadR*F31-F31^2))*LL-Vtot</f>
        <v>-1.6791391275486234E-2</v>
      </c>
      <c r="H31">
        <f t="shared" si="1"/>
        <v>0.70587158203125</v>
      </c>
      <c r="I31">
        <f>PI()*H31^2*(3*RadR - H31)/3 + (RadR^2*ACOS((RadR-H31)/RadR)-(RadR-H31)*SQRT(2*RadR*H31-H31^2))*LL-Vtot</f>
        <v>-6.1472614812529969E-3</v>
      </c>
      <c r="J31" s="2">
        <f t="shared" si="2"/>
        <v>0.7060546875</v>
      </c>
      <c r="K31">
        <f>PI()*J31^2*(3*RadR - J31)/3 + (RadR^2*ACOS((RadR-J31)/RadR)-(RadR-J31)*SQRT(2*RadR*J31-J31^2))*LL-Vtot</f>
        <v>4.4983065245105536E-3</v>
      </c>
    </row>
    <row r="32" spans="2:11" x14ac:dyDescent="0.25">
      <c r="B32">
        <v>2000</v>
      </c>
      <c r="C32">
        <v>40.948722839355469</v>
      </c>
      <c r="E32">
        <v>16</v>
      </c>
      <c r="F32">
        <f t="shared" si="0"/>
        <v>0.70587158203125</v>
      </c>
      <c r="G32">
        <f>PI()*F32^2*(3*RadR - F32)/3 + (RadR^2*ACOS((RadR-F32)/RadR)-(RadR-F32)*SQRT(2*RadR*F32-F32^2))*LL-Vtot</f>
        <v>-6.1472614812529969E-3</v>
      </c>
      <c r="H32">
        <f t="shared" si="1"/>
        <v>0.705963134765625</v>
      </c>
      <c r="I32">
        <f>PI()*H32^2*(3*RadR - H32)/3 + (RadR^2*ACOS((RadR-H32)/RadR)-(RadR-H32)*SQRT(2*RadR*H32-H32^2))*LL-Vtot</f>
        <v>-8.2465724090496906E-4</v>
      </c>
      <c r="J32" s="2">
        <f t="shared" si="2"/>
        <v>0.7060546875</v>
      </c>
      <c r="K32">
        <f>PI()*J32^2*(3*RadR - J32)/3 + (RadR^2*ACOS((RadR-J32)/RadR)-(RadR-J32)*SQRT(2*RadR*J32-J32^2))*LL-Vtot</f>
        <v>4.4983065245105536E-3</v>
      </c>
    </row>
    <row r="33" spans="2:11" x14ac:dyDescent="0.25">
      <c r="B33">
        <v>2100</v>
      </c>
      <c r="C33">
        <v>42.575523376464844</v>
      </c>
      <c r="E33">
        <v>17</v>
      </c>
      <c r="F33">
        <f t="shared" si="0"/>
        <v>0.705963134765625</v>
      </c>
      <c r="G33">
        <f>PI()*F33^2*(3*RadR - F33)/3 + (RadR^2*ACOS((RadR-F33)/RadR)-(RadR-F33)*SQRT(2*RadR*F33-F33^2))*LL-Vtot</f>
        <v>-8.2465724090496906E-4</v>
      </c>
      <c r="H33">
        <f t="shared" si="1"/>
        <v>0.7060089111328125</v>
      </c>
      <c r="I33">
        <f>PI()*H33^2*(3*RadR - H33)/3 + (RadR^2*ACOS((RadR-H33)/RadR)-(RadR-H33)*SQRT(2*RadR*H33-H33^2))*LL-Vtot</f>
        <v>1.8367797028844279E-3</v>
      </c>
      <c r="J33" s="2">
        <f t="shared" si="2"/>
        <v>0.7060546875</v>
      </c>
      <c r="K33">
        <f>PI()*J33^2*(3*RadR - J33)/3 + (RadR^2*ACOS((RadR-J33)/RadR)-(RadR-J33)*SQRT(2*RadR*J33-J33^2))*LL-Vtot</f>
        <v>4.4983065245105536E-3</v>
      </c>
    </row>
    <row r="34" spans="2:11" x14ac:dyDescent="0.25">
      <c r="B34">
        <v>2200</v>
      </c>
      <c r="C34">
        <v>44.220451354980469</v>
      </c>
      <c r="E34">
        <v>18</v>
      </c>
      <c r="F34">
        <f t="shared" si="0"/>
        <v>0.705963134765625</v>
      </c>
      <c r="G34">
        <f>PI()*F34^2*(3*RadR - F34)/3 + (RadR^2*ACOS((RadR-F34)/RadR)-(RadR-F34)*SQRT(2*RadR*F34-F34^2))*LL-Vtot</f>
        <v>-8.2465724090496906E-4</v>
      </c>
      <c r="H34">
        <f t="shared" si="1"/>
        <v>0.70598602294921875</v>
      </c>
      <c r="I34">
        <f>PI()*H34^2*(3*RadR - H34)/3 + (RadR^2*ACOS((RadR-H34)/RadR)-(RadR-H34)*SQRT(2*RadR*H34-H34^2))*LL-Vtot</f>
        <v>5.0604999603720557E-4</v>
      </c>
      <c r="J34" s="2">
        <f t="shared" si="2"/>
        <v>0.7060089111328125</v>
      </c>
      <c r="K34">
        <f>PI()*J34^2*(3*RadR - J34)/3 + (RadR^2*ACOS((RadR-J34)/RadR)-(RadR-J34)*SQRT(2*RadR*J34-J34^2))*LL-Vtot</f>
        <v>1.8367797028844279E-3</v>
      </c>
    </row>
    <row r="35" spans="2:11" x14ac:dyDescent="0.25">
      <c r="B35">
        <v>2300</v>
      </c>
      <c r="C35">
        <v>45.888862609863281</v>
      </c>
      <c r="E35">
        <v>19</v>
      </c>
      <c r="F35">
        <f t="shared" si="0"/>
        <v>0.705963134765625</v>
      </c>
      <c r="G35">
        <f>PI()*F35^2*(3*RadR - F35)/3 + (RadR^2*ACOS((RadR-F35)/RadR)-(RadR-F35)*SQRT(2*RadR*F35-F35^2))*LL-Vtot</f>
        <v>-8.2465724090496906E-4</v>
      </c>
      <c r="H35">
        <f t="shared" si="1"/>
        <v>0.70597457885742188</v>
      </c>
      <c r="I35">
        <f>PI()*H35^2*(3*RadR - H35)/3 + (RadR^2*ACOS((RadR-H35)/RadR)-(RadR-H35)*SQRT(2*RadR*H35-H35^2))*LL-Vtot</f>
        <v>-1.5930643120043442E-4</v>
      </c>
      <c r="J35" s="2">
        <f t="shared" si="2"/>
        <v>0.70598602294921875</v>
      </c>
      <c r="K35">
        <f>PI()*J35^2*(3*RadR - J35)/3 + (RadR^2*ACOS((RadR-J35)/RadR)-(RadR-J35)*SQRT(2*RadR*J35-J35^2))*LL-Vtot</f>
        <v>5.0604999603720557E-4</v>
      </c>
    </row>
    <row r="36" spans="2:11" x14ac:dyDescent="0.25">
      <c r="B36">
        <v>2400</v>
      </c>
      <c r="C36">
        <v>47.587074279785156</v>
      </c>
      <c r="E36">
        <v>20</v>
      </c>
      <c r="F36">
        <f t="shared" si="0"/>
        <v>0.70597457885742188</v>
      </c>
      <c r="G36">
        <f>PI()*F36^2*(3*RadR - F36)/3 + (RadR^2*ACOS((RadR-F36)/RadR)-(RadR-F36)*SQRT(2*RadR*F36-F36^2))*LL-Vtot</f>
        <v>-1.5930643120043442E-4</v>
      </c>
      <c r="H36">
        <f t="shared" si="1"/>
        <v>0.70598030090332031</v>
      </c>
      <c r="I36">
        <f>PI()*H36^2*(3*RadR - H36)/3 + (RadR^2*ACOS((RadR-H36)/RadR)-(RadR-H36)*SQRT(2*RadR*H36-H36^2))*LL-Vtot</f>
        <v>1.7337108023696146E-4</v>
      </c>
      <c r="J36" s="2">
        <f t="shared" si="2"/>
        <v>0.70598602294921875</v>
      </c>
      <c r="K36">
        <f>PI()*J36^2*(3*RadR - J36)/3 + (RadR^2*ACOS((RadR-J36)/RadR)-(RadR-J36)*SQRT(2*RadR*J36-J36^2))*LL-Vtot</f>
        <v>5.0604999603720557E-4</v>
      </c>
    </row>
    <row r="37" spans="2:11" x14ac:dyDescent="0.25">
      <c r="B37">
        <v>2500</v>
      </c>
      <c r="C37">
        <v>49.322639465332031</v>
      </c>
    </row>
    <row r="38" spans="2:11" x14ac:dyDescent="0.25">
      <c r="B38">
        <v>2600</v>
      </c>
      <c r="C38">
        <v>51.105171203613281</v>
      </c>
    </row>
    <row r="39" spans="2:11" x14ac:dyDescent="0.25">
      <c r="B39">
        <v>2700</v>
      </c>
      <c r="C39">
        <v>52.946479797363281</v>
      </c>
    </row>
    <row r="40" spans="2:11" x14ac:dyDescent="0.25">
      <c r="B40">
        <v>2800</v>
      </c>
      <c r="C40">
        <v>54.862632751464844</v>
      </c>
    </row>
    <row r="41" spans="2:11" x14ac:dyDescent="0.25">
      <c r="B41">
        <v>2900</v>
      </c>
      <c r="C41">
        <v>56.876152038574219</v>
      </c>
    </row>
    <row r="42" spans="2:11" x14ac:dyDescent="0.25">
      <c r="B42">
        <v>3000</v>
      </c>
      <c r="C42">
        <v>59.020683288574219</v>
      </c>
    </row>
    <row r="43" spans="2:11" x14ac:dyDescent="0.25">
      <c r="B43">
        <v>3100</v>
      </c>
      <c r="C43">
        <v>61.352531433105469</v>
      </c>
    </row>
    <row r="44" spans="2:11" x14ac:dyDescent="0.25">
      <c r="B44">
        <v>3200</v>
      </c>
      <c r="C44">
        <v>63.979637145996094</v>
      </c>
    </row>
    <row r="45" spans="2:11" x14ac:dyDescent="0.25">
      <c r="B45">
        <v>3300</v>
      </c>
      <c r="C45">
        <v>67.183799743652344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Fuel Tank</vt:lpstr>
      <vt:lpstr>Live solution</vt:lpstr>
      <vt:lpstr>h</vt:lpstr>
      <vt:lpstr>L</vt:lpstr>
      <vt:lpstr>LL</vt:lpstr>
      <vt:lpstr>Rad</vt:lpstr>
      <vt:lpstr>RadR</vt:lpstr>
      <vt:lpstr>Vtot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jxio8858</cp:lastModifiedBy>
  <dcterms:created xsi:type="dcterms:W3CDTF">2016-02-04T16:31:35Z</dcterms:created>
  <dcterms:modified xsi:type="dcterms:W3CDTF">2019-02-16T04:56:50Z</dcterms:modified>
</cp:coreProperties>
</file>