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5\Desktop\"/>
    </mc:Choice>
  </mc:AlternateContent>
  <xr:revisionPtr revIDLastSave="0" documentId="13_ncr:1_{35ADA9B2-0D24-401B-B14C-3975864CBDAE}" xr6:coauthVersionLast="43" xr6:coauthVersionMax="43" xr10:uidLastSave="{00000000-0000-0000-0000-000000000000}"/>
  <bookViews>
    <workbookView xWindow="-120" yWindow="-120" windowWidth="29040" windowHeight="15840" xr2:uid="{435A5426-50CA-41E2-A5F5-E6FD7584113A}"/>
  </bookViews>
  <sheets>
    <sheet name="績效衡量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2" l="1"/>
  <c r="C19" i="2"/>
  <c r="C20" i="2"/>
  <c r="C21" i="2"/>
  <c r="M21" i="2" s="1"/>
  <c r="C22" i="2"/>
  <c r="M22" i="2" s="1"/>
  <c r="C23" i="2"/>
  <c r="C18" i="2"/>
  <c r="M18" i="2" s="1"/>
  <c r="I18" i="2"/>
  <c r="H18" i="2"/>
  <c r="M23" i="2"/>
  <c r="H23" i="2"/>
  <c r="D21" i="2"/>
  <c r="F21" i="2" s="1"/>
  <c r="M20" i="2"/>
  <c r="H20" i="2"/>
  <c r="D20" i="2"/>
  <c r="F20" i="2" s="1"/>
  <c r="M19" i="2"/>
  <c r="H19" i="2"/>
  <c r="D19" i="2"/>
  <c r="F19" i="2" s="1"/>
  <c r="F18" i="2"/>
  <c r="E18" i="2"/>
  <c r="I7" i="2"/>
  <c r="H7" i="2"/>
  <c r="M12" i="2"/>
  <c r="H12" i="2"/>
  <c r="D12" i="2"/>
  <c r="E12" i="2" s="1"/>
  <c r="M11" i="2"/>
  <c r="H11" i="2"/>
  <c r="D11" i="2"/>
  <c r="I11" i="2" s="1"/>
  <c r="M10" i="2"/>
  <c r="H10" i="2"/>
  <c r="D10" i="2"/>
  <c r="I10" i="2" s="1"/>
  <c r="M9" i="2"/>
  <c r="H9" i="2"/>
  <c r="D9" i="2"/>
  <c r="F9" i="2" s="1"/>
  <c r="M8" i="2"/>
  <c r="H8" i="2"/>
  <c r="D8" i="2"/>
  <c r="F8" i="2" s="1"/>
  <c r="M7" i="2"/>
  <c r="F7" i="2"/>
  <c r="E7" i="2"/>
  <c r="G7" i="2" l="1"/>
  <c r="J7" i="2" s="1"/>
  <c r="K7" i="2" s="1"/>
  <c r="D23" i="2"/>
  <c r="F23" i="2" s="1"/>
  <c r="H21" i="2"/>
  <c r="E20" i="2"/>
  <c r="G20" i="2" s="1"/>
  <c r="N20" i="2" s="1"/>
  <c r="O20" i="2" s="1"/>
  <c r="G18" i="2"/>
  <c r="N18" i="2" s="1"/>
  <c r="I20" i="2"/>
  <c r="D22" i="2"/>
  <c r="F22" i="2" s="1"/>
  <c r="H22" i="2"/>
  <c r="E23" i="2"/>
  <c r="G23" i="2" s="1"/>
  <c r="N23" i="2" s="1"/>
  <c r="O23" i="2" s="1"/>
  <c r="I23" i="2"/>
  <c r="I21" i="2"/>
  <c r="E21" i="2"/>
  <c r="G21" i="2" s="1"/>
  <c r="N21" i="2" s="1"/>
  <c r="O21" i="2" s="1"/>
  <c r="E19" i="2"/>
  <c r="G19" i="2" s="1"/>
  <c r="N19" i="2" s="1"/>
  <c r="O19" i="2" s="1"/>
  <c r="I19" i="2"/>
  <c r="O18" i="2"/>
  <c r="N7" i="2"/>
  <c r="O7" i="2" s="1"/>
  <c r="G8" i="2"/>
  <c r="N8" i="2" s="1"/>
  <c r="O8" i="2" s="1"/>
  <c r="I8" i="2"/>
  <c r="E9" i="2"/>
  <c r="G9" i="2" s="1"/>
  <c r="N9" i="2" s="1"/>
  <c r="O9" i="2" s="1"/>
  <c r="I9" i="2"/>
  <c r="E10" i="2"/>
  <c r="I12" i="2"/>
  <c r="L7" i="2"/>
  <c r="F10" i="2"/>
  <c r="F11" i="2"/>
  <c r="F12" i="2"/>
  <c r="G12" i="2" s="1"/>
  <c r="N12" i="2" s="1"/>
  <c r="O12" i="2" s="1"/>
  <c r="E11" i="2"/>
  <c r="E22" i="2" l="1"/>
  <c r="G22" i="2" s="1"/>
  <c r="N22" i="2" s="1"/>
  <c r="O22" i="2" s="1"/>
  <c r="J8" i="2"/>
  <c r="K8" i="2" s="1"/>
  <c r="L8" i="2" s="1"/>
  <c r="J9" i="2"/>
  <c r="K9" i="2" s="1"/>
  <c r="L9" i="2" s="1"/>
  <c r="I22" i="2"/>
  <c r="J22" i="2" s="1"/>
  <c r="K22" i="2" s="1"/>
  <c r="L22" i="2" s="1"/>
  <c r="J18" i="2"/>
  <c r="K18" i="2" s="1"/>
  <c r="L18" i="2" s="1"/>
  <c r="J19" i="2"/>
  <c r="K19" i="2" s="1"/>
  <c r="L19" i="2" s="1"/>
  <c r="J20" i="2"/>
  <c r="K20" i="2" s="1"/>
  <c r="L20" i="2" s="1"/>
  <c r="J21" i="2"/>
  <c r="K21" i="2" s="1"/>
  <c r="L21" i="2" s="1"/>
  <c r="O24" i="2"/>
  <c r="G10" i="2"/>
  <c r="N10" i="2" s="1"/>
  <c r="O10" i="2" s="1"/>
  <c r="G11" i="2"/>
  <c r="N11" i="2" s="1"/>
  <c r="O11" i="2" s="1"/>
  <c r="J23" i="2" l="1"/>
  <c r="K23" i="2" s="1"/>
  <c r="L23" i="2" s="1"/>
  <c r="J11" i="2"/>
  <c r="K11" i="2" s="1"/>
  <c r="L11" i="2" s="1"/>
  <c r="J12" i="2"/>
  <c r="K12" i="2" s="1"/>
  <c r="L12" i="2" s="1"/>
  <c r="J10" i="2"/>
  <c r="K10" i="2" s="1"/>
  <c r="L10" i="2" s="1"/>
  <c r="O13" i="2"/>
</calcChain>
</file>

<file path=xl/sharedStrings.xml><?xml version="1.0" encoding="utf-8"?>
<sst xmlns="http://schemas.openxmlformats.org/spreadsheetml/2006/main" count="37" uniqueCount="18">
  <si>
    <t>T</t>
  </si>
  <si>
    <t>股價</t>
  </si>
  <si>
    <t>當期股數</t>
  </si>
  <si>
    <t>股數變動</t>
  </si>
  <si>
    <t>手續費</t>
  </si>
  <si>
    <t>稅</t>
  </si>
  <si>
    <t>交易成本</t>
  </si>
  <si>
    <t>股票價值</t>
  </si>
  <si>
    <t>股票成本</t>
  </si>
  <si>
    <t>現金部位</t>
  </si>
  <si>
    <t>部位總價值</t>
  </si>
  <si>
    <t>初始資金</t>
  </si>
  <si>
    <t>稅率</t>
  </si>
  <si>
    <t>累積損益</t>
  </si>
  <si>
    <t>程式算法</t>
  </si>
  <si>
    <t>毛損益</t>
  </si>
  <si>
    <t>淨利</t>
  </si>
  <si>
    <t>詳細部位變動過程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</si>
</sst>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2" fontId="0" fillId="2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9901-519B-440A-9DD5-655F4983D8E6}">
  <dimension ref="A1:O24"/>
  <sheetViews>
    <sheetView tabSelected="1" zoomScale="85" zoomScaleNormal="85" workbookViewId="0">
      <selection activeCell="D25" sqref="D25"/>
    </sheetView>
  </sheetViews>
  <sheetFormatPr defaultRowHeight="15" x14ac:dyDescent="0.25"/>
  <cols>
    <col min="1" max="1" width="11.140625" customWidth="1"/>
    <col min="3" max="3" width="11.42578125" customWidth="1"/>
    <col min="4" max="4" width="14.140625" customWidth="1"/>
    <col min="8" max="8" width="11.42578125" customWidth="1"/>
    <col min="9" max="9" width="11.85546875" customWidth="1"/>
    <col min="11" max="11" width="11.5703125" customWidth="1"/>
    <col min="13" max="13" width="9.7109375" customWidth="1"/>
  </cols>
  <sheetData>
    <row r="1" spans="1:15" x14ac:dyDescent="0.25">
      <c r="A1" s="1" t="s">
        <v>11</v>
      </c>
      <c r="B1" s="1">
        <v>10000</v>
      </c>
    </row>
    <row r="2" spans="1:15" x14ac:dyDescent="0.25">
      <c r="A2" s="1" t="s">
        <v>4</v>
      </c>
      <c r="B2" s="1">
        <v>1.4250000000000001E-3</v>
      </c>
    </row>
    <row r="3" spans="1:15" x14ac:dyDescent="0.25">
      <c r="A3" s="1" t="s">
        <v>12</v>
      </c>
      <c r="B3" s="1">
        <v>3.0000000000000001E-3</v>
      </c>
    </row>
    <row r="4" spans="1:15" ht="15.7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4"/>
    </row>
    <row r="5" spans="1:15" ht="15.75" thickBot="1" x14ac:dyDescent="0.3">
      <c r="B5" s="6" t="s">
        <v>17</v>
      </c>
      <c r="C5" s="7"/>
      <c r="D5" s="7"/>
      <c r="E5" s="7"/>
      <c r="F5" s="7"/>
      <c r="G5" s="7"/>
      <c r="H5" s="7"/>
      <c r="I5" s="7"/>
      <c r="J5" s="7"/>
      <c r="K5" s="7"/>
      <c r="L5" s="8"/>
      <c r="M5" s="6" t="s">
        <v>14</v>
      </c>
      <c r="N5" s="7"/>
      <c r="O5" s="8"/>
    </row>
    <row r="6" spans="1:15" ht="15.75" thickBot="1" x14ac:dyDescent="0.3">
      <c r="A6" s="22" t="s">
        <v>0</v>
      </c>
      <c r="B6" s="9" t="s">
        <v>1</v>
      </c>
      <c r="C6" s="10" t="s">
        <v>2</v>
      </c>
      <c r="D6" s="10" t="s">
        <v>3</v>
      </c>
      <c r="E6" s="10" t="s">
        <v>4</v>
      </c>
      <c r="F6" s="10" t="s">
        <v>5</v>
      </c>
      <c r="G6" s="10" t="s">
        <v>6</v>
      </c>
      <c r="H6" s="10" t="s">
        <v>7</v>
      </c>
      <c r="I6" s="10" t="s">
        <v>8</v>
      </c>
      <c r="J6" s="10" t="s">
        <v>9</v>
      </c>
      <c r="K6" s="10" t="s">
        <v>10</v>
      </c>
      <c r="L6" s="13" t="s">
        <v>13</v>
      </c>
      <c r="M6" s="12" t="s">
        <v>15</v>
      </c>
      <c r="N6" s="11" t="s">
        <v>6</v>
      </c>
      <c r="O6" s="13" t="s">
        <v>16</v>
      </c>
    </row>
    <row r="7" spans="1:15" x14ac:dyDescent="0.25">
      <c r="A7" s="23">
        <v>0</v>
      </c>
      <c r="B7" s="14">
        <v>20</v>
      </c>
      <c r="C7" s="3">
        <v>0</v>
      </c>
      <c r="D7" s="3">
        <v>0</v>
      </c>
      <c r="E7" s="3">
        <f>ABS(D7*B7*$B$2)</f>
        <v>0</v>
      </c>
      <c r="F7" s="3">
        <f>IF(D7&lt;0, ABS(D7*B7*$B$3), 0)</f>
        <v>0</v>
      </c>
      <c r="G7" s="3">
        <f>SUM(E7:F7)</f>
        <v>0</v>
      </c>
      <c r="H7" s="3">
        <f>B7*C7</f>
        <v>0</v>
      </c>
      <c r="I7" s="3">
        <f>D7*B7</f>
        <v>0</v>
      </c>
      <c r="J7" s="3">
        <f>$B$1-SUM($I$7:I7)-SUM($G$7:G7)</f>
        <v>10000</v>
      </c>
      <c r="K7" s="3">
        <f>J7+H7</f>
        <v>10000</v>
      </c>
      <c r="L7" s="18">
        <f t="shared" ref="L7:L12" si="0">K7-$B$1</f>
        <v>0</v>
      </c>
      <c r="M7" s="5">
        <f>C7*(B8-B7)</f>
        <v>0</v>
      </c>
      <c r="N7" s="3">
        <f>G7</f>
        <v>0</v>
      </c>
      <c r="O7" s="18">
        <f>M7-N7</f>
        <v>0</v>
      </c>
    </row>
    <row r="8" spans="1:15" x14ac:dyDescent="0.25">
      <c r="A8" s="23">
        <v>1</v>
      </c>
      <c r="B8" s="14">
        <v>21</v>
      </c>
      <c r="C8" s="3">
        <v>250</v>
      </c>
      <c r="D8" s="3">
        <f>C8-C7</f>
        <v>250</v>
      </c>
      <c r="E8" s="3">
        <f t="shared" ref="E8:E12" si="1">ABS(D8*B8*$B$2)</f>
        <v>7.4812500000000002</v>
      </c>
      <c r="F8" s="3">
        <f t="shared" ref="F8:F12" si="2">IF(D8&lt;0, ABS(D8*B8*$B$3), 0)</f>
        <v>0</v>
      </c>
      <c r="G8" s="3">
        <f t="shared" ref="G8:G12" si="3">SUM(E8:F8)</f>
        <v>7.4812500000000002</v>
      </c>
      <c r="H8" s="3">
        <f t="shared" ref="H8:H12" si="4">B8*C8</f>
        <v>5250</v>
      </c>
      <c r="I8" s="3">
        <f t="shared" ref="I8:I12" si="5">D8*B8</f>
        <v>5250</v>
      </c>
      <c r="J8" s="3">
        <f>$B$1-SUM($I$7:I8)-SUM($G$7:G8)</f>
        <v>4742.5187500000002</v>
      </c>
      <c r="K8" s="3">
        <f t="shared" ref="K8:K12" si="6">J8+H8</f>
        <v>9992.5187499999993</v>
      </c>
      <c r="L8" s="18">
        <f t="shared" si="0"/>
        <v>-7.4812500000007276</v>
      </c>
      <c r="M8" s="5">
        <f t="shared" ref="M8:M12" si="7">C8*(B9-B8)</f>
        <v>250</v>
      </c>
      <c r="N8" s="3">
        <f t="shared" ref="N8:N12" si="8">G8</f>
        <v>7.4812500000000002</v>
      </c>
      <c r="O8" s="18">
        <f t="shared" ref="O8:O12" si="9">M8-N8</f>
        <v>242.51875000000001</v>
      </c>
    </row>
    <row r="9" spans="1:15" x14ac:dyDescent="0.25">
      <c r="A9" s="23">
        <v>2</v>
      </c>
      <c r="B9" s="14">
        <v>22</v>
      </c>
      <c r="C9" s="3">
        <v>300</v>
      </c>
      <c r="D9" s="3">
        <f t="shared" ref="D9:D12" si="10">C9-C8</f>
        <v>50</v>
      </c>
      <c r="E9" s="3">
        <f t="shared" si="1"/>
        <v>1.5675000000000001</v>
      </c>
      <c r="F9" s="3">
        <f t="shared" si="2"/>
        <v>0</v>
      </c>
      <c r="G9" s="3">
        <f t="shared" si="3"/>
        <v>1.5675000000000001</v>
      </c>
      <c r="H9" s="3">
        <f t="shared" si="4"/>
        <v>6600</v>
      </c>
      <c r="I9" s="3">
        <f t="shared" si="5"/>
        <v>1100</v>
      </c>
      <c r="J9" s="3">
        <f>$B$1-SUM($I$7:I9)-SUM($G$7:G9)</f>
        <v>3640.9512500000001</v>
      </c>
      <c r="K9" s="3">
        <f t="shared" si="6"/>
        <v>10240.95125</v>
      </c>
      <c r="L9" s="18">
        <f t="shared" si="0"/>
        <v>240.95125000000007</v>
      </c>
      <c r="M9" s="5">
        <f t="shared" si="7"/>
        <v>600</v>
      </c>
      <c r="N9" s="3">
        <f t="shared" si="8"/>
        <v>1.5675000000000001</v>
      </c>
      <c r="O9" s="18">
        <f t="shared" si="9"/>
        <v>598.4325</v>
      </c>
    </row>
    <row r="10" spans="1:15" x14ac:dyDescent="0.25">
      <c r="A10" s="23">
        <v>3</v>
      </c>
      <c r="B10" s="14">
        <v>24</v>
      </c>
      <c r="C10" s="3">
        <v>220</v>
      </c>
      <c r="D10" s="3">
        <f t="shared" si="10"/>
        <v>-80</v>
      </c>
      <c r="E10" s="3">
        <f t="shared" si="1"/>
        <v>2.7360000000000002</v>
      </c>
      <c r="F10" s="3">
        <f t="shared" si="2"/>
        <v>5.76</v>
      </c>
      <c r="G10" s="3">
        <f t="shared" si="3"/>
        <v>8.4960000000000004</v>
      </c>
      <c r="H10" s="3">
        <f t="shared" si="4"/>
        <v>5280</v>
      </c>
      <c r="I10" s="3">
        <f t="shared" si="5"/>
        <v>-1920</v>
      </c>
      <c r="J10" s="3">
        <f>$B$1-SUM($I$7:I10)-SUM($G$7:G10)</f>
        <v>5552.45525</v>
      </c>
      <c r="K10" s="3">
        <f t="shared" si="6"/>
        <v>10832.455249999999</v>
      </c>
      <c r="L10" s="18">
        <f t="shared" si="0"/>
        <v>832.45524999999907</v>
      </c>
      <c r="M10" s="5">
        <f t="shared" si="7"/>
        <v>440</v>
      </c>
      <c r="N10" s="3">
        <f t="shared" si="8"/>
        <v>8.4960000000000004</v>
      </c>
      <c r="O10" s="18">
        <f t="shared" si="9"/>
        <v>431.50400000000002</v>
      </c>
    </row>
    <row r="11" spans="1:15" x14ac:dyDescent="0.25">
      <c r="A11" s="23">
        <v>4</v>
      </c>
      <c r="B11" s="14">
        <v>26</v>
      </c>
      <c r="C11" s="3">
        <v>100</v>
      </c>
      <c r="D11" s="3">
        <f t="shared" si="10"/>
        <v>-120</v>
      </c>
      <c r="E11" s="3">
        <f t="shared" si="1"/>
        <v>4.4459999999999997</v>
      </c>
      <c r="F11" s="3">
        <f t="shared" si="2"/>
        <v>9.36</v>
      </c>
      <c r="G11" s="3">
        <f t="shared" si="3"/>
        <v>13.805999999999999</v>
      </c>
      <c r="H11" s="3">
        <f t="shared" si="4"/>
        <v>2600</v>
      </c>
      <c r="I11" s="3">
        <f t="shared" si="5"/>
        <v>-3120</v>
      </c>
      <c r="J11" s="3">
        <f>$B$1-SUM($I$7:I11)-SUM($G$7:G11)</f>
        <v>8658.6492500000004</v>
      </c>
      <c r="K11" s="3">
        <f t="shared" si="6"/>
        <v>11258.64925</v>
      </c>
      <c r="L11" s="18">
        <f t="shared" si="0"/>
        <v>1258.6492500000004</v>
      </c>
      <c r="M11" s="5">
        <f t="shared" si="7"/>
        <v>-100</v>
      </c>
      <c r="N11" s="3">
        <f t="shared" si="8"/>
        <v>13.805999999999999</v>
      </c>
      <c r="O11" s="18">
        <f t="shared" si="9"/>
        <v>-113.806</v>
      </c>
    </row>
    <row r="12" spans="1:15" ht="15.75" thickBot="1" x14ac:dyDescent="0.3">
      <c r="A12" s="24">
        <v>5</v>
      </c>
      <c r="B12" s="15">
        <v>25</v>
      </c>
      <c r="C12" s="16">
        <v>0</v>
      </c>
      <c r="D12" s="16">
        <f t="shared" si="10"/>
        <v>-100</v>
      </c>
      <c r="E12" s="16">
        <f t="shared" si="1"/>
        <v>3.5625</v>
      </c>
      <c r="F12" s="16">
        <f t="shared" si="2"/>
        <v>7.5</v>
      </c>
      <c r="G12" s="16">
        <f t="shared" si="3"/>
        <v>11.0625</v>
      </c>
      <c r="H12" s="16">
        <f t="shared" si="4"/>
        <v>0</v>
      </c>
      <c r="I12" s="16">
        <f t="shared" si="5"/>
        <v>-2500</v>
      </c>
      <c r="J12" s="16">
        <f>$B$1-SUM($I$7:I12)-SUM($G$7:G12)</f>
        <v>11147.58675</v>
      </c>
      <c r="K12" s="16">
        <f t="shared" si="6"/>
        <v>11147.58675</v>
      </c>
      <c r="L12" s="25">
        <f t="shared" si="0"/>
        <v>1147.5867500000004</v>
      </c>
      <c r="M12" s="5">
        <f t="shared" si="7"/>
        <v>0</v>
      </c>
      <c r="N12" s="3">
        <f t="shared" si="8"/>
        <v>11.0625</v>
      </c>
      <c r="O12" s="19">
        <f t="shared" si="9"/>
        <v>-11.0625</v>
      </c>
    </row>
    <row r="13" spans="1:15" ht="15.75" thickBot="1" x14ac:dyDescent="0.3">
      <c r="A13" s="2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20"/>
      <c r="N13" s="16"/>
      <c r="O13" s="21">
        <f>SUM(O7:O12)</f>
        <v>1147.5867499999999</v>
      </c>
    </row>
    <row r="15" spans="1:15" ht="15.75" thickBot="1" x14ac:dyDescent="0.3"/>
    <row r="16" spans="1:15" ht="15.75" thickBot="1" x14ac:dyDescent="0.3">
      <c r="B16" s="6" t="s">
        <v>17</v>
      </c>
      <c r="C16" s="7"/>
      <c r="D16" s="7"/>
      <c r="E16" s="7"/>
      <c r="F16" s="7"/>
      <c r="G16" s="7"/>
      <c r="H16" s="7"/>
      <c r="I16" s="7"/>
      <c r="J16" s="7"/>
      <c r="K16" s="7"/>
      <c r="L16" s="8"/>
      <c r="M16" s="6" t="s">
        <v>14</v>
      </c>
      <c r="N16" s="7"/>
      <c r="O16" s="8"/>
    </row>
    <row r="17" spans="1:15" ht="15.75" thickBot="1" x14ac:dyDescent="0.3">
      <c r="A17" s="22" t="s">
        <v>0</v>
      </c>
      <c r="B17" s="9" t="s">
        <v>1</v>
      </c>
      <c r="C17" s="10" t="s">
        <v>2</v>
      </c>
      <c r="D17" s="10" t="s">
        <v>3</v>
      </c>
      <c r="E17" s="10" t="s">
        <v>4</v>
      </c>
      <c r="F17" s="10" t="s">
        <v>5</v>
      </c>
      <c r="G17" s="10" t="s">
        <v>6</v>
      </c>
      <c r="H17" s="10" t="s">
        <v>7</v>
      </c>
      <c r="I17" s="10" t="s">
        <v>8</v>
      </c>
      <c r="J17" s="10" t="s">
        <v>9</v>
      </c>
      <c r="K17" s="10" t="s">
        <v>10</v>
      </c>
      <c r="L17" s="13" t="s">
        <v>13</v>
      </c>
      <c r="M17" s="12" t="s">
        <v>15</v>
      </c>
      <c r="N17" s="11" t="s">
        <v>6</v>
      </c>
      <c r="O17" s="13" t="s">
        <v>16</v>
      </c>
    </row>
    <row r="18" spans="1:15" x14ac:dyDescent="0.25">
      <c r="A18" s="23">
        <v>0</v>
      </c>
      <c r="B18" s="14">
        <v>20</v>
      </c>
      <c r="C18" s="3">
        <f>C7*-1</f>
        <v>0</v>
      </c>
      <c r="D18" s="3">
        <v>0</v>
      </c>
      <c r="E18" s="3">
        <f>ABS(D18*B18*$B$2)</f>
        <v>0</v>
      </c>
      <c r="F18" s="3">
        <f>IF(D18&lt;0, ABS(D18*B18*$B$3), 0)</f>
        <v>0</v>
      </c>
      <c r="G18" s="3">
        <f>SUM(E18:F18)</f>
        <v>0</v>
      </c>
      <c r="H18" s="3">
        <f>B18*C18</f>
        <v>0</v>
      </c>
      <c r="I18" s="3">
        <f>D18*B18</f>
        <v>0</v>
      </c>
      <c r="J18" s="3">
        <f>$B$1-SUM($I$18:I18)-SUM($G$18:G18)</f>
        <v>10000</v>
      </c>
      <c r="K18" s="3">
        <f>J18+H18</f>
        <v>10000</v>
      </c>
      <c r="L18" s="18">
        <f t="shared" ref="L18:L23" si="11">K18-$B$1</f>
        <v>0</v>
      </c>
      <c r="M18" s="5">
        <f>C18*(B19-B18)</f>
        <v>0</v>
      </c>
      <c r="N18" s="3">
        <f>G18</f>
        <v>0</v>
      </c>
      <c r="O18" s="18">
        <f>M18-N18</f>
        <v>0</v>
      </c>
    </row>
    <row r="19" spans="1:15" x14ac:dyDescent="0.25">
      <c r="A19" s="23">
        <v>1</v>
      </c>
      <c r="B19" s="14">
        <v>21</v>
      </c>
      <c r="C19" s="3">
        <f t="shared" ref="C19:C23" si="12">C8*-1</f>
        <v>-250</v>
      </c>
      <c r="D19" s="3">
        <f>C19-C18</f>
        <v>-250</v>
      </c>
      <c r="E19" s="3">
        <f t="shared" ref="E19:E23" si="13">ABS(D19*B19*$B$2)</f>
        <v>7.4812500000000002</v>
      </c>
      <c r="F19" s="3">
        <f t="shared" ref="F19:F23" si="14">IF(D19&lt;0, ABS(D19*B19*$B$3), 0)</f>
        <v>15.75</v>
      </c>
      <c r="G19" s="3">
        <f t="shared" ref="G19:G23" si="15">SUM(E19:F19)</f>
        <v>23.231249999999999</v>
      </c>
      <c r="H19" s="3">
        <f t="shared" ref="H19:H23" si="16">B19*C19</f>
        <v>-5250</v>
      </c>
      <c r="I19" s="3">
        <f t="shared" ref="I19:I23" si="17">D19*B19</f>
        <v>-5250</v>
      </c>
      <c r="J19" s="3">
        <f>$B$1-SUM($I$18:I19)-SUM($G$18:G19)</f>
        <v>15226.768749999999</v>
      </c>
      <c r="K19" s="3">
        <f t="shared" ref="K19:K23" si="18">J19+H19</f>
        <v>9976.7687499999993</v>
      </c>
      <c r="L19" s="18">
        <f t="shared" si="11"/>
        <v>-23.231250000000728</v>
      </c>
      <c r="M19" s="5">
        <f t="shared" ref="M19:M23" si="19">C19*(B20-B19)</f>
        <v>-250</v>
      </c>
      <c r="N19" s="3">
        <f t="shared" ref="N19:N23" si="20">G19</f>
        <v>23.231249999999999</v>
      </c>
      <c r="O19" s="18">
        <f t="shared" ref="O19:O23" si="21">M19-N19</f>
        <v>-273.23124999999999</v>
      </c>
    </row>
    <row r="20" spans="1:15" x14ac:dyDescent="0.25">
      <c r="A20" s="23">
        <v>2</v>
      </c>
      <c r="B20" s="14">
        <v>22</v>
      </c>
      <c r="C20" s="3">
        <f t="shared" si="12"/>
        <v>-300</v>
      </c>
      <c r="D20" s="3">
        <f t="shared" ref="D20:D23" si="22">C20-C19</f>
        <v>-50</v>
      </c>
      <c r="E20" s="3">
        <f t="shared" si="13"/>
        <v>1.5675000000000001</v>
      </c>
      <c r="F20" s="3">
        <f t="shared" si="14"/>
        <v>3.3000000000000003</v>
      </c>
      <c r="G20" s="3">
        <f t="shared" si="15"/>
        <v>4.8675000000000006</v>
      </c>
      <c r="H20" s="3">
        <f t="shared" si="16"/>
        <v>-6600</v>
      </c>
      <c r="I20" s="3">
        <f t="shared" si="17"/>
        <v>-1100</v>
      </c>
      <c r="J20" s="3">
        <f>$B$1-SUM($I$18:I20)-SUM($G$18:G20)</f>
        <v>16321.901250000001</v>
      </c>
      <c r="K20" s="3">
        <f t="shared" si="18"/>
        <v>9721.9012500000008</v>
      </c>
      <c r="L20" s="18">
        <f t="shared" si="11"/>
        <v>-278.0987499999992</v>
      </c>
      <c r="M20" s="5">
        <f t="shared" si="19"/>
        <v>-600</v>
      </c>
      <c r="N20" s="3">
        <f t="shared" si="20"/>
        <v>4.8675000000000006</v>
      </c>
      <c r="O20" s="18">
        <f t="shared" si="21"/>
        <v>-604.86749999999995</v>
      </c>
    </row>
    <row r="21" spans="1:15" x14ac:dyDescent="0.25">
      <c r="A21" s="23">
        <v>3</v>
      </c>
      <c r="B21" s="14">
        <v>24</v>
      </c>
      <c r="C21" s="3">
        <f t="shared" si="12"/>
        <v>-220</v>
      </c>
      <c r="D21" s="3">
        <f t="shared" si="22"/>
        <v>80</v>
      </c>
      <c r="E21" s="3">
        <f t="shared" si="13"/>
        <v>2.7360000000000002</v>
      </c>
      <c r="F21" s="3">
        <f t="shared" si="14"/>
        <v>0</v>
      </c>
      <c r="G21" s="3">
        <f t="shared" si="15"/>
        <v>2.7360000000000002</v>
      </c>
      <c r="H21" s="3">
        <f t="shared" si="16"/>
        <v>-5280</v>
      </c>
      <c r="I21" s="3">
        <f t="shared" si="17"/>
        <v>1920</v>
      </c>
      <c r="J21" s="3">
        <f>$B$1-SUM($I$18:I21)-SUM($G$18:G21)</f>
        <v>14399.16525</v>
      </c>
      <c r="K21" s="3">
        <f t="shared" si="18"/>
        <v>9119.16525</v>
      </c>
      <c r="L21" s="18">
        <f t="shared" si="11"/>
        <v>-880.83474999999999</v>
      </c>
      <c r="M21" s="5">
        <f t="shared" si="19"/>
        <v>-440</v>
      </c>
      <c r="N21" s="3">
        <f t="shared" si="20"/>
        <v>2.7360000000000002</v>
      </c>
      <c r="O21" s="18">
        <f t="shared" si="21"/>
        <v>-442.73599999999999</v>
      </c>
    </row>
    <row r="22" spans="1:15" x14ac:dyDescent="0.25">
      <c r="A22" s="23">
        <v>4</v>
      </c>
      <c r="B22" s="14">
        <v>26</v>
      </c>
      <c r="C22" s="3">
        <f t="shared" si="12"/>
        <v>-100</v>
      </c>
      <c r="D22" s="3">
        <f t="shared" si="22"/>
        <v>120</v>
      </c>
      <c r="E22" s="3">
        <f t="shared" si="13"/>
        <v>4.4459999999999997</v>
      </c>
      <c r="F22" s="3">
        <f t="shared" si="14"/>
        <v>0</v>
      </c>
      <c r="G22" s="3">
        <f t="shared" si="15"/>
        <v>4.4459999999999997</v>
      </c>
      <c r="H22" s="3">
        <f t="shared" si="16"/>
        <v>-2600</v>
      </c>
      <c r="I22" s="3">
        <f t="shared" si="17"/>
        <v>3120</v>
      </c>
      <c r="J22" s="3">
        <f>$B$1-SUM($I$18:I22)-SUM($G$18:G22)</f>
        <v>11274.71925</v>
      </c>
      <c r="K22" s="3">
        <f t="shared" si="18"/>
        <v>8674.7192500000001</v>
      </c>
      <c r="L22" s="18">
        <f t="shared" si="11"/>
        <v>-1325.2807499999999</v>
      </c>
      <c r="M22" s="5">
        <f t="shared" si="19"/>
        <v>100</v>
      </c>
      <c r="N22" s="3">
        <f t="shared" si="20"/>
        <v>4.4459999999999997</v>
      </c>
      <c r="O22" s="18">
        <f t="shared" si="21"/>
        <v>95.554000000000002</v>
      </c>
    </row>
    <row r="23" spans="1:15" ht="15.75" thickBot="1" x14ac:dyDescent="0.3">
      <c r="A23" s="24">
        <v>5</v>
      </c>
      <c r="B23" s="15">
        <v>25</v>
      </c>
      <c r="C23" s="16">
        <f t="shared" si="12"/>
        <v>0</v>
      </c>
      <c r="D23" s="16">
        <f t="shared" si="22"/>
        <v>100</v>
      </c>
      <c r="E23" s="16">
        <f t="shared" si="13"/>
        <v>3.5625</v>
      </c>
      <c r="F23" s="16">
        <f t="shared" si="14"/>
        <v>0</v>
      </c>
      <c r="G23" s="16">
        <f t="shared" si="15"/>
        <v>3.5625</v>
      </c>
      <c r="H23" s="16">
        <f t="shared" si="16"/>
        <v>0</v>
      </c>
      <c r="I23" s="16">
        <f t="shared" si="17"/>
        <v>2500</v>
      </c>
      <c r="J23" s="16">
        <f>$B$1-SUM($I$18:I23)-SUM($G$18:G23)</f>
        <v>8771.1567500000001</v>
      </c>
      <c r="K23" s="16">
        <f t="shared" si="18"/>
        <v>8771.1567500000001</v>
      </c>
      <c r="L23" s="25">
        <f t="shared" si="11"/>
        <v>-1228.8432499999999</v>
      </c>
      <c r="M23" s="5">
        <f t="shared" si="19"/>
        <v>0</v>
      </c>
      <c r="N23" s="3">
        <f t="shared" si="20"/>
        <v>3.5625</v>
      </c>
      <c r="O23" s="19">
        <f t="shared" si="21"/>
        <v>-3.5625</v>
      </c>
    </row>
    <row r="24" spans="1:15" ht="15.75" thickBot="1" x14ac:dyDescent="0.3">
      <c r="A24" s="2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20"/>
      <c r="N24" s="16"/>
      <c r="O24" s="21">
        <f>SUM(O18:O23)</f>
        <v>-1228.8432499999999</v>
      </c>
    </row>
  </sheetData>
  <mergeCells count="4">
    <mergeCell ref="B5:L5"/>
    <mergeCell ref="M5:O5"/>
    <mergeCell ref="B16:L16"/>
    <mergeCell ref="M16:O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績效衡量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Andy, LIU</dc:creator>
  <cp:lastModifiedBy>Andy, LIU</cp:lastModifiedBy>
  <dcterms:created xsi:type="dcterms:W3CDTF">2019-05-22T14:17:16Z</dcterms:created>
  <dcterms:modified xsi:type="dcterms:W3CDTF">2019-05-23T10:51:50Z</dcterms:modified>
</cp:coreProperties>
</file>