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d\OneDrive\Documents\Financial Models\OPBXSQR\"/>
    </mc:Choice>
  </mc:AlternateContent>
  <xr:revisionPtr revIDLastSave="0" documentId="13_ncr:1_{081C5251-2723-49D9-ABE0-9B1820FC59C4}" xr6:coauthVersionLast="47" xr6:coauthVersionMax="47" xr10:uidLastSave="{00000000-0000-0000-0000-000000000000}"/>
  <bookViews>
    <workbookView xWindow="31220" yWindow="-5480" windowWidth="26850" windowHeight="17750" xr2:uid="{00000000-000D-0000-FFFF-FFFF00000000}"/>
  </bookViews>
  <sheets>
    <sheet name="Dashboard 1" sheetId="17" r:id="rId1"/>
    <sheet name="Cover" sheetId="1" r:id="rId2"/>
    <sheet name="Contents" sheetId="2" r:id="rId3"/>
    <sheet name="InpC" sheetId="3" r:id="rId4"/>
    <sheet name="InpS" sheetId="4" r:id="rId5"/>
    <sheet name="InpT" sheetId="5" r:id="rId6"/>
    <sheet name="Time" sheetId="6" r:id="rId7"/>
    <sheet name="Unallocated" sheetId="7" r:id="rId8"/>
    <sheet name="Basics" sheetId="8" r:id="rId9"/>
    <sheet name="Model Checks and Alerts" sheetId="9" r:id="rId10"/>
    <sheet name="PandL" sheetId="10" r:id="rId11"/>
    <sheet name="Results Table" sheetId="11" r:id="rId12"/>
    <sheet name="Output" sheetId="12" r:id="rId13"/>
    <sheet name="Issues" sheetId="13" r:id="rId14"/>
    <sheet name="Styles" sheetId="14" r:id="rId15"/>
  </sheets>
  <definedNames>
    <definedName name="CASE_ACTIVE">InpC!$F$4</definedName>
    <definedName name="CASE_COMPARISON">InpC!$F$5</definedName>
    <definedName name="Constants">InpS!$F$1</definedName>
    <definedName name="Contract_year">InpS!$J$12:$U$12</definedName>
    <definedName name="ExampleInputRow">InpC!$14:$14</definedName>
    <definedName name="Financial_year_end_month">InpC!$F$16</definedName>
    <definedName name="FirstDifferenceCell" localSheetId="3">InpC!$I$13</definedName>
    <definedName name="FirstRow" localSheetId="3">InpC!$A$14</definedName>
    <definedName name="FirstRow">InpS!$A$7</definedName>
    <definedName name="FirstTime">InpS!$J$1</definedName>
    <definedName name="Headings">InpS!$E$2:$E$5</definedName>
    <definedName name="Initial_Sales">InpC!$F$12</definedName>
    <definedName name="InputChanges" localSheetId="3">InpC!$F$7</definedName>
    <definedName name="Label">InpS!$E$1</definedName>
    <definedName name="MasterALERT" localSheetId="8">Basics!$F$3</definedName>
    <definedName name="MasterALERT" localSheetId="4">InpS!$F$3</definedName>
    <definedName name="MasterALERT" localSheetId="5">InpT!$F$3</definedName>
    <definedName name="MasterALERT" localSheetId="9">'Model Checks and Alerts'!$F$3</definedName>
    <definedName name="MasterALERT" localSheetId="10">PandL!$F$3</definedName>
    <definedName name="MasterALERT" localSheetId="11">'Results Table'!$F$3</definedName>
    <definedName name="MasterALERT" localSheetId="6">Time!$F$3</definedName>
    <definedName name="MasterALERT" localSheetId="7">Unallocated!$F$3</definedName>
    <definedName name="MasterCHK" localSheetId="8">Basics!$F$2</definedName>
    <definedName name="MasterCHK" localSheetId="4">InpS!$F$2</definedName>
    <definedName name="MasterCHK" localSheetId="5">InpT!$F$2</definedName>
    <definedName name="MasterCHK" localSheetId="9">'Model Checks and Alerts'!$F$2</definedName>
    <definedName name="MasterCHK" localSheetId="10">PandL!$F$2</definedName>
    <definedName name="MasterCHK" localSheetId="11">'Results Table'!$F$2</definedName>
    <definedName name="MasterCHK" localSheetId="6">Time!$F$2</definedName>
    <definedName name="MasterCHK" localSheetId="7">Unallocated!$F$2</definedName>
    <definedName name="Model_period_end">Time!$J$12:$U$12</definedName>
    <definedName name="Model_period_start">Time!$J$23:$U$23</definedName>
    <definedName name="Monthly_Percentage_Sales_Increase">InpC!$F$13</definedName>
    <definedName name="Monthly_Sales_Income">Basics!$J$23:$U$23</definedName>
    <definedName name="Months_per_period">InpC!$F$17</definedName>
    <definedName name="obxIssuesLog">Issues!$A$5</definedName>
    <definedName name="obxUserGreen_18" localSheetId="3">"'InpC'!$A$18"</definedName>
    <definedName name="Period_number">Time!$J$16:$U$16</definedName>
    <definedName name="ReportBarFormat">Contents!$A$5</definedName>
    <definedName name="scenario">InpC!$I$4</definedName>
    <definedName name="ScenarioPointer">InpC!$K$2</definedName>
    <definedName name="SensitivityInputs">InpC!$O$13:$R$13</definedName>
    <definedName name="Start_date">InpC!$F$15</definedName>
    <definedName name="Timeline_label">InpS!$J$11:$U$11</definedName>
    <definedName name="TimeRow">InpS!$A$2</definedName>
    <definedName name="TOCFirstLine">Contents!$A$6</definedName>
    <definedName name="TOCobxBasics">Basics!$A$1</definedName>
    <definedName name="TOCobxInputs">InpS!$A$1</definedName>
    <definedName name="TOCobxModel_Checks_and_Alerts">'Model Checks and Alerts'!$A$1</definedName>
    <definedName name="TOCobxTime">Time!$A$1</definedName>
    <definedName name="TOCobxTime.Headers">Time!$A$9</definedName>
    <definedName name="TOCobxUnallocated">Unallocated!$A$1</definedName>
    <definedName name="TOCrepobxPandL_Month">PandL!$A$8</definedName>
    <definedName name="Totals">InpS!$H$5</definedName>
    <definedName name="Unit_Cost">InpC!$F$18</definedName>
    <definedName name="Unit_Sale_Price">InpC!$F$14</definedName>
    <definedName name="Units">InpS!$G$1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3" l="1"/>
  <c r="H21" i="12"/>
  <c r="H20" i="12"/>
  <c r="J5" i="12"/>
  <c r="K13" i="12" s="1"/>
  <c r="J2" i="12"/>
  <c r="H2" i="12"/>
  <c r="F1" i="11"/>
  <c r="A1" i="11"/>
  <c r="I9" i="10"/>
  <c r="G9" i="10"/>
  <c r="F9" i="10"/>
  <c r="E9" i="10"/>
  <c r="J4" i="10"/>
  <c r="U3" i="10"/>
  <c r="T3" i="10"/>
  <c r="S3" i="10"/>
  <c r="R3" i="10"/>
  <c r="Q3" i="10"/>
  <c r="P3" i="10"/>
  <c r="O3" i="10"/>
  <c r="N3" i="10"/>
  <c r="M3" i="10"/>
  <c r="L3" i="10"/>
  <c r="K3" i="10"/>
  <c r="J3" i="10"/>
  <c r="F1" i="10"/>
  <c r="A1" i="10"/>
  <c r="U3" i="9"/>
  <c r="T3" i="9"/>
  <c r="S3" i="9"/>
  <c r="R3" i="9"/>
  <c r="Q3" i="9"/>
  <c r="P3" i="9"/>
  <c r="O3" i="9"/>
  <c r="N3" i="9"/>
  <c r="M3" i="9"/>
  <c r="L3" i="9"/>
  <c r="K3" i="9"/>
  <c r="J3" i="9"/>
  <c r="F1" i="9"/>
  <c r="A1" i="9"/>
  <c r="I22" i="8"/>
  <c r="G22" i="8"/>
  <c r="F22" i="8"/>
  <c r="E22" i="8"/>
  <c r="G21" i="8"/>
  <c r="E21" i="8"/>
  <c r="J16" i="8"/>
  <c r="I16" i="8"/>
  <c r="H16" i="8"/>
  <c r="G16" i="8"/>
  <c r="F16" i="8"/>
  <c r="E16" i="8"/>
  <c r="G15" i="8"/>
  <c r="E15" i="8"/>
  <c r="G14" i="8"/>
  <c r="E14" i="8"/>
  <c r="I9" i="8"/>
  <c r="G9" i="8"/>
  <c r="F9" i="8"/>
  <c r="E9" i="8"/>
  <c r="J4" i="8"/>
  <c r="U3" i="8"/>
  <c r="T3" i="8"/>
  <c r="S3" i="8"/>
  <c r="R3" i="8"/>
  <c r="Q3" i="8"/>
  <c r="P3" i="8"/>
  <c r="O3" i="8"/>
  <c r="N3" i="8"/>
  <c r="M3" i="8"/>
  <c r="L3" i="8"/>
  <c r="K3" i="8"/>
  <c r="J3" i="8"/>
  <c r="F1" i="8"/>
  <c r="A1" i="8"/>
  <c r="U3" i="7"/>
  <c r="T3" i="7"/>
  <c r="S3" i="7"/>
  <c r="R3" i="7"/>
  <c r="Q3" i="7"/>
  <c r="P3" i="7"/>
  <c r="O3" i="7"/>
  <c r="N3" i="7"/>
  <c r="M3" i="7"/>
  <c r="L3" i="7"/>
  <c r="K3" i="7"/>
  <c r="J3" i="7"/>
  <c r="F1" i="7"/>
  <c r="A1" i="7"/>
  <c r="J22" i="6"/>
  <c r="J23" i="6" s="1"/>
  <c r="J11" i="6" s="1"/>
  <c r="I22" i="6"/>
  <c r="H22" i="6"/>
  <c r="G22" i="6"/>
  <c r="F22" i="6"/>
  <c r="E22" i="6"/>
  <c r="G21" i="6"/>
  <c r="E21" i="6"/>
  <c r="G20" i="6"/>
  <c r="F20" i="6"/>
  <c r="E20" i="6"/>
  <c r="J16" i="6"/>
  <c r="J4" i="7" s="1"/>
  <c r="I11" i="6"/>
  <c r="H11" i="6"/>
  <c r="G11" i="6"/>
  <c r="F11" i="6"/>
  <c r="E11" i="6"/>
  <c r="G10" i="6"/>
  <c r="E10" i="6"/>
  <c r="J4" i="6"/>
  <c r="U3" i="6"/>
  <c r="T3" i="6"/>
  <c r="S3" i="6"/>
  <c r="R3" i="6"/>
  <c r="Q3" i="6"/>
  <c r="P3" i="6"/>
  <c r="O3" i="6"/>
  <c r="N3" i="6"/>
  <c r="M3" i="6"/>
  <c r="L3" i="6"/>
  <c r="K3" i="6"/>
  <c r="J3" i="6"/>
  <c r="F1" i="6"/>
  <c r="A1" i="6"/>
  <c r="F1" i="5"/>
  <c r="A1" i="5"/>
  <c r="H12" i="4"/>
  <c r="H11" i="4"/>
  <c r="J4" i="4"/>
  <c r="U3" i="4"/>
  <c r="T3" i="4"/>
  <c r="S3" i="4"/>
  <c r="R3" i="4"/>
  <c r="Q3" i="4"/>
  <c r="P3" i="4"/>
  <c r="O3" i="4"/>
  <c r="N3" i="4"/>
  <c r="M3" i="4"/>
  <c r="L3" i="4"/>
  <c r="K3" i="4"/>
  <c r="J3" i="4"/>
  <c r="F1" i="4"/>
  <c r="A1" i="4"/>
  <c r="K18" i="3"/>
  <c r="F18" i="3"/>
  <c r="I18" i="3" s="1"/>
  <c r="F15" i="3"/>
  <c r="I15" i="3" s="1"/>
  <c r="F14" i="3"/>
  <c r="I14" i="3" s="1"/>
  <c r="M7" i="3"/>
  <c r="L7" i="3"/>
  <c r="K7" i="3"/>
  <c r="I6" i="3"/>
  <c r="F6" i="3"/>
  <c r="I5" i="3"/>
  <c r="I4" i="3"/>
  <c r="F17" i="3" s="1"/>
  <c r="F3" i="3"/>
  <c r="M2" i="3"/>
  <c r="L2" i="3"/>
  <c r="K2" i="3"/>
  <c r="F1" i="3"/>
  <c r="A1" i="3"/>
  <c r="A17" i="2"/>
  <c r="B15" i="2"/>
  <c r="A14" i="2"/>
  <c r="A12" i="2"/>
  <c r="A10" i="2"/>
  <c r="A6" i="2"/>
  <c r="A1" i="2"/>
  <c r="F9" i="17"/>
  <c r="F6" i="17"/>
  <c r="F5" i="17"/>
  <c r="I16" i="3" l="1"/>
  <c r="I17" i="3"/>
  <c r="F10" i="6"/>
  <c r="J12" i="6" s="1"/>
  <c r="F21" i="6"/>
  <c r="F21" i="8"/>
  <c r="J4" i="9"/>
  <c r="K10" i="12"/>
  <c r="F12" i="3"/>
  <c r="F14" i="8" s="1"/>
  <c r="J17" i="8" s="1"/>
  <c r="F16" i="3"/>
  <c r="K16" i="6"/>
  <c r="K11" i="12"/>
  <c r="K12" i="12"/>
  <c r="F13" i="3"/>
  <c r="J2" i="6" l="1"/>
  <c r="J2" i="4"/>
  <c r="J2" i="7"/>
  <c r="J2" i="8"/>
  <c r="J2" i="9"/>
  <c r="J2" i="10"/>
  <c r="J22" i="8"/>
  <c r="J23" i="8" s="1"/>
  <c r="J9" i="8"/>
  <c r="J10" i="8" s="1"/>
  <c r="I12" i="3"/>
  <c r="F15" i="8"/>
  <c r="I13" i="3"/>
  <c r="F7" i="3" s="1"/>
  <c r="K16" i="8"/>
  <c r="K17" i="8" s="1"/>
  <c r="K4" i="6"/>
  <c r="K4" i="4"/>
  <c r="K4" i="7"/>
  <c r="L16" i="6"/>
  <c r="K4" i="9"/>
  <c r="K4" i="8"/>
  <c r="K22" i="6"/>
  <c r="K23" i="6" s="1"/>
  <c r="K11" i="6" s="1"/>
  <c r="K12" i="6" s="1"/>
  <c r="K4" i="10"/>
  <c r="K22" i="8" l="1"/>
  <c r="K23" i="8" s="1"/>
  <c r="K9" i="8"/>
  <c r="K10" i="8" s="1"/>
  <c r="K2" i="6"/>
  <c r="K2" i="4"/>
  <c r="K2" i="7"/>
  <c r="K2" i="10"/>
  <c r="K2" i="9"/>
  <c r="K2" i="8"/>
  <c r="F11" i="17"/>
  <c r="J9" i="10"/>
  <c r="L4" i="4"/>
  <c r="L4" i="7"/>
  <c r="M16" i="6"/>
  <c r="L16" i="8"/>
  <c r="L17" i="8" s="1"/>
  <c r="L4" i="6"/>
  <c r="L4" i="9"/>
  <c r="L4" i="8"/>
  <c r="L22" i="6"/>
  <c r="L23" i="6" s="1"/>
  <c r="L11" i="6" s="1"/>
  <c r="L12" i="6" s="1"/>
  <c r="L4" i="10"/>
  <c r="M4" i="4" l="1"/>
  <c r="M4" i="7"/>
  <c r="N16" i="6"/>
  <c r="M4" i="9"/>
  <c r="M4" i="6"/>
  <c r="M4" i="8"/>
  <c r="M22" i="6"/>
  <c r="M23" i="6" s="1"/>
  <c r="M11" i="6" s="1"/>
  <c r="M12" i="6" s="1"/>
  <c r="M4" i="10"/>
  <c r="M16" i="8"/>
  <c r="M17" i="8" s="1"/>
  <c r="L9" i="8"/>
  <c r="L10" i="8" s="1"/>
  <c r="L22" i="8"/>
  <c r="L23" i="8" s="1"/>
  <c r="L2" i="4"/>
  <c r="L2" i="7"/>
  <c r="L2" i="9"/>
  <c r="L2" i="8"/>
  <c r="L2" i="10"/>
  <c r="L2" i="6"/>
  <c r="G11" i="17"/>
  <c r="K9" i="10"/>
  <c r="M2" i="4" l="1"/>
  <c r="M2" i="7"/>
  <c r="M2" i="9"/>
  <c r="M2" i="6"/>
  <c r="M2" i="8"/>
  <c r="M2" i="10"/>
  <c r="H11" i="17"/>
  <c r="L9" i="10"/>
  <c r="N4" i="7"/>
  <c r="O16" i="6"/>
  <c r="N4" i="9"/>
  <c r="N4" i="8"/>
  <c r="N22" i="6"/>
  <c r="N23" i="6" s="1"/>
  <c r="N11" i="6" s="1"/>
  <c r="N12" i="6" s="1"/>
  <c r="N4" i="10"/>
  <c r="N16" i="8"/>
  <c r="N17" i="8" s="1"/>
  <c r="N4" i="6"/>
  <c r="N4" i="4"/>
  <c r="M9" i="8"/>
  <c r="M10" i="8" s="1"/>
  <c r="M22" i="8"/>
  <c r="M23" i="8" s="1"/>
  <c r="I11" i="17" l="1"/>
  <c r="M9" i="10"/>
  <c r="N9" i="8"/>
  <c r="N10" i="8" s="1"/>
  <c r="N22" i="8"/>
  <c r="N23" i="8" s="1"/>
  <c r="N2" i="7"/>
  <c r="N2" i="9"/>
  <c r="N2" i="8"/>
  <c r="N2" i="4"/>
  <c r="N2" i="10"/>
  <c r="N2" i="6"/>
  <c r="O4" i="9"/>
  <c r="O4" i="8"/>
  <c r="O22" i="6"/>
  <c r="O23" i="6" s="1"/>
  <c r="O11" i="6" s="1"/>
  <c r="O12" i="6" s="1"/>
  <c r="O4" i="10"/>
  <c r="O4" i="4"/>
  <c r="P16" i="6"/>
  <c r="O16" i="8"/>
  <c r="O17" i="8" s="1"/>
  <c r="O4" i="6"/>
  <c r="O4" i="7"/>
  <c r="O2" i="9" l="1"/>
  <c r="O2" i="8"/>
  <c r="O2" i="10"/>
  <c r="O2" i="6"/>
  <c r="O2" i="4"/>
  <c r="O2" i="7"/>
  <c r="J11" i="17"/>
  <c r="N9" i="10"/>
  <c r="O9" i="8"/>
  <c r="O10" i="8" s="1"/>
  <c r="O22" i="8"/>
  <c r="O23" i="8" s="1"/>
  <c r="P4" i="8"/>
  <c r="P22" i="6"/>
  <c r="P23" i="6" s="1"/>
  <c r="P11" i="6" s="1"/>
  <c r="P12" i="6" s="1"/>
  <c r="P4" i="10"/>
  <c r="P4" i="9"/>
  <c r="P16" i="8"/>
  <c r="P17" i="8" s="1"/>
  <c r="P4" i="6"/>
  <c r="P4" i="4"/>
  <c r="P4" i="7"/>
  <c r="Q16" i="6"/>
  <c r="P22" i="8" l="1"/>
  <c r="P23" i="8" s="1"/>
  <c r="P9" i="8"/>
  <c r="P10" i="8" s="1"/>
  <c r="P2" i="8"/>
  <c r="P2" i="10"/>
  <c r="P2" i="7"/>
  <c r="P2" i="6"/>
  <c r="P2" i="4"/>
  <c r="P2" i="9"/>
  <c r="Q4" i="10"/>
  <c r="Q16" i="8"/>
  <c r="Q17" i="8" s="1"/>
  <c r="Q4" i="6"/>
  <c r="Q4" i="8"/>
  <c r="Q4" i="4"/>
  <c r="Q4" i="9"/>
  <c r="Q4" i="7"/>
  <c r="R16" i="6"/>
  <c r="Q22" i="6"/>
  <c r="Q23" i="6" s="1"/>
  <c r="Q11" i="6" s="1"/>
  <c r="Q12" i="6" s="1"/>
  <c r="O9" i="10"/>
  <c r="K11" i="17"/>
  <c r="R16" i="8" l="1"/>
  <c r="R17" i="8" s="1"/>
  <c r="R4" i="6"/>
  <c r="R4" i="4"/>
  <c r="R4" i="10"/>
  <c r="R4" i="7"/>
  <c r="S16" i="6"/>
  <c r="R4" i="8"/>
  <c r="R4" i="9"/>
  <c r="R22" i="6"/>
  <c r="R23" i="6" s="1"/>
  <c r="R11" i="6" s="1"/>
  <c r="R12" i="6" s="1"/>
  <c r="Q22" i="8"/>
  <c r="Q23" i="8" s="1"/>
  <c r="Q9" i="8"/>
  <c r="Q10" i="8" s="1"/>
  <c r="Q2" i="10"/>
  <c r="Q2" i="6"/>
  <c r="Q2" i="4"/>
  <c r="Q2" i="7"/>
  <c r="Q2" i="9"/>
  <c r="Q2" i="8"/>
  <c r="P9" i="10"/>
  <c r="L11" i="17"/>
  <c r="S16" i="8" l="1"/>
  <c r="S17" i="8" s="1"/>
  <c r="S4" i="6"/>
  <c r="S4" i="4"/>
  <c r="S4" i="7"/>
  <c r="T16" i="6"/>
  <c r="S4" i="9"/>
  <c r="S4" i="10"/>
  <c r="S4" i="8"/>
  <c r="S22" i="6"/>
  <c r="S23" i="6" s="1"/>
  <c r="S11" i="6" s="1"/>
  <c r="S12" i="6" s="1"/>
  <c r="Q9" i="10"/>
  <c r="M11" i="17"/>
  <c r="R2" i="6"/>
  <c r="R2" i="10"/>
  <c r="R2" i="4"/>
  <c r="R2" i="8"/>
  <c r="R2" i="7"/>
  <c r="R2" i="9"/>
  <c r="R22" i="8"/>
  <c r="R23" i="8" s="1"/>
  <c r="R9" i="8"/>
  <c r="R10" i="8" s="1"/>
  <c r="T4" i="4" l="1"/>
  <c r="T4" i="7"/>
  <c r="U16" i="6"/>
  <c r="T4" i="9"/>
  <c r="T4" i="8"/>
  <c r="T22" i="6"/>
  <c r="T23" i="6" s="1"/>
  <c r="T11" i="6" s="1"/>
  <c r="T12" i="6" s="1"/>
  <c r="T4" i="10"/>
  <c r="T16" i="8"/>
  <c r="T17" i="8" s="1"/>
  <c r="T4" i="6"/>
  <c r="N11" i="17"/>
  <c r="R9" i="10"/>
  <c r="S2" i="6"/>
  <c r="S2" i="4"/>
  <c r="S2" i="7"/>
  <c r="S2" i="9"/>
  <c r="S2" i="8"/>
  <c r="S2" i="10"/>
  <c r="S9" i="8"/>
  <c r="S10" i="8" s="1"/>
  <c r="S22" i="8"/>
  <c r="S23" i="8" s="1"/>
  <c r="T9" i="8" l="1"/>
  <c r="T10" i="8" s="1"/>
  <c r="T22" i="8"/>
  <c r="T23" i="8" s="1"/>
  <c r="T2" i="4"/>
  <c r="T2" i="7"/>
  <c r="T2" i="6"/>
  <c r="T2" i="9"/>
  <c r="T2" i="8"/>
  <c r="T2" i="10"/>
  <c r="O11" i="17"/>
  <c r="S9" i="10"/>
  <c r="U4" i="4"/>
  <c r="U4" i="7"/>
  <c r="U4" i="9"/>
  <c r="U4" i="8"/>
  <c r="U22" i="6"/>
  <c r="U23" i="6" s="1"/>
  <c r="U11" i="6" s="1"/>
  <c r="U12" i="6" s="1"/>
  <c r="U16" i="8"/>
  <c r="U17" i="8" s="1"/>
  <c r="U4" i="10"/>
  <c r="U4" i="6"/>
  <c r="U2" i="4" l="1"/>
  <c r="U2" i="7"/>
  <c r="U2" i="9"/>
  <c r="U2" i="8"/>
  <c r="U2" i="10"/>
  <c r="U2" i="6"/>
  <c r="U9" i="8"/>
  <c r="U10" i="8" s="1"/>
  <c r="H10" i="8" s="1"/>
  <c r="U22" i="8"/>
  <c r="U23" i="8" s="1"/>
  <c r="H17" i="8"/>
  <c r="P11" i="17"/>
  <c r="T9" i="10"/>
  <c r="Q11" i="17" l="1"/>
  <c r="U9" i="10"/>
  <c r="H23" i="8"/>
  <c r="H9" i="10" s="1"/>
  <c r="H22" i="8"/>
  <c r="H9" i="8"/>
</calcChain>
</file>

<file path=xl/sharedStrings.xml><?xml version="1.0" encoding="utf-8"?>
<sst xmlns="http://schemas.openxmlformats.org/spreadsheetml/2006/main" count="175" uniqueCount="92">
  <si>
    <t>Percentage Calculation</t>
  </si>
  <si>
    <t>Raised by</t>
  </si>
  <si>
    <t>Report SubTotal</t>
  </si>
  <si>
    <t>[Contract year]</t>
  </si>
  <si>
    <t>Date Result</t>
  </si>
  <si>
    <t>[Modelling contact email address]</t>
  </si>
  <si>
    <t>Report Total</t>
  </si>
  <si>
    <t>Model period start</t>
  </si>
  <si>
    <t>[PROJECT NAME] FINANCIAL MODEL</t>
  </si>
  <si>
    <t>Scenario 2</t>
  </si>
  <si>
    <t>Case</t>
  </si>
  <si>
    <t>ID</t>
  </si>
  <si>
    <t>Date raised</t>
  </si>
  <si>
    <t>range end</t>
  </si>
  <si>
    <t>Input differences</t>
  </si>
  <si>
    <t>Base case 3</t>
  </si>
  <si>
    <t>Months</t>
  </si>
  <si>
    <t>[Timeline label]</t>
  </si>
  <si>
    <t>Section</t>
  </si>
  <si>
    <t>Output - Base case 1</t>
  </si>
  <si>
    <t>Source</t>
  </si>
  <si>
    <t>REPORTS</t>
  </si>
  <si>
    <t>Resolved by</t>
  </si>
  <si>
    <t>Comments</t>
  </si>
  <si>
    <t>Alerts</t>
  </si>
  <si>
    <t>KEY</t>
  </si>
  <si>
    <t>Percentage Input</t>
  </si>
  <si>
    <t>For enquiries please contact:</t>
  </si>
  <si>
    <t>Diff Pct</t>
  </si>
  <si>
    <t>Active scenario</t>
  </si>
  <si>
    <t>Sub-section</t>
  </si>
  <si>
    <t>Percentage Result</t>
  </si>
  <si>
    <t>Comparison scenario</t>
  </si>
  <si>
    <t>Scenario 3</t>
  </si>
  <si>
    <t>Error chks</t>
  </si>
  <si>
    <t>Time</t>
  </si>
  <si>
    <t>Resolved?</t>
  </si>
  <si>
    <t>Monthly Percentage Sales Increase</t>
  </si>
  <si>
    <t>Financial year end month</t>
  </si>
  <si>
    <t>Date Calculation</t>
  </si>
  <si>
    <t>&lt;INSERT LOGO HERE&gt;</t>
  </si>
  <si>
    <t>vw</t>
  </si>
  <si>
    <t>Base case</t>
  </si>
  <si>
    <t>Where</t>
  </si>
  <si>
    <t>Report Indent</t>
  </si>
  <si>
    <t>Headers</t>
  </si>
  <si>
    <t>Income</t>
  </si>
  <si>
    <t>[do not delete row]</t>
  </si>
  <si>
    <t>Months per period (Primary)</t>
  </si>
  <si>
    <t>Monthly Sales Income</t>
  </si>
  <si>
    <t>Currency Calculation</t>
  </si>
  <si>
    <t>Total</t>
  </si>
  <si>
    <t>Timeline label</t>
  </si>
  <si>
    <t>Difference</t>
  </si>
  <si>
    <t>date</t>
  </si>
  <si>
    <t>[Unit Cost]</t>
  </si>
  <si>
    <t>Monthly Sales Units</t>
  </si>
  <si>
    <t>Unit</t>
  </si>
  <si>
    <t>Comparison column label</t>
  </si>
  <si>
    <t>Base case 1</t>
  </si>
  <si>
    <t>Scenario 4</t>
  </si>
  <si>
    <t>Description</t>
  </si>
  <si>
    <t>Initial Sales</t>
  </si>
  <si>
    <t>Constant</t>
  </si>
  <si>
    <t>KEY OUTPUTS</t>
  </si>
  <si>
    <t>Sheet</t>
  </si>
  <si>
    <t>END</t>
  </si>
  <si>
    <t>Standard Input</t>
  </si>
  <si>
    <t>Currency Input</t>
  </si>
  <si>
    <t>Filename</t>
  </si>
  <si>
    <t>Monthly Purchase Units</t>
  </si>
  <si>
    <t>Counter</t>
  </si>
  <si>
    <t>Currency Result</t>
  </si>
  <si>
    <t>[Modelling contact]</t>
  </si>
  <si>
    <t>Date</t>
  </si>
  <si>
    <t>Unit Sale Price</t>
  </si>
  <si>
    <t>Standard Result</t>
  </si>
  <si>
    <t>Scenario 1</t>
  </si>
  <si>
    <t>Base case 2</t>
  </si>
  <si>
    <t>Period number</t>
  </si>
  <si>
    <t>this is the new format</t>
  </si>
  <si>
    <t>Start date</t>
  </si>
  <si>
    <t>Standard Calculation</t>
  </si>
  <si>
    <t>Date Input</t>
  </si>
  <si>
    <t>MODEL RUN INFO</t>
  </si>
  <si>
    <t>Model period end</t>
  </si>
  <si>
    <t>Financial year ending</t>
  </si>
  <si>
    <t>Ive made a change here</t>
  </si>
  <si>
    <t>Output Data for Squirrel</t>
  </si>
  <si>
    <t>Input Data for INpC</t>
  </si>
  <si>
    <t>Output Data from InpC</t>
  </si>
  <si>
    <t>IN SQRL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</si>
</sst>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dd/mm/yyyy;@"/>
    <numFmt numFmtId="165" formatCode="#,##0_);\(#,##0\);&quot;-  &quot;;&quot; &quot;@&quot; &quot;"/>
    <numFmt numFmtId="166" formatCode="#,##0_);\(#,##0\);&quot;-  &quot;;&quot; &quot;@"/>
    <numFmt numFmtId="167" formatCode="dd\ mmm\ yy_);\(###0\);&quot;-  &quot;;&quot; &quot;@&quot; &quot;"/>
    <numFmt numFmtId="168" formatCode="#,##0.0000_);\(#,##0.0000\);&quot;-  &quot;;&quot; &quot;@&quot; &quot;"/>
    <numFmt numFmtId="169" formatCode="0.00%_);\-0.00%_);&quot;-  &quot;;&quot; &quot;@&quot; &quot;"/>
    <numFmt numFmtId="170" formatCode="dd\ mmm\ yyyy_);\(###0\);&quot;-  &quot;;&quot; &quot;@&quot; &quot;"/>
    <numFmt numFmtId="171" formatCode="###0_);\(###0\);&quot;-  &quot;;&quot; &quot;@&quot; &quot;"/>
    <numFmt numFmtId="172" formatCode="[$-F400]h:mm:ss\ AM/PM"/>
    <numFmt numFmtId="173" formatCode="dd/mmm/yy_);;&quot;-  &quot;;&quot; &quot;@"/>
    <numFmt numFmtId="174" formatCode="&quot;tu&quot;;;&quot;vw&quot;"/>
    <numFmt numFmtId="175" formatCode="#,##0.000_);\(#,##0.000\);&quot;-  &quot;;&quot; &quot;@"/>
    <numFmt numFmtId="176" formatCode="0%_);\-0%_);&quot;-  &quot;;&quot; &quot;@&quot; &quot;"/>
    <numFmt numFmtId="177" formatCode="0;0;&quot;-&quot;"/>
  </numFmts>
  <fonts count="52">
    <font>
      <sz val="11"/>
      <color theme="1"/>
      <name val="Calibri"/>
    </font>
    <font>
      <sz val="10"/>
      <name val="Arial"/>
    </font>
    <font>
      <sz val="11"/>
      <color theme="1"/>
      <name val="Calibri"/>
    </font>
    <font>
      <sz val="10"/>
      <color rgb="FF000000"/>
      <name val="Arial"/>
    </font>
    <font>
      <i/>
      <sz val="8"/>
      <color theme="1"/>
      <name val="Tahoma"/>
    </font>
    <font>
      <b/>
      <sz val="14"/>
      <name val="Arial"/>
    </font>
    <font>
      <b/>
      <sz val="10"/>
      <name val="Arial"/>
    </font>
    <font>
      <sz val="10"/>
      <color rgb="FF0000FF"/>
      <name val="Arial"/>
    </font>
    <font>
      <sz val="10"/>
      <color rgb="FFFF0000"/>
      <name val="Arial"/>
    </font>
    <font>
      <b/>
      <sz val="10"/>
      <color rgb="FF000000"/>
      <name val="Arial"/>
    </font>
    <font>
      <sz val="16"/>
      <color indexed="12"/>
      <name val="Arial"/>
    </font>
    <font>
      <b/>
      <sz val="20"/>
      <name val="Arial"/>
    </font>
    <font>
      <sz val="8"/>
      <color theme="1"/>
      <name val="Times New Roman"/>
    </font>
    <font>
      <u/>
      <sz val="10"/>
      <name val="Arial"/>
    </font>
    <font>
      <sz val="20"/>
      <name val="Arial"/>
    </font>
    <font>
      <u/>
      <sz val="12"/>
      <color theme="10"/>
      <name val="Tahoma"/>
    </font>
    <font>
      <b/>
      <sz val="10"/>
      <color rgb="FF0000FF"/>
      <name val="Arial"/>
    </font>
    <font>
      <i/>
      <sz val="10"/>
      <name val="Arial"/>
    </font>
    <font>
      <sz val="10"/>
      <color theme="1"/>
      <name val="Arial"/>
    </font>
    <font>
      <u/>
      <sz val="20"/>
      <name val="Arial"/>
    </font>
    <font>
      <u/>
      <sz val="10"/>
      <color rgb="FF00B050"/>
      <name val="Arial"/>
    </font>
    <font>
      <u/>
      <sz val="10"/>
      <color rgb="FF000000"/>
      <name val="Arial"/>
    </font>
    <font>
      <sz val="10"/>
      <color theme="0"/>
      <name val="Arial"/>
    </font>
    <font>
      <u/>
      <sz val="10"/>
      <color rgb="FF0000FF"/>
      <name val="Arial"/>
    </font>
    <font>
      <sz val="8"/>
      <color theme="1"/>
      <name val="Arial"/>
    </font>
    <font>
      <b/>
      <sz val="10"/>
      <color rgb="FFFF0000"/>
      <name val="Arial"/>
    </font>
    <font>
      <sz val="36"/>
      <color theme="0"/>
      <name val="Wingdings 3"/>
    </font>
    <font>
      <sz val="10"/>
      <color indexed="12"/>
      <name val="Arial"/>
    </font>
    <font>
      <sz val="8"/>
      <name val="Arial"/>
    </font>
    <font>
      <sz val="12"/>
      <color theme="1"/>
      <name val="Times New Roman"/>
    </font>
    <font>
      <sz val="10"/>
      <color theme="0"/>
      <name val="Wingdings 3"/>
    </font>
    <font>
      <b/>
      <sz val="12"/>
      <name val="Arial"/>
    </font>
    <font>
      <b/>
      <sz val="18"/>
      <name val="Circular Pro Black"/>
    </font>
    <font>
      <sz val="11"/>
      <color theme="1"/>
      <name val="Arial"/>
    </font>
    <font>
      <b/>
      <u/>
      <sz val="12"/>
      <color rgb="FF00B050"/>
      <name val="Arial"/>
    </font>
    <font>
      <u/>
      <sz val="10"/>
      <color rgb="FFFF0000"/>
      <name val="Arial"/>
    </font>
    <font>
      <sz val="10"/>
      <color rgb="FF00B050"/>
      <name val="Arial"/>
    </font>
    <font>
      <sz val="10"/>
      <name val="Circular Pro Bold"/>
    </font>
    <font>
      <sz val="18"/>
      <name val="Arial"/>
    </font>
    <font>
      <sz val="10"/>
      <color theme="1"/>
      <name val="Times New Roman"/>
    </font>
    <font>
      <b/>
      <sz val="10"/>
      <color theme="1"/>
      <name val="Arial"/>
    </font>
    <font>
      <u/>
      <sz val="12"/>
      <color rgb="FF00B050"/>
      <name val="Arial"/>
    </font>
    <font>
      <sz val="10"/>
      <color indexed="10"/>
      <name val="Arial"/>
    </font>
    <font>
      <b/>
      <u/>
      <sz val="14"/>
      <color theme="1"/>
      <name val="Times New Roman"/>
    </font>
    <font>
      <sz val="11"/>
      <name val="Calibri"/>
    </font>
    <font>
      <u/>
      <sz val="12"/>
      <color rgb="FF0000FF"/>
      <name val="Arial"/>
    </font>
    <font>
      <u/>
      <sz val="10"/>
      <color theme="0"/>
      <name val="Arial"/>
    </font>
    <font>
      <sz val="10"/>
      <color theme="0"/>
      <name val="Arial"/>
    </font>
    <font>
      <sz val="10"/>
      <color theme="0"/>
      <name val="Wingdings 3"/>
    </font>
    <font>
      <sz val="16"/>
      <color theme="0"/>
      <name val="Arial"/>
    </font>
    <font>
      <sz val="11"/>
      <color theme="1"/>
      <name val="Calibri"/>
    </font>
    <font>
      <sz val="10"/>
      <name val="Arial"/>
    </font>
  </fonts>
  <fills count="1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A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9F5DB"/>
        <bgColor indexed="64"/>
      </patternFill>
    </fill>
    <fill>
      <patternFill patternType="solid">
        <fgColor rgb="FF008000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hair">
        <color theme="0"/>
      </left>
      <right style="hair">
        <color indexed="64"/>
      </right>
      <top style="hair">
        <color theme="0"/>
      </top>
      <bottom style="hair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6">
    <xf numFmtId="0" fontId="0" fillId="0" borderId="0" xfId="0"/>
    <xf numFmtId="165" fontId="5" fillId="2" borderId="0" xfId="0" applyNumberFormat="1" applyFont="1" applyFill="1" applyAlignment="1">
      <alignment vertical="center"/>
    </xf>
    <xf numFmtId="165" fontId="1" fillId="2" borderId="0" xfId="0" applyNumberFormat="1" applyFont="1" applyFill="1" applyAlignment="1">
      <alignment vertical="top"/>
    </xf>
    <xf numFmtId="167" fontId="6" fillId="0" borderId="0" xfId="0" applyNumberFormat="1" applyFont="1" applyAlignment="1">
      <alignment vertical="top"/>
    </xf>
    <xf numFmtId="166" fontId="1" fillId="3" borderId="0" xfId="0" applyNumberFormat="1" applyFont="1" applyFill="1" applyAlignment="1">
      <alignment horizontal="right" vertical="top"/>
    </xf>
    <xf numFmtId="166" fontId="1" fillId="0" borderId="0" xfId="0" applyNumberFormat="1" applyFont="1" applyAlignment="1">
      <alignment vertical="top"/>
    </xf>
    <xf numFmtId="165" fontId="1" fillId="0" borderId="0" xfId="0" applyNumberFormat="1" applyFont="1" applyAlignment="1">
      <alignment vertical="top"/>
    </xf>
    <xf numFmtId="165" fontId="3" fillId="0" borderId="0" xfId="0" applyNumberFormat="1" applyFont="1" applyAlignment="1">
      <alignment vertical="top"/>
    </xf>
    <xf numFmtId="165" fontId="6" fillId="0" borderId="0" xfId="0" applyNumberFormat="1" applyFont="1" applyAlignment="1">
      <alignment vertical="top"/>
    </xf>
    <xf numFmtId="167" fontId="1" fillId="0" borderId="0" xfId="0" applyNumberFormat="1" applyFont="1" applyAlignment="1">
      <alignment vertical="top"/>
    </xf>
    <xf numFmtId="171" fontId="1" fillId="0" borderId="0" xfId="0" applyNumberFormat="1" applyFont="1" applyAlignment="1">
      <alignment vertical="top"/>
    </xf>
    <xf numFmtId="165" fontId="3" fillId="4" borderId="1" xfId="0" applyNumberFormat="1" applyFont="1" applyFill="1" applyBorder="1" applyAlignment="1">
      <alignment vertical="top"/>
    </xf>
    <xf numFmtId="171" fontId="7" fillId="0" borderId="0" xfId="0" applyNumberFormat="1" applyFont="1" applyAlignment="1">
      <alignment vertical="top"/>
    </xf>
    <xf numFmtId="165" fontId="8" fillId="0" borderId="0" xfId="0" applyNumberFormat="1" applyFont="1" applyAlignment="1">
      <alignment vertical="top"/>
    </xf>
    <xf numFmtId="165" fontId="8" fillId="5" borderId="1" xfId="0" applyNumberFormat="1" applyFont="1" applyFill="1" applyBorder="1" applyAlignment="1">
      <alignment vertical="top"/>
    </xf>
    <xf numFmtId="171" fontId="3" fillId="0" borderId="0" xfId="0" applyNumberFormat="1" applyFont="1" applyAlignment="1">
      <alignment vertical="top"/>
    </xf>
    <xf numFmtId="165" fontId="9" fillId="0" borderId="0" xfId="0" applyNumberFormat="1" applyFont="1" applyAlignment="1">
      <alignment vertical="top"/>
    </xf>
    <xf numFmtId="165" fontId="10" fillId="0" borderId="0" xfId="0" applyNumberFormat="1" applyFont="1" applyAlignment="1">
      <alignment horizontal="left" vertical="top"/>
    </xf>
    <xf numFmtId="167" fontId="8" fillId="0" borderId="0" xfId="0" applyNumberFormat="1" applyFont="1" applyAlignment="1">
      <alignment vertical="top"/>
    </xf>
    <xf numFmtId="171" fontId="8" fillId="0" borderId="0" xfId="0" applyNumberFormat="1" applyFont="1" applyAlignment="1">
      <alignment vertical="top"/>
    </xf>
    <xf numFmtId="169" fontId="3" fillId="4" borderId="1" xfId="0" applyNumberFormat="1" applyFont="1" applyFill="1" applyBorder="1" applyAlignment="1">
      <alignment vertical="top"/>
    </xf>
    <xf numFmtId="165" fontId="11" fillId="0" borderId="0" xfId="0" applyNumberFormat="1" applyFont="1" applyAlignment="1">
      <alignment vertical="top"/>
    </xf>
    <xf numFmtId="165" fontId="12" fillId="0" borderId="0" xfId="0" applyNumberFormat="1" applyFont="1" applyAlignment="1">
      <alignment vertical="top"/>
    </xf>
    <xf numFmtId="165" fontId="13" fillId="0" borderId="0" xfId="0" applyNumberFormat="1" applyFont="1" applyAlignment="1">
      <alignment vertical="top"/>
    </xf>
    <xf numFmtId="166" fontId="1" fillId="6" borderId="4" xfId="0" applyNumberFormat="1" applyFont="1" applyFill="1" applyBorder="1" applyAlignment="1">
      <alignment horizontal="center" vertical="top"/>
    </xf>
    <xf numFmtId="165" fontId="14" fillId="0" borderId="0" xfId="0" applyNumberFormat="1" applyFont="1" applyAlignment="1">
      <alignment vertical="top"/>
    </xf>
    <xf numFmtId="165" fontId="15" fillId="0" borderId="0" xfId="0" applyNumberFormat="1" applyFont="1" applyAlignment="1">
      <alignment vertical="top"/>
    </xf>
    <xf numFmtId="167" fontId="3" fillId="0" borderId="0" xfId="0" applyNumberFormat="1" applyFont="1" applyAlignment="1">
      <alignment vertical="top"/>
    </xf>
    <xf numFmtId="169" fontId="1" fillId="0" borderId="0" xfId="0" applyNumberFormat="1" applyFont="1" applyAlignment="1">
      <alignment vertical="top"/>
    </xf>
    <xf numFmtId="165" fontId="16" fillId="0" borderId="0" xfId="0" applyNumberFormat="1" applyFont="1" applyAlignment="1">
      <alignment vertical="top"/>
    </xf>
    <xf numFmtId="167" fontId="17" fillId="0" borderId="0" xfId="0" applyNumberFormat="1" applyFont="1" applyAlignment="1">
      <alignment vertical="top"/>
    </xf>
    <xf numFmtId="165" fontId="18" fillId="0" borderId="0" xfId="0" applyNumberFormat="1" applyFont="1" applyAlignment="1">
      <alignment vertical="top"/>
    </xf>
    <xf numFmtId="177" fontId="1" fillId="7" borderId="0" xfId="0" applyNumberFormat="1" applyFont="1" applyFill="1" applyAlignment="1">
      <alignment horizontal="center" vertical="top"/>
    </xf>
    <xf numFmtId="167" fontId="6" fillId="6" borderId="4" xfId="0" applyNumberFormat="1" applyFont="1" applyFill="1" applyBorder="1" applyAlignment="1">
      <alignment horizontal="center" vertical="center"/>
    </xf>
    <xf numFmtId="165" fontId="3" fillId="5" borderId="1" xfId="0" applyNumberFormat="1" applyFont="1" applyFill="1" applyBorder="1" applyAlignment="1">
      <alignment vertical="top"/>
    </xf>
    <xf numFmtId="167" fontId="3" fillId="4" borderId="1" xfId="0" applyNumberFormat="1" applyFont="1" applyFill="1" applyBorder="1" applyAlignment="1">
      <alignment vertical="top"/>
    </xf>
    <xf numFmtId="165" fontId="1" fillId="8" borderId="0" xfId="0" applyNumberFormat="1" applyFont="1" applyFill="1" applyAlignment="1">
      <alignment vertical="top"/>
    </xf>
    <xf numFmtId="165" fontId="19" fillId="0" borderId="0" xfId="0" applyNumberFormat="1" applyFont="1" applyAlignment="1">
      <alignment vertical="top"/>
    </xf>
    <xf numFmtId="169" fontId="1" fillId="9" borderId="0" xfId="0" applyNumberFormat="1" applyFont="1" applyFill="1" applyAlignment="1">
      <alignment vertical="top"/>
    </xf>
    <xf numFmtId="166" fontId="1" fillId="8" borderId="0" xfId="0" applyNumberFormat="1" applyFont="1" applyFill="1" applyAlignment="1">
      <alignment vertical="top"/>
    </xf>
    <xf numFmtId="165" fontId="20" fillId="0" borderId="0" xfId="0" applyNumberFormat="1" applyFont="1" applyAlignment="1">
      <alignment vertical="top"/>
    </xf>
    <xf numFmtId="165" fontId="1" fillId="9" borderId="0" xfId="0" applyNumberFormat="1" applyFont="1" applyFill="1" applyAlignment="1">
      <alignment vertical="top"/>
    </xf>
    <xf numFmtId="169" fontId="7" fillId="0" borderId="0" xfId="0" applyNumberFormat="1" applyFont="1" applyAlignment="1">
      <alignment vertical="top"/>
    </xf>
    <xf numFmtId="165" fontId="7" fillId="0" borderId="0" xfId="0" applyNumberFormat="1" applyFont="1" applyAlignment="1">
      <alignment vertical="top"/>
    </xf>
    <xf numFmtId="165" fontId="21" fillId="0" borderId="0" xfId="0" applyNumberFormat="1" applyFont="1" applyAlignment="1">
      <alignment vertical="top"/>
    </xf>
    <xf numFmtId="165" fontId="2" fillId="0" borderId="0" xfId="0" applyNumberFormat="1" applyFont="1" applyAlignment="1">
      <alignment vertical="top"/>
    </xf>
    <xf numFmtId="165" fontId="8" fillId="5" borderId="0" xfId="0" applyNumberFormat="1" applyFont="1" applyFill="1" applyAlignment="1">
      <alignment vertical="top"/>
    </xf>
    <xf numFmtId="169" fontId="1" fillId="8" borderId="0" xfId="0" applyNumberFormat="1" applyFont="1" applyFill="1" applyAlignment="1">
      <alignment vertical="top"/>
    </xf>
    <xf numFmtId="165" fontId="3" fillId="0" borderId="0" xfId="0" applyNumberFormat="1" applyFont="1" applyAlignment="1">
      <alignment horizontal="right" vertical="top"/>
    </xf>
    <xf numFmtId="165" fontId="1" fillId="0" borderId="0" xfId="0" applyNumberFormat="1" applyFont="1" applyAlignment="1">
      <alignment horizontal="right" vertical="top"/>
    </xf>
    <xf numFmtId="165" fontId="7" fillId="0" borderId="0" xfId="0" applyNumberFormat="1" applyFont="1" applyAlignment="1">
      <alignment horizontal="right" vertical="top"/>
    </xf>
    <xf numFmtId="169" fontId="0" fillId="0" borderId="0" xfId="0" applyNumberFormat="1" applyAlignment="1">
      <alignment vertical="top"/>
    </xf>
    <xf numFmtId="165" fontId="22" fillId="0" borderId="0" xfId="0" applyNumberFormat="1" applyFont="1" applyAlignment="1">
      <alignment vertical="top"/>
    </xf>
    <xf numFmtId="165" fontId="23" fillId="0" borderId="0" xfId="0" applyNumberFormat="1" applyFont="1" applyAlignment="1">
      <alignment vertical="top"/>
    </xf>
    <xf numFmtId="166" fontId="1" fillId="6" borderId="5" xfId="0" applyNumberFormat="1" applyFont="1" applyFill="1" applyBorder="1" applyAlignment="1">
      <alignment horizontal="center" vertical="top"/>
    </xf>
    <xf numFmtId="165" fontId="24" fillId="0" borderId="0" xfId="0" applyNumberFormat="1" applyFont="1" applyAlignment="1">
      <alignment vertical="top"/>
    </xf>
    <xf numFmtId="165" fontId="25" fillId="0" borderId="0" xfId="0" applyNumberFormat="1" applyFont="1" applyAlignment="1">
      <alignment vertical="top"/>
    </xf>
    <xf numFmtId="165" fontId="14" fillId="0" borderId="0" xfId="0" applyNumberFormat="1" applyFont="1" applyAlignment="1">
      <alignment horizontal="right" vertical="top"/>
    </xf>
    <xf numFmtId="169" fontId="6" fillId="0" borderId="0" xfId="0" applyNumberFormat="1" applyFont="1" applyAlignment="1">
      <alignment vertical="top"/>
    </xf>
    <xf numFmtId="170" fontId="1" fillId="6" borderId="4" xfId="0" applyNumberFormat="1" applyFont="1" applyFill="1" applyBorder="1" applyAlignment="1">
      <alignment vertical="top"/>
    </xf>
    <xf numFmtId="165" fontId="2" fillId="5" borderId="0" xfId="0" applyNumberFormat="1" applyFont="1" applyFill="1" applyAlignment="1">
      <alignment vertical="top"/>
    </xf>
    <xf numFmtId="172" fontId="1" fillId="0" borderId="0" xfId="0" applyNumberFormat="1" applyFont="1" applyAlignment="1">
      <alignment vertical="top" wrapText="1"/>
    </xf>
    <xf numFmtId="165" fontId="3" fillId="9" borderId="0" xfId="0" applyNumberFormat="1" applyFont="1" applyFill="1" applyAlignment="1">
      <alignment vertical="top"/>
    </xf>
    <xf numFmtId="165" fontId="1" fillId="0" borderId="6" xfId="0" applyNumberFormat="1" applyFont="1" applyBorder="1" applyAlignment="1">
      <alignment vertical="top"/>
    </xf>
    <xf numFmtId="173" fontId="1" fillId="10" borderId="4" xfId="0" applyNumberFormat="1" applyFont="1" applyFill="1" applyBorder="1" applyAlignment="1">
      <alignment horizontal="center" vertical="top"/>
    </xf>
    <xf numFmtId="166" fontId="3" fillId="8" borderId="0" xfId="0" applyNumberFormat="1" applyFont="1" applyFill="1" applyAlignment="1">
      <alignment vertical="top"/>
    </xf>
    <xf numFmtId="166" fontId="1" fillId="0" borderId="5" xfId="0" applyNumberFormat="1" applyFont="1" applyBorder="1" applyAlignment="1">
      <alignment horizontal="center" vertical="top"/>
    </xf>
    <xf numFmtId="168" fontId="7" fillId="0" borderId="0" xfId="0" applyNumberFormat="1" applyFont="1" applyAlignment="1">
      <alignment vertical="top"/>
    </xf>
    <xf numFmtId="168" fontId="1" fillId="9" borderId="0" xfId="0" applyNumberFormat="1" applyFont="1" applyFill="1" applyAlignment="1">
      <alignment vertical="top"/>
    </xf>
    <xf numFmtId="167" fontId="7" fillId="0" borderId="0" xfId="0" applyNumberFormat="1" applyFont="1" applyAlignment="1">
      <alignment vertical="top"/>
    </xf>
    <xf numFmtId="172" fontId="3" fillId="9" borderId="0" xfId="0" applyNumberFormat="1" applyFont="1" applyFill="1" applyAlignment="1">
      <alignment vertical="top"/>
    </xf>
    <xf numFmtId="165" fontId="3" fillId="10" borderId="0" xfId="0" applyNumberFormat="1" applyFont="1" applyFill="1" applyAlignment="1">
      <alignment vertical="top"/>
    </xf>
    <xf numFmtId="167" fontId="1" fillId="10" borderId="4" xfId="0" applyNumberFormat="1" applyFont="1" applyFill="1" applyBorder="1" applyAlignment="1">
      <alignment horizontal="center" vertical="top"/>
    </xf>
    <xf numFmtId="168" fontId="1" fillId="0" borderId="0" xfId="0" applyNumberFormat="1" applyFont="1" applyAlignment="1">
      <alignment vertical="top"/>
    </xf>
    <xf numFmtId="165" fontId="1" fillId="6" borderId="4" xfId="0" applyNumberFormat="1" applyFont="1" applyFill="1" applyBorder="1" applyAlignment="1">
      <alignment horizontal="center" vertical="top"/>
    </xf>
    <xf numFmtId="165" fontId="1" fillId="0" borderId="0" xfId="0" applyNumberFormat="1" applyFont="1" applyAlignment="1">
      <alignment horizontal="left" vertical="top"/>
    </xf>
    <xf numFmtId="0" fontId="26" fillId="0" borderId="0" xfId="0" applyFont="1" applyAlignment="1">
      <alignment horizontal="center" vertical="center"/>
    </xf>
    <xf numFmtId="165" fontId="2" fillId="8" borderId="0" xfId="0" applyNumberFormat="1" applyFont="1" applyFill="1" applyAlignment="1">
      <alignment vertical="top"/>
    </xf>
    <xf numFmtId="169" fontId="27" fillId="0" borderId="0" xfId="0" applyNumberFormat="1" applyFont="1" applyAlignment="1">
      <alignment vertical="top"/>
    </xf>
    <xf numFmtId="165" fontId="14" fillId="0" borderId="0" xfId="0" applyNumberFormat="1" applyFont="1" applyAlignment="1">
      <alignment horizontal="left" vertical="top"/>
    </xf>
    <xf numFmtId="165" fontId="28" fillId="0" borderId="0" xfId="0" applyNumberFormat="1" applyFont="1" applyAlignment="1">
      <alignment vertical="top"/>
    </xf>
    <xf numFmtId="165" fontId="3" fillId="6" borderId="1" xfId="0" applyNumberFormat="1" applyFont="1" applyFill="1" applyBorder="1" applyAlignment="1">
      <alignment vertical="top"/>
    </xf>
    <xf numFmtId="165" fontId="0" fillId="0" borderId="0" xfId="0" applyNumberFormat="1" applyAlignment="1">
      <alignment horizontal="left" vertical="top"/>
    </xf>
    <xf numFmtId="165" fontId="3" fillId="0" borderId="0" xfId="0" applyNumberFormat="1" applyFont="1" applyAlignment="1">
      <alignment horizontal="left" vertical="top"/>
    </xf>
    <xf numFmtId="166" fontId="6" fillId="8" borderId="0" xfId="0" applyNumberFormat="1" applyFont="1" applyFill="1" applyAlignment="1">
      <alignment vertical="top"/>
    </xf>
    <xf numFmtId="166" fontId="6" fillId="0" borderId="0" xfId="0" applyNumberFormat="1" applyFont="1" applyAlignment="1">
      <alignment vertical="top"/>
    </xf>
    <xf numFmtId="172" fontId="6" fillId="0" borderId="0" xfId="0" applyNumberFormat="1" applyFont="1" applyAlignment="1">
      <alignment vertical="top"/>
    </xf>
    <xf numFmtId="167" fontId="6" fillId="8" borderId="0" xfId="0" applyNumberFormat="1" applyFont="1" applyFill="1" applyAlignment="1">
      <alignment vertical="top"/>
    </xf>
    <xf numFmtId="165" fontId="29" fillId="0" borderId="0" xfId="0" applyNumberFormat="1" applyFont="1" applyAlignment="1">
      <alignment vertical="top"/>
    </xf>
    <xf numFmtId="167" fontId="18" fillId="0" borderId="0" xfId="0" applyNumberFormat="1" applyFont="1" applyAlignment="1">
      <alignment vertical="top"/>
    </xf>
    <xf numFmtId="165" fontId="25" fillId="5" borderId="0" xfId="0" applyNumberFormat="1" applyFont="1" applyFill="1" applyAlignment="1">
      <alignment vertical="top"/>
    </xf>
    <xf numFmtId="167" fontId="1" fillId="8" borderId="0" xfId="0" applyNumberFormat="1" applyFont="1" applyFill="1" applyAlignment="1">
      <alignment vertical="top"/>
    </xf>
    <xf numFmtId="174" fontId="30" fillId="0" borderId="0" xfId="0" applyNumberFormat="1" applyFont="1" applyAlignment="1">
      <alignment horizontal="center" vertical="center"/>
    </xf>
    <xf numFmtId="165" fontId="6" fillId="8" borderId="0" xfId="0" applyNumberFormat="1" applyFont="1" applyFill="1" applyAlignment="1">
      <alignment vertical="top"/>
    </xf>
    <xf numFmtId="165" fontId="18" fillId="8" borderId="0" xfId="0" applyNumberFormat="1" applyFont="1" applyFill="1" applyAlignment="1">
      <alignment vertical="top"/>
    </xf>
    <xf numFmtId="166" fontId="3" fillId="8" borderId="0" xfId="0" applyNumberFormat="1" applyFont="1" applyFill="1" applyAlignment="1">
      <alignment horizontal="left"/>
    </xf>
    <xf numFmtId="171" fontId="1" fillId="8" borderId="0" xfId="0" applyNumberFormat="1" applyFont="1" applyFill="1" applyAlignment="1">
      <alignment vertical="top"/>
    </xf>
    <xf numFmtId="167" fontId="2" fillId="8" borderId="0" xfId="0" applyNumberFormat="1" applyFont="1" applyFill="1" applyAlignment="1">
      <alignment vertical="top"/>
    </xf>
    <xf numFmtId="169" fontId="3" fillId="0" borderId="0" xfId="0" applyNumberFormat="1" applyFont="1" applyAlignment="1">
      <alignment vertical="top"/>
    </xf>
    <xf numFmtId="165" fontId="31" fillId="2" borderId="0" xfId="0" applyNumberFormat="1" applyFont="1" applyFill="1" applyAlignment="1">
      <alignment vertical="center"/>
    </xf>
    <xf numFmtId="165" fontId="22" fillId="8" borderId="0" xfId="0" applyNumberFormat="1" applyFont="1" applyFill="1" applyAlignment="1">
      <alignment vertical="top"/>
    </xf>
    <xf numFmtId="165" fontId="8" fillId="0" borderId="0" xfId="0" applyNumberFormat="1" applyFont="1" applyAlignment="1">
      <alignment horizontal="right" vertical="top"/>
    </xf>
    <xf numFmtId="164" fontId="3" fillId="6" borderId="1" xfId="0" applyNumberFormat="1" applyFont="1" applyFill="1" applyBorder="1" applyAlignment="1">
      <alignment vertical="top"/>
    </xf>
    <xf numFmtId="165" fontId="32" fillId="2" borderId="0" xfId="0" applyNumberFormat="1" applyFont="1" applyFill="1" applyAlignment="1">
      <alignment vertical="top"/>
    </xf>
    <xf numFmtId="169" fontId="3" fillId="6" borderId="1" xfId="0" applyNumberFormat="1" applyFont="1" applyFill="1" applyBorder="1" applyAlignment="1">
      <alignment vertical="top"/>
    </xf>
    <xf numFmtId="168" fontId="6" fillId="0" borderId="0" xfId="0" applyNumberFormat="1" applyFont="1" applyAlignment="1">
      <alignment vertical="top"/>
    </xf>
    <xf numFmtId="170" fontId="1" fillId="8" borderId="0" xfId="0" applyNumberFormat="1" applyFont="1" applyFill="1" applyAlignment="1">
      <alignment vertical="top"/>
    </xf>
    <xf numFmtId="165" fontId="6" fillId="0" borderId="0" xfId="0" applyNumberFormat="1" applyFont="1" applyAlignment="1">
      <alignment vertical="top" wrapText="1"/>
    </xf>
    <xf numFmtId="165" fontId="18" fillId="5" borderId="0" xfId="0" applyNumberFormat="1" applyFont="1" applyFill="1" applyAlignment="1">
      <alignment vertical="top"/>
    </xf>
    <xf numFmtId="165" fontId="34" fillId="0" borderId="0" xfId="0" applyNumberFormat="1" applyFont="1" applyAlignment="1">
      <alignment vertical="top"/>
    </xf>
    <xf numFmtId="165" fontId="33" fillId="0" borderId="0" xfId="0" applyNumberFormat="1" applyFont="1" applyAlignment="1">
      <alignment vertical="top"/>
    </xf>
    <xf numFmtId="165" fontId="35" fillId="0" borderId="0" xfId="0" applyNumberFormat="1" applyFont="1" applyAlignment="1">
      <alignment vertical="top"/>
    </xf>
    <xf numFmtId="169" fontId="13" fillId="0" borderId="0" xfId="0" applyNumberFormat="1" applyFont="1" applyAlignment="1">
      <alignment vertical="top"/>
    </xf>
    <xf numFmtId="168" fontId="1" fillId="8" borderId="0" xfId="0" applyNumberFormat="1" applyFont="1" applyFill="1" applyAlignment="1">
      <alignment vertical="top"/>
    </xf>
    <xf numFmtId="165" fontId="36" fillId="0" borderId="0" xfId="0" applyNumberFormat="1" applyFont="1" applyAlignment="1">
      <alignment vertical="top"/>
    </xf>
    <xf numFmtId="9" fontId="1" fillId="0" borderId="0" xfId="0" applyNumberFormat="1" applyFont="1" applyAlignment="1">
      <alignment vertical="top"/>
    </xf>
    <xf numFmtId="165" fontId="33" fillId="0" borderId="0" xfId="0" applyNumberFormat="1" applyFont="1" applyAlignment="1">
      <alignment horizontal="left" vertical="top"/>
    </xf>
    <xf numFmtId="165" fontId="13" fillId="0" borderId="0" xfId="0" applyNumberFormat="1" applyFont="1" applyAlignment="1">
      <alignment vertical="top" wrapText="1"/>
    </xf>
    <xf numFmtId="165" fontId="37" fillId="2" borderId="0" xfId="0" applyNumberFormat="1" applyFont="1" applyFill="1" applyAlignment="1">
      <alignment vertical="top"/>
    </xf>
    <xf numFmtId="166" fontId="11" fillId="0" borderId="0" xfId="0" applyNumberFormat="1" applyFont="1" applyAlignment="1">
      <alignment vertical="top"/>
    </xf>
    <xf numFmtId="165" fontId="13" fillId="8" borderId="0" xfId="0" applyNumberFormat="1" applyFont="1" applyFill="1" applyAlignment="1">
      <alignment vertical="top"/>
    </xf>
    <xf numFmtId="172" fontId="3" fillId="0" borderId="0" xfId="0" applyNumberFormat="1" applyFont="1" applyAlignment="1">
      <alignment vertical="top"/>
    </xf>
    <xf numFmtId="165" fontId="6" fillId="6" borderId="4" xfId="0" applyNumberFormat="1" applyFont="1" applyFill="1" applyBorder="1" applyAlignment="1">
      <alignment horizontal="center" vertical="top"/>
    </xf>
    <xf numFmtId="165" fontId="9" fillId="8" borderId="0" xfId="0" applyNumberFormat="1" applyFont="1" applyFill="1" applyAlignment="1">
      <alignment vertical="top"/>
    </xf>
    <xf numFmtId="165" fontId="38" fillId="2" borderId="0" xfId="0" applyNumberFormat="1" applyFont="1" applyFill="1" applyAlignment="1">
      <alignment vertical="top"/>
    </xf>
    <xf numFmtId="165" fontId="0" fillId="0" borderId="3" xfId="0" applyNumberFormat="1" applyBorder="1" applyAlignment="1">
      <alignment vertical="top"/>
    </xf>
    <xf numFmtId="168" fontId="0" fillId="0" borderId="0" xfId="0" applyNumberFormat="1" applyAlignment="1">
      <alignment vertical="top"/>
    </xf>
    <xf numFmtId="166" fontId="17" fillId="0" borderId="0" xfId="0" applyNumberFormat="1" applyFont="1" applyAlignment="1">
      <alignment horizontal="left" vertical="top"/>
    </xf>
    <xf numFmtId="165" fontId="3" fillId="11" borderId="4" xfId="0" applyNumberFormat="1" applyFont="1" applyFill="1" applyBorder="1" applyAlignment="1">
      <alignment horizontal="center" vertical="top"/>
    </xf>
    <xf numFmtId="169" fontId="1" fillId="0" borderId="6" xfId="0" applyNumberFormat="1" applyFont="1" applyBorder="1" applyAlignment="1">
      <alignment vertical="top"/>
    </xf>
    <xf numFmtId="175" fontId="27" fillId="0" borderId="0" xfId="0" applyNumberFormat="1" applyFont="1" applyAlignment="1">
      <alignment vertical="top"/>
    </xf>
    <xf numFmtId="171" fontId="1" fillId="0" borderId="0" xfId="0" applyNumberFormat="1" applyFont="1" applyAlignment="1">
      <alignment horizontal="center" vertical="top"/>
    </xf>
    <xf numFmtId="165" fontId="39" fillId="0" borderId="0" xfId="0" applyNumberFormat="1" applyFont="1" applyAlignment="1">
      <alignment vertical="top"/>
    </xf>
    <xf numFmtId="172" fontId="13" fillId="0" borderId="0" xfId="0" applyNumberFormat="1" applyFont="1" applyAlignment="1">
      <alignment vertical="top"/>
    </xf>
    <xf numFmtId="165" fontId="6" fillId="0" borderId="7" xfId="0" applyNumberFormat="1" applyFont="1" applyBorder="1" applyAlignment="1">
      <alignment horizontal="center" vertical="center"/>
    </xf>
    <xf numFmtId="165" fontId="40" fillId="0" borderId="0" xfId="0" applyNumberFormat="1" applyFont="1" applyAlignment="1">
      <alignment vertical="top"/>
    </xf>
    <xf numFmtId="167" fontId="1" fillId="0" borderId="0" xfId="0" applyNumberFormat="1" applyFont="1" applyAlignment="1">
      <alignment horizontal="left" vertical="top"/>
    </xf>
    <xf numFmtId="165" fontId="0" fillId="0" borderId="2" xfId="0" applyNumberFormat="1" applyBorder="1" applyAlignment="1">
      <alignment vertical="top"/>
    </xf>
    <xf numFmtId="165" fontId="22" fillId="11" borderId="4" xfId="0" applyNumberFormat="1" applyFont="1" applyFill="1" applyBorder="1" applyAlignment="1">
      <alignment vertical="top"/>
    </xf>
    <xf numFmtId="165" fontId="1" fillId="8" borderId="0" xfId="0" applyNumberFormat="1" applyFont="1" applyFill="1" applyAlignment="1">
      <alignment horizontal="right" vertical="top"/>
    </xf>
    <xf numFmtId="165" fontId="1" fillId="6" borderId="4" xfId="0" applyNumberFormat="1" applyFont="1" applyFill="1" applyBorder="1" applyAlignment="1">
      <alignment horizontal="center" vertical="top" wrapText="1"/>
    </xf>
    <xf numFmtId="166" fontId="1" fillId="8" borderId="0" xfId="0" applyNumberFormat="1" applyFont="1" applyFill="1" applyAlignment="1">
      <alignment horizontal="right" vertical="top"/>
    </xf>
    <xf numFmtId="165" fontId="41" fillId="0" borderId="0" xfId="0" applyNumberFormat="1" applyFont="1" applyAlignment="1">
      <alignment vertical="top"/>
    </xf>
    <xf numFmtId="165" fontId="6" fillId="0" borderId="8" xfId="0" applyNumberFormat="1" applyFont="1" applyBorder="1" applyAlignment="1">
      <alignment vertical="top"/>
    </xf>
    <xf numFmtId="167" fontId="2" fillId="0" borderId="0" xfId="0" applyNumberFormat="1" applyFont="1" applyAlignment="1">
      <alignment vertical="top"/>
    </xf>
    <xf numFmtId="165" fontId="8" fillId="5" borderId="0" xfId="0" applyNumberFormat="1" applyFont="1" applyFill="1" applyAlignment="1">
      <alignment horizontal="left" vertical="top"/>
    </xf>
    <xf numFmtId="165" fontId="42" fillId="0" borderId="0" xfId="0" applyNumberFormat="1" applyFont="1" applyAlignment="1">
      <alignment vertical="top"/>
    </xf>
    <xf numFmtId="165" fontId="6" fillId="6" borderId="5" xfId="0" applyNumberFormat="1" applyFont="1" applyFill="1" applyBorder="1" applyAlignment="1">
      <alignment horizontal="center" vertical="top"/>
    </xf>
    <xf numFmtId="165" fontId="3" fillId="8" borderId="0" xfId="0" applyNumberFormat="1" applyFont="1" applyFill="1" applyAlignment="1">
      <alignment vertical="top"/>
    </xf>
    <xf numFmtId="166" fontId="3" fillId="8" borderId="0" xfId="0" applyNumberFormat="1" applyFont="1" applyFill="1" applyAlignment="1">
      <alignment horizontal="right"/>
    </xf>
    <xf numFmtId="173" fontId="1" fillId="0" borderId="4" xfId="0" applyNumberFormat="1" applyFont="1" applyBorder="1" applyAlignment="1">
      <alignment horizontal="center" vertical="top"/>
    </xf>
    <xf numFmtId="165" fontId="43" fillId="0" borderId="0" xfId="0" applyNumberFormat="1" applyFont="1" applyAlignment="1">
      <alignment vertical="top"/>
    </xf>
    <xf numFmtId="165" fontId="1" fillId="0" borderId="0" xfId="0" applyNumberFormat="1" applyFont="1" applyAlignment="1">
      <alignment horizontal="left" vertical="top" wrapText="1"/>
    </xf>
    <xf numFmtId="165" fontId="4" fillId="0" borderId="0" xfId="0" applyNumberFormat="1" applyFont="1" applyAlignment="1">
      <alignment horizontal="left" vertical="top"/>
    </xf>
    <xf numFmtId="169" fontId="3" fillId="8" borderId="0" xfId="0" applyNumberFormat="1" applyFont="1" applyFill="1" applyAlignment="1">
      <alignment vertical="top"/>
    </xf>
    <xf numFmtId="166" fontId="1" fillId="0" borderId="0" xfId="0" applyNumberFormat="1" applyFont="1" applyAlignment="1">
      <alignment horizontal="right" vertical="top"/>
    </xf>
    <xf numFmtId="165" fontId="44" fillId="0" borderId="0" xfId="0" applyNumberFormat="1" applyFont="1" applyAlignment="1">
      <alignment vertical="top"/>
    </xf>
    <xf numFmtId="166" fontId="45" fillId="0" borderId="0" xfId="0" applyNumberFormat="1" applyFont="1" applyAlignment="1">
      <alignment vertical="top"/>
    </xf>
    <xf numFmtId="165" fontId="3" fillId="0" borderId="4" xfId="0" applyNumberFormat="1" applyFont="1" applyBorder="1" applyAlignment="1">
      <alignment horizontal="right" vertical="top"/>
    </xf>
    <xf numFmtId="167" fontId="13" fillId="0" borderId="0" xfId="0" applyNumberFormat="1" applyFont="1" applyAlignment="1">
      <alignment vertical="top"/>
    </xf>
    <xf numFmtId="165" fontId="46" fillId="0" borderId="0" xfId="0" applyNumberFormat="1" applyFont="1" applyAlignment="1">
      <alignment vertical="top"/>
    </xf>
    <xf numFmtId="166" fontId="13" fillId="0" borderId="0" xfId="0" applyNumberFormat="1" applyFont="1" applyAlignment="1">
      <alignment vertical="top"/>
    </xf>
    <xf numFmtId="166" fontId="13" fillId="8" borderId="0" xfId="0" applyNumberFormat="1" applyFont="1" applyFill="1" applyAlignment="1">
      <alignment vertical="top"/>
    </xf>
    <xf numFmtId="171" fontId="47" fillId="0" borderId="4" xfId="0" applyNumberFormat="1" applyFont="1" applyBorder="1" applyAlignment="1">
      <alignment horizontal="center" vertical="top"/>
    </xf>
    <xf numFmtId="164" fontId="1" fillId="0" borderId="0" xfId="0" applyNumberFormat="1" applyFont="1" applyAlignment="1">
      <alignment vertical="top"/>
    </xf>
    <xf numFmtId="172" fontId="1" fillId="0" borderId="0" xfId="0" applyNumberFormat="1" applyFont="1" applyAlignment="1">
      <alignment vertical="top"/>
    </xf>
    <xf numFmtId="165" fontId="35" fillId="5" borderId="0" xfId="0" applyNumberFormat="1" applyFont="1" applyFill="1" applyAlignment="1">
      <alignment vertical="top"/>
    </xf>
    <xf numFmtId="167" fontId="1" fillId="0" borderId="6" xfId="0" applyNumberFormat="1" applyFont="1" applyBorder="1" applyAlignment="1">
      <alignment vertical="top"/>
    </xf>
    <xf numFmtId="176" fontId="1" fillId="0" borderId="0" xfId="0" applyNumberFormat="1" applyFont="1" applyAlignment="1">
      <alignment vertical="top"/>
    </xf>
    <xf numFmtId="172" fontId="3" fillId="0" borderId="4" xfId="0" applyNumberFormat="1" applyFont="1" applyBorder="1" applyAlignment="1">
      <alignment horizontal="right" vertical="top"/>
    </xf>
    <xf numFmtId="171" fontId="48" fillId="0" borderId="0" xfId="0" applyNumberFormat="1" applyFont="1" applyAlignment="1">
      <alignment horizontal="center" vertical="top"/>
    </xf>
    <xf numFmtId="169" fontId="48" fillId="0" borderId="0" xfId="0" applyNumberFormat="1" applyFont="1" applyAlignment="1">
      <alignment horizontal="center" vertical="top"/>
    </xf>
    <xf numFmtId="167" fontId="1" fillId="0" borderId="7" xfId="0" applyNumberFormat="1" applyFont="1" applyBorder="1" applyAlignment="1">
      <alignment horizontal="center" vertical="top"/>
    </xf>
    <xf numFmtId="165" fontId="18" fillId="0" borderId="7" xfId="0" applyNumberFormat="1" applyFont="1" applyBorder="1" applyAlignment="1">
      <alignment horizontal="center" vertical="top"/>
    </xf>
    <xf numFmtId="168" fontId="27" fillId="0" borderId="0" xfId="0" applyNumberFormat="1" applyFont="1" applyAlignment="1">
      <alignment vertical="top"/>
    </xf>
    <xf numFmtId="169" fontId="14" fillId="0" borderId="0" xfId="0" applyNumberFormat="1" applyFont="1" applyAlignment="1">
      <alignment vertical="top"/>
    </xf>
    <xf numFmtId="165" fontId="49" fillId="0" borderId="0" xfId="0" applyNumberFormat="1" applyFont="1" applyAlignment="1">
      <alignment vertical="top"/>
    </xf>
    <xf numFmtId="165" fontId="3" fillId="5" borderId="1" xfId="0" quotePrefix="1" applyNumberFormat="1" applyFont="1" applyFill="1" applyBorder="1" applyAlignment="1">
      <alignment vertical="top"/>
    </xf>
    <xf numFmtId="165" fontId="40" fillId="12" borderId="0" xfId="0" applyNumberFormat="1" applyFont="1" applyFill="1" applyAlignment="1">
      <alignment vertical="top"/>
    </xf>
    <xf numFmtId="165" fontId="33" fillId="12" borderId="0" xfId="0" applyNumberFormat="1" applyFont="1" applyFill="1" applyAlignment="1">
      <alignment vertical="top"/>
    </xf>
    <xf numFmtId="165" fontId="33" fillId="12" borderId="0" xfId="0" applyNumberFormat="1" applyFont="1" applyFill="1" applyAlignment="1">
      <alignment horizontal="left" vertical="top"/>
    </xf>
    <xf numFmtId="165" fontId="50" fillId="0" borderId="0" xfId="0" applyNumberFormat="1" applyFont="1"/>
    <xf numFmtId="165" fontId="50" fillId="5" borderId="0" xfId="0" applyNumberFormat="1" applyFont="1" applyFill="1"/>
    <xf numFmtId="1" fontId="50" fillId="0" borderId="0" xfId="0" applyNumberFormat="1" applyFont="1"/>
    <xf numFmtId="165" fontId="0" fillId="0" borderId="0" xfId="0" applyNumberFormat="1"/>
    <xf numFmtId="165" fontId="51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Q15"/>
  <sheetViews>
    <sheetView tabSelected="1" workbookViewId="0">
      <selection activeCell="F6" sqref="F6"/>
    </sheetView>
  </sheetViews>
  <sheetFormatPr defaultColWidth="12.46484375" defaultRowHeight="14.25"/>
  <cols>
    <col min="1" max="2" width="9.1328125" style="181"/>
    <col min="3" max="3" width="54.73046875" style="181" customWidth="1"/>
    <col min="4" max="4" width="9.1328125" style="181"/>
    <col min="5" max="5" width="50.73046875" style="181" customWidth="1"/>
    <col min="6" max="16384" width="9.1328125" style="181"/>
  </cols>
  <sheetData>
    <row r="4" spans="3:17">
      <c r="C4" s="181" t="s">
        <v>89</v>
      </c>
      <c r="F4" s="182">
        <v>10</v>
      </c>
    </row>
    <row r="5" spans="3:17">
      <c r="C5" s="181" t="s">
        <v>90</v>
      </c>
      <c r="F5" s="181">
        <f>Unit_Cost</f>
        <v>10</v>
      </c>
    </row>
    <row r="6" spans="3:17">
      <c r="C6" s="181" t="s">
        <v>88</v>
      </c>
      <c r="F6" s="181" t="e">
        <f>Monthly_Sales_Income</f>
        <v>#VALUE!</v>
      </c>
      <c r="G6" s="183">
        <v>510</v>
      </c>
      <c r="H6" s="183">
        <v>520.20000000000005</v>
      </c>
      <c r="I6" s="183">
        <v>530.60400000000004</v>
      </c>
      <c r="J6" s="183">
        <v>541.21608000000003</v>
      </c>
      <c r="K6" s="183">
        <v>552.0404016</v>
      </c>
      <c r="L6" s="183">
        <v>563.08120963200008</v>
      </c>
      <c r="M6" s="183">
        <v>574.34283382464002</v>
      </c>
      <c r="N6" s="183">
        <v>585.82969050113286</v>
      </c>
      <c r="O6" s="183">
        <v>597.54628431115543</v>
      </c>
      <c r="P6" s="183">
        <v>609.4972099973786</v>
      </c>
      <c r="Q6" s="183">
        <v>621.68715419732621</v>
      </c>
    </row>
    <row r="8" spans="3:17">
      <c r="C8" s="181" t="s">
        <v>87</v>
      </c>
    </row>
    <row r="9" spans="3:17">
      <c r="F9" s="181" t="e">
        <f>Monthly_Sales_Income</f>
        <v>#VALUE!</v>
      </c>
      <c r="G9" s="181">
        <v>510</v>
      </c>
      <c r="H9" s="181">
        <v>520.20000000000005</v>
      </c>
      <c r="I9" s="181">
        <v>530.60400000000004</v>
      </c>
      <c r="J9" s="181">
        <v>541.21608000000003</v>
      </c>
      <c r="K9" s="181">
        <v>552.0404016</v>
      </c>
      <c r="L9" s="181">
        <v>563.08120963200008</v>
      </c>
      <c r="M9" s="181">
        <v>574.34283382464002</v>
      </c>
      <c r="N9" s="181">
        <v>585.82969050113286</v>
      </c>
      <c r="O9" s="181">
        <v>597.54628431115543</v>
      </c>
      <c r="P9" s="181">
        <v>609.4972099973786</v>
      </c>
      <c r="Q9" s="181">
        <v>621.68715419732621</v>
      </c>
    </row>
    <row r="10" spans="3:17">
      <c r="F10" s="184"/>
      <c r="G10" s="184"/>
      <c r="H10" s="184"/>
      <c r="I10" s="184"/>
      <c r="J10" s="184"/>
      <c r="K10" s="184"/>
      <c r="L10" s="184"/>
      <c r="M10" s="184"/>
      <c r="N10" s="184"/>
      <c r="O10" s="184"/>
      <c r="P10" s="184"/>
      <c r="Q10" s="184"/>
    </row>
    <row r="11" spans="3:17">
      <c r="F11" s="185">
        <f>Basics!J$23</f>
        <v>500</v>
      </c>
      <c r="G11" s="185">
        <f>Basics!K$23</f>
        <v>510</v>
      </c>
      <c r="H11" s="185">
        <f>Basics!L$23</f>
        <v>520.20000000000005</v>
      </c>
      <c r="I11" s="185">
        <f>Basics!M$23</f>
        <v>530.60400000000004</v>
      </c>
      <c r="J11" s="185">
        <f>Basics!N$23</f>
        <v>541.21608000000003</v>
      </c>
      <c r="K11" s="185">
        <f>Basics!O$23</f>
        <v>552.0404016</v>
      </c>
      <c r="L11" s="185">
        <f>Basics!P$23</f>
        <v>563.08120963200008</v>
      </c>
      <c r="M11" s="185">
        <f>Basics!Q$23</f>
        <v>574.34283382464002</v>
      </c>
      <c r="N11" s="185">
        <f>Basics!R$23</f>
        <v>585.82969050113286</v>
      </c>
      <c r="O11" s="185">
        <f>Basics!S$23</f>
        <v>597.54628431115543</v>
      </c>
      <c r="P11" s="185">
        <f>Basics!T$23</f>
        <v>609.4972099973786</v>
      </c>
      <c r="Q11" s="185">
        <f>Basics!U$23</f>
        <v>621.68715419732621</v>
      </c>
    </row>
    <row r="15" spans="3:17">
      <c r="C15" t="s">
        <v>91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9"/>
  <sheetViews>
    <sheetView topLeftCell="J6" workbookViewId="0">
      <selection activeCell="J6" sqref="J6"/>
    </sheetView>
  </sheetViews>
  <sheetFormatPr defaultColWidth="0" defaultRowHeight="13.15"/>
  <cols>
    <col min="1" max="2" width="1.73046875" style="8" customWidth="1"/>
    <col min="3" max="3" width="1.73046875" style="23" customWidth="1"/>
    <col min="4" max="4" width="1.73046875" style="49" customWidth="1"/>
    <col min="5" max="5" width="26.73046875" style="6" customWidth="1"/>
    <col min="6" max="6" width="22.73046875" style="6" customWidth="1"/>
    <col min="7" max="7" width="14.73046875" style="6" customWidth="1"/>
    <col min="8" max="8" width="8.73046875" style="6" customWidth="1"/>
    <col min="9" max="9" width="3.73046875" style="6" customWidth="1"/>
    <col min="10" max="11" width="13.73046875" style="6" customWidth="1"/>
    <col min="12" max="12" width="12.73046875" style="6" customWidth="1"/>
    <col min="13" max="20" width="13.73046875" style="6" customWidth="1"/>
    <col min="21" max="21" width="12.73046875" style="6" customWidth="1"/>
    <col min="22" max="22" width="15.73046875" style="6" customWidth="1"/>
    <col min="23" max="16384" width="9.1328125" style="6"/>
  </cols>
  <sheetData>
    <row r="1" spans="1:21" s="25" customFormat="1" ht="25.15">
      <c r="A1" s="21" t="str">
        <f ca="1">RIGHT(CELL("filename",A1),LEN(CELL("filename",A1))-SEARCH("]",CELL("filename",A1)))</f>
        <v>Model Checks and Alerts</v>
      </c>
      <c r="B1" s="21"/>
      <c r="C1" s="37"/>
      <c r="D1" s="57"/>
      <c r="F1" s="26" t="str">
        <f>HYPERLINK("#Contents!A1","Go to contents")</f>
        <v>Go to contents</v>
      </c>
      <c r="H1" s="17"/>
      <c r="J1" s="17"/>
    </row>
    <row r="2" spans="1:21" s="27" customFormat="1">
      <c r="A2" s="16"/>
      <c r="B2" s="16"/>
      <c r="C2" s="44"/>
      <c r="D2" s="48"/>
      <c r="E2" s="7" t="s">
        <v>85</v>
      </c>
      <c r="F2" s="32">
        <v>0</v>
      </c>
      <c r="G2" s="30" t="s">
        <v>34</v>
      </c>
      <c r="H2" s="7"/>
      <c r="I2" s="7"/>
      <c r="J2" s="3">
        <f>Time!J$12</f>
        <v>45169</v>
      </c>
      <c r="K2" s="3">
        <f>Time!K$12</f>
        <v>45199</v>
      </c>
      <c r="L2" s="3">
        <f>Time!L$12</f>
        <v>45230</v>
      </c>
      <c r="M2" s="3">
        <f>Time!M$12</f>
        <v>45260</v>
      </c>
      <c r="N2" s="3">
        <f>Time!N$12</f>
        <v>45291</v>
      </c>
      <c r="O2" s="3">
        <f>Time!O$12</f>
        <v>45322</v>
      </c>
      <c r="P2" s="3">
        <f>Time!P$12</f>
        <v>45351</v>
      </c>
      <c r="Q2" s="3">
        <f>Time!Q$12</f>
        <v>45382</v>
      </c>
      <c r="R2" s="3">
        <f>Time!R$12</f>
        <v>45412</v>
      </c>
      <c r="S2" s="3">
        <f>Time!S$12</f>
        <v>45443</v>
      </c>
      <c r="T2" s="3">
        <f>Time!T$12</f>
        <v>45473</v>
      </c>
      <c r="U2" s="3">
        <f>Time!U$12</f>
        <v>45504</v>
      </c>
    </row>
    <row r="3" spans="1:21" s="15" customFormat="1">
      <c r="A3" s="16"/>
      <c r="B3" s="16"/>
      <c r="C3" s="44"/>
      <c r="D3" s="48"/>
      <c r="E3" s="6" t="s">
        <v>52</v>
      </c>
      <c r="F3" s="32"/>
      <c r="G3" s="30" t="s">
        <v>24</v>
      </c>
      <c r="H3" s="7"/>
      <c r="I3" s="7"/>
      <c r="J3" s="4">
        <f>InpS!J$11</f>
        <v>0</v>
      </c>
      <c r="K3" s="4">
        <f>InpS!K$11</f>
        <v>0</v>
      </c>
      <c r="L3" s="4">
        <f>InpS!L$11</f>
        <v>0</v>
      </c>
      <c r="M3" s="4">
        <f>InpS!M$11</f>
        <v>0</v>
      </c>
      <c r="N3" s="4">
        <f>InpS!N$11</f>
        <v>0</v>
      </c>
      <c r="O3" s="4">
        <f>InpS!O$11</f>
        <v>0</v>
      </c>
      <c r="P3" s="4">
        <f>InpS!P$11</f>
        <v>0</v>
      </c>
      <c r="Q3" s="4">
        <f>InpS!Q$11</f>
        <v>0</v>
      </c>
      <c r="R3" s="4">
        <f>InpS!R$11</f>
        <v>0</v>
      </c>
      <c r="S3" s="4">
        <f>InpS!S$11</f>
        <v>0</v>
      </c>
      <c r="T3" s="4">
        <f>InpS!T$11</f>
        <v>0</v>
      </c>
      <c r="U3" s="4">
        <f>InpS!U$11</f>
        <v>0</v>
      </c>
    </row>
    <row r="4" spans="1:21" s="10" customFormat="1">
      <c r="A4" s="16"/>
      <c r="B4" s="16"/>
      <c r="C4" s="44"/>
      <c r="D4" s="48"/>
      <c r="E4" s="7" t="s">
        <v>86</v>
      </c>
      <c r="F4" s="8"/>
      <c r="G4" s="7"/>
      <c r="H4" s="7"/>
      <c r="I4" s="7"/>
      <c r="J4" s="10">
        <f>Time!J$16</f>
        <v>1</v>
      </c>
      <c r="K4" s="10">
        <f>Time!K$16</f>
        <v>2</v>
      </c>
      <c r="L4" s="10">
        <f>Time!L$16</f>
        <v>3</v>
      </c>
      <c r="M4" s="10">
        <f>Time!M$16</f>
        <v>4</v>
      </c>
      <c r="N4" s="10">
        <f>Time!N$16</f>
        <v>5</v>
      </c>
      <c r="O4" s="10">
        <f>Time!O$16</f>
        <v>6</v>
      </c>
      <c r="P4" s="10">
        <f>Time!P$16</f>
        <v>7</v>
      </c>
      <c r="Q4" s="10">
        <f>Time!Q$16</f>
        <v>8</v>
      </c>
      <c r="R4" s="10">
        <f>Time!R$16</f>
        <v>9</v>
      </c>
      <c r="S4" s="10">
        <f>Time!S$16</f>
        <v>10</v>
      </c>
      <c r="T4" s="10">
        <f>Time!T$16</f>
        <v>11</v>
      </c>
      <c r="U4" s="10">
        <f>Time!U$16</f>
        <v>12</v>
      </c>
    </row>
    <row r="5" spans="1:21" s="15" customFormat="1">
      <c r="A5" s="16"/>
      <c r="B5" s="16"/>
      <c r="C5" s="44"/>
      <c r="D5" s="48"/>
      <c r="E5" s="7" t="s">
        <v>79</v>
      </c>
      <c r="F5" s="8" t="s">
        <v>63</v>
      </c>
      <c r="G5" s="8" t="s">
        <v>57</v>
      </c>
      <c r="H5" s="8" t="s">
        <v>51</v>
      </c>
      <c r="I5" s="7"/>
      <c r="J5" s="5"/>
      <c r="K5" s="5"/>
      <c r="L5" s="5"/>
      <c r="M5" s="5"/>
      <c r="N5" s="5"/>
      <c r="O5" s="5"/>
    </row>
    <row r="6" spans="1:21">
      <c r="F6" s="8"/>
      <c r="G6" s="8"/>
      <c r="H6" s="8"/>
    </row>
    <row r="9" spans="1:21">
      <c r="B9" s="8" t="s">
        <v>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9"/>
  <sheetViews>
    <sheetView topLeftCell="J6" workbookViewId="0">
      <selection activeCell="J6" sqref="J6"/>
    </sheetView>
  </sheetViews>
  <sheetFormatPr defaultColWidth="0" defaultRowHeight="14.25"/>
  <cols>
    <col min="1" max="2" width="1.73046875" style="8" customWidth="1"/>
    <col min="3" max="3" width="1.73046875" style="23" customWidth="1"/>
    <col min="4" max="4" width="1.73046875" style="82" customWidth="1"/>
    <col min="5" max="5" width="27.73046875" customWidth="1"/>
    <col min="6" max="6" width="22.73046875" customWidth="1"/>
    <col min="7" max="7" width="14.73046875" customWidth="1"/>
    <col min="8" max="8" width="8.73046875" style="6" customWidth="1"/>
    <col min="9" max="9" width="3.73046875" customWidth="1"/>
    <col min="10" max="11" width="13.73046875" customWidth="1"/>
    <col min="12" max="12" width="12.73046875" customWidth="1"/>
    <col min="13" max="20" width="13.73046875" customWidth="1"/>
    <col min="21" max="21" width="12.73046875" customWidth="1"/>
    <col min="22" max="22" width="15.73046875" customWidth="1"/>
  </cols>
  <sheetData>
    <row r="1" spans="1:21" s="25" customFormat="1" ht="25.15">
      <c r="A1" s="21" t="str">
        <f ca="1">RIGHT(CELL("filename",A1),LEN(CELL("filename",A1))-SEARCH("]",CELL("filename",A1)))</f>
        <v>PandL</v>
      </c>
      <c r="B1" s="21"/>
      <c r="C1" s="37"/>
      <c r="D1" s="79"/>
      <c r="F1" s="26" t="str">
        <f>HYPERLINK("#Contents!A1","Go to contents")</f>
        <v>Go to contents</v>
      </c>
      <c r="H1" s="17"/>
      <c r="J1" s="17"/>
    </row>
    <row r="2" spans="1:21" s="27" customFormat="1" ht="13.15">
      <c r="A2" s="16"/>
      <c r="B2" s="16"/>
      <c r="C2" s="44"/>
      <c r="D2" s="83"/>
      <c r="E2" s="7" t="s">
        <v>85</v>
      </c>
      <c r="F2" s="32">
        <v>0</v>
      </c>
      <c r="G2" s="30" t="s">
        <v>34</v>
      </c>
      <c r="H2" s="7"/>
      <c r="I2" s="7"/>
      <c r="J2" s="3">
        <f>Time!J$12</f>
        <v>45169</v>
      </c>
      <c r="K2" s="3">
        <f>Time!K$12</f>
        <v>45199</v>
      </c>
      <c r="L2" s="3">
        <f>Time!L$12</f>
        <v>45230</v>
      </c>
      <c r="M2" s="3">
        <f>Time!M$12</f>
        <v>45260</v>
      </c>
      <c r="N2" s="3">
        <f>Time!N$12</f>
        <v>45291</v>
      </c>
      <c r="O2" s="3">
        <f>Time!O$12</f>
        <v>45322</v>
      </c>
      <c r="P2" s="3">
        <f>Time!P$12</f>
        <v>45351</v>
      </c>
      <c r="Q2" s="3">
        <f>Time!Q$12</f>
        <v>45382</v>
      </c>
      <c r="R2" s="3">
        <f>Time!R$12</f>
        <v>45412</v>
      </c>
      <c r="S2" s="3">
        <f>Time!S$12</f>
        <v>45443</v>
      </c>
      <c r="T2" s="3">
        <f>Time!T$12</f>
        <v>45473</v>
      </c>
      <c r="U2" s="3">
        <f>Time!U$12</f>
        <v>45504</v>
      </c>
    </row>
    <row r="3" spans="1:21" s="15" customFormat="1" ht="13.15">
      <c r="A3" s="16"/>
      <c r="B3" s="16"/>
      <c r="C3" s="44"/>
      <c r="D3" s="83"/>
      <c r="E3" s="6" t="s">
        <v>52</v>
      </c>
      <c r="F3" s="32"/>
      <c r="G3" s="30" t="s">
        <v>24</v>
      </c>
      <c r="H3" s="7"/>
      <c r="I3" s="7"/>
      <c r="J3" s="4">
        <f>InpS!J$11</f>
        <v>0</v>
      </c>
      <c r="K3" s="4">
        <f>InpS!K$11</f>
        <v>0</v>
      </c>
      <c r="L3" s="4">
        <f>InpS!L$11</f>
        <v>0</v>
      </c>
      <c r="M3" s="4">
        <f>InpS!M$11</f>
        <v>0</v>
      </c>
      <c r="N3" s="4">
        <f>InpS!N$11</f>
        <v>0</v>
      </c>
      <c r="O3" s="4">
        <f>InpS!O$11</f>
        <v>0</v>
      </c>
      <c r="P3" s="4">
        <f>InpS!P$11</f>
        <v>0</v>
      </c>
      <c r="Q3" s="4">
        <f>InpS!Q$11</f>
        <v>0</v>
      </c>
      <c r="R3" s="4">
        <f>InpS!R$11</f>
        <v>0</v>
      </c>
      <c r="S3" s="4">
        <f>InpS!S$11</f>
        <v>0</v>
      </c>
      <c r="T3" s="4">
        <f>InpS!T$11</f>
        <v>0</v>
      </c>
      <c r="U3" s="4">
        <f>InpS!U$11</f>
        <v>0</v>
      </c>
    </row>
    <row r="4" spans="1:21" s="10" customFormat="1">
      <c r="A4" s="16"/>
      <c r="B4" s="16"/>
      <c r="C4" s="44"/>
      <c r="D4" s="83"/>
      <c r="E4" s="7" t="s">
        <v>86</v>
      </c>
      <c r="F4"/>
      <c r="G4"/>
      <c r="H4" s="7"/>
      <c r="I4" s="7"/>
      <c r="J4" s="10">
        <f>Time!J$16</f>
        <v>1</v>
      </c>
      <c r="K4" s="10">
        <f>Time!K$16</f>
        <v>2</v>
      </c>
      <c r="L4" s="10">
        <f>Time!L$16</f>
        <v>3</v>
      </c>
      <c r="M4" s="10">
        <f>Time!M$16</f>
        <v>4</v>
      </c>
      <c r="N4" s="10">
        <f>Time!N$16</f>
        <v>5</v>
      </c>
      <c r="O4" s="10">
        <f>Time!O$16</f>
        <v>6</v>
      </c>
      <c r="P4" s="10">
        <f>Time!P$16</f>
        <v>7</v>
      </c>
      <c r="Q4" s="10">
        <f>Time!Q$16</f>
        <v>8</v>
      </c>
      <c r="R4" s="10">
        <f>Time!R$16</f>
        <v>9</v>
      </c>
      <c r="S4" s="10">
        <f>Time!S$16</f>
        <v>10</v>
      </c>
      <c r="T4" s="10">
        <f>Time!T$16</f>
        <v>11</v>
      </c>
      <c r="U4" s="10">
        <f>Time!U$16</f>
        <v>12</v>
      </c>
    </row>
    <row r="5" spans="1:21" s="15" customFormat="1" ht="13.15">
      <c r="A5" s="16"/>
      <c r="B5" s="16"/>
      <c r="C5" s="44"/>
      <c r="D5" s="83"/>
      <c r="E5" s="7" t="s">
        <v>79</v>
      </c>
      <c r="F5" s="8" t="s">
        <v>63</v>
      </c>
      <c r="G5" s="8" t="s">
        <v>57</v>
      </c>
      <c r="H5" s="8" t="s">
        <v>51</v>
      </c>
      <c r="I5" s="7"/>
      <c r="J5" s="5"/>
      <c r="K5" s="5"/>
      <c r="L5" s="5"/>
      <c r="M5" s="5"/>
      <c r="N5" s="5"/>
      <c r="O5" s="5"/>
      <c r="P5" s="5"/>
    </row>
    <row r="6" spans="1:21" s="6" customFormat="1" ht="13.15">
      <c r="A6" s="8"/>
      <c r="B6" s="8"/>
      <c r="C6" s="23"/>
      <c r="D6" s="75"/>
      <c r="F6" s="8"/>
      <c r="G6" s="8"/>
      <c r="H6" s="8"/>
    </row>
    <row r="8" spans="1:21">
      <c r="A8"/>
      <c r="B8" s="8" t="s">
        <v>46</v>
      </c>
    </row>
    <row r="9" spans="1:21">
      <c r="E9" s="31" t="str">
        <f>Basics!E$23</f>
        <v>Monthly Sales Income</v>
      </c>
      <c r="F9" s="31">
        <f>Basics!F$23</f>
        <v>0</v>
      </c>
      <c r="G9" s="31">
        <f>Basics!G$23</f>
        <v>0</v>
      </c>
      <c r="H9" s="6">
        <f>Basics!H$23</f>
        <v>6706.0448640636332</v>
      </c>
      <c r="I9" s="31">
        <f>Basics!I$23</f>
        <v>0</v>
      </c>
      <c r="J9" s="6">
        <f>Basics!J$23</f>
        <v>500</v>
      </c>
      <c r="K9" s="6">
        <f>Basics!K$23</f>
        <v>510</v>
      </c>
      <c r="L9" s="6">
        <f>Basics!L$23</f>
        <v>520.20000000000005</v>
      </c>
      <c r="M9" s="6">
        <f>Basics!M$23</f>
        <v>530.60400000000004</v>
      </c>
      <c r="N9" s="6">
        <f>Basics!N$23</f>
        <v>541.21608000000003</v>
      </c>
      <c r="O9" s="6">
        <f>Basics!O$23</f>
        <v>552.0404016</v>
      </c>
      <c r="P9" s="6">
        <f>Basics!P$23</f>
        <v>563.08120963200008</v>
      </c>
      <c r="Q9" s="6">
        <f>Basics!Q$23</f>
        <v>574.34283382464002</v>
      </c>
      <c r="R9" s="6">
        <f>Basics!R$23</f>
        <v>585.82969050113286</v>
      </c>
      <c r="S9" s="6">
        <f>Basics!S$23</f>
        <v>597.54628431115543</v>
      </c>
      <c r="T9" s="6">
        <f>Basics!T$23</f>
        <v>609.4972099973786</v>
      </c>
      <c r="U9" s="6">
        <f>Basics!U$23</f>
        <v>621.68715419732621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6"/>
  <sheetViews>
    <sheetView workbookViewId="0">
      <selection activeCell="E2" sqref="E2:E5"/>
    </sheetView>
  </sheetViews>
  <sheetFormatPr defaultColWidth="0" defaultRowHeight="14.25"/>
  <cols>
    <col min="1" max="2" width="1.73046875" style="8" customWidth="1"/>
    <col min="3" max="3" width="1.73046875" style="23" customWidth="1"/>
    <col min="4" max="4" width="1.73046875" style="82" customWidth="1"/>
    <col min="5" max="5" width="71.73046875" customWidth="1"/>
    <col min="6" max="6" width="16.73046875" customWidth="1"/>
    <col min="7" max="7" width="15.73046875" customWidth="1"/>
    <col min="8" max="8" width="15.73046875" style="6" customWidth="1"/>
    <col min="9" max="9" width="3.73046875" customWidth="1"/>
    <col min="10" max="17" width="15.73046875" customWidth="1"/>
  </cols>
  <sheetData>
    <row r="1" spans="1:16" s="25" customFormat="1" ht="25.15">
      <c r="A1" s="21" t="str">
        <f ca="1">RIGHT(CELL("filename",A1),LEN(CELL("filename",A1))-SEARCH("]",CELL("filename",A1)))</f>
        <v>Results Table</v>
      </c>
      <c r="B1" s="21"/>
      <c r="C1" s="37"/>
      <c r="D1" s="79"/>
      <c r="F1" s="26" t="str">
        <f>HYPERLINK("#Contents!A1","Go to contents")</f>
        <v>Go to contents</v>
      </c>
      <c r="H1" s="17"/>
      <c r="J1" s="17"/>
    </row>
    <row r="2" spans="1:16" s="27" customFormat="1" ht="13.15">
      <c r="A2" s="16"/>
      <c r="B2" s="16"/>
      <c r="C2" s="44"/>
      <c r="D2" s="83"/>
      <c r="E2" s="7" t="s">
        <v>85</v>
      </c>
      <c r="F2" s="32">
        <v>0</v>
      </c>
      <c r="G2" s="30" t="s">
        <v>34</v>
      </c>
      <c r="H2" s="7"/>
      <c r="I2" s="7"/>
      <c r="J2" s="3"/>
      <c r="K2" s="3"/>
      <c r="L2" s="3"/>
      <c r="M2" s="3"/>
      <c r="N2" s="3"/>
      <c r="O2" s="3"/>
      <c r="P2" s="3"/>
    </row>
    <row r="3" spans="1:16" s="15" customFormat="1" ht="13.15">
      <c r="A3" s="16"/>
      <c r="B3" s="16"/>
      <c r="C3" s="44"/>
      <c r="D3" s="83"/>
      <c r="E3" s="6" t="s">
        <v>52</v>
      </c>
      <c r="F3" s="32"/>
      <c r="G3" s="30" t="s">
        <v>24</v>
      </c>
      <c r="H3" s="7"/>
      <c r="I3" s="7"/>
      <c r="J3" s="4"/>
      <c r="K3" s="4"/>
      <c r="L3" s="4"/>
      <c r="M3" s="4"/>
      <c r="N3" s="4"/>
      <c r="O3" s="4"/>
      <c r="P3" s="4"/>
    </row>
    <row r="4" spans="1:16" s="10" customFormat="1">
      <c r="A4" s="16"/>
      <c r="B4" s="16"/>
      <c r="C4" s="44"/>
      <c r="D4" s="83"/>
      <c r="E4" s="7" t="s">
        <v>86</v>
      </c>
      <c r="F4"/>
      <c r="G4"/>
      <c r="H4" s="7"/>
      <c r="I4" s="7"/>
    </row>
    <row r="5" spans="1:16" s="15" customFormat="1" ht="13.15">
      <c r="A5" s="16"/>
      <c r="B5" s="16"/>
      <c r="C5" s="44"/>
      <c r="D5" s="83"/>
      <c r="E5" s="7" t="s">
        <v>79</v>
      </c>
      <c r="F5" s="8"/>
      <c r="G5" s="8" t="s">
        <v>57</v>
      </c>
      <c r="H5" s="8"/>
      <c r="I5" s="7"/>
      <c r="J5" s="5"/>
      <c r="K5" s="5"/>
      <c r="L5" s="5"/>
      <c r="M5" s="5"/>
      <c r="N5" s="5"/>
      <c r="O5" s="5"/>
      <c r="P5" s="5"/>
    </row>
    <row r="6" spans="1:16" s="6" customFormat="1" ht="13.15">
      <c r="A6" s="8"/>
      <c r="B6" s="8"/>
      <c r="C6" s="23"/>
      <c r="D6" s="75"/>
      <c r="F6" s="8"/>
      <c r="G6" s="8"/>
      <c r="H6" s="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5"/>
  <sheetViews>
    <sheetView topLeftCell="J6" workbookViewId="0">
      <selection activeCell="J6" sqref="J6"/>
    </sheetView>
  </sheetViews>
  <sheetFormatPr defaultColWidth="0" defaultRowHeight="13.15"/>
  <cols>
    <col min="1" max="2" width="1.73046875" style="8" customWidth="1"/>
    <col min="3" max="3" width="1.73046875" style="23" customWidth="1"/>
    <col min="4" max="4" width="1.73046875" style="49" customWidth="1"/>
    <col min="5" max="5" width="47.73046875" style="6" customWidth="1"/>
    <col min="6" max="6" width="14.73046875" style="6" customWidth="1"/>
    <col min="7" max="7" width="13.73046875" style="6" customWidth="1"/>
    <col min="8" max="8" width="14.73046875" style="6" customWidth="1"/>
    <col min="9" max="9" width="3.73046875" style="6" customWidth="1"/>
    <col min="10" max="10" width="5.73046875" style="52" customWidth="1"/>
    <col min="11" max="11" width="13.73046875" style="6" customWidth="1"/>
    <col min="12" max="12" width="13.73046875" style="28" customWidth="1"/>
    <col min="13" max="13" width="0.73046875" style="39" customWidth="1"/>
    <col min="14" max="16" width="14.73046875" style="6" customWidth="1"/>
    <col min="17" max="17" width="0.73046875" style="39" customWidth="1"/>
    <col min="18" max="18" width="9.73046875" style="6" customWidth="1"/>
    <col min="19" max="19" width="10.73046875" style="6" customWidth="1"/>
    <col min="20" max="16384" width="9.1328125" style="6"/>
  </cols>
  <sheetData>
    <row r="1" spans="1:17" ht="25.15">
      <c r="A1" s="119" t="s">
        <v>19</v>
      </c>
      <c r="B1" s="21"/>
      <c r="C1" s="37"/>
      <c r="D1" s="57"/>
      <c r="E1" s="25"/>
      <c r="F1" s="157"/>
      <c r="G1" s="25"/>
      <c r="H1" s="25"/>
      <c r="I1" s="25"/>
      <c r="J1" s="176"/>
      <c r="K1" s="25"/>
      <c r="L1" s="175"/>
      <c r="N1" s="61"/>
      <c r="O1" s="61"/>
      <c r="P1" s="61"/>
    </row>
    <row r="2" spans="1:17">
      <c r="A2" s="5"/>
      <c r="E2" s="9"/>
      <c r="G2" s="6" t="s">
        <v>74</v>
      </c>
      <c r="H2" s="172">
        <f ca="1">TODAY()</f>
        <v>45165</v>
      </c>
      <c r="J2" s="138">
        <f>COUNTIF(J6:J24,"tu")</f>
        <v>0</v>
      </c>
      <c r="N2" s="72"/>
      <c r="O2" s="72"/>
      <c r="P2" s="72"/>
    </row>
    <row r="3" spans="1:17" ht="12.75">
      <c r="A3" s="6"/>
      <c r="B3" s="6"/>
      <c r="E3" s="9"/>
      <c r="G3" s="6" t="s">
        <v>10</v>
      </c>
      <c r="H3" s="150" t="s">
        <v>59</v>
      </c>
      <c r="I3" s="23"/>
      <c r="J3" s="160"/>
      <c r="K3" s="23"/>
      <c r="L3" s="112"/>
      <c r="M3" s="91"/>
      <c r="N3" s="64"/>
      <c r="O3" s="64"/>
      <c r="P3" s="64"/>
      <c r="Q3" s="91"/>
    </row>
    <row r="4" spans="1:17">
      <c r="H4" s="127"/>
      <c r="I4" s="23"/>
      <c r="J4" s="160"/>
    </row>
    <row r="5" spans="1:17" ht="14.25">
      <c r="D5" s="6"/>
      <c r="E5" s="6" t="s">
        <v>58</v>
      </c>
      <c r="F5" s="49"/>
      <c r="G5" s="143" t="s">
        <v>57</v>
      </c>
      <c r="H5" s="140">
        <v>1</v>
      </c>
      <c r="J5" s="52">
        <f>MATCH($H$5,M5:Q5,0)</f>
        <v>2</v>
      </c>
      <c r="K5" s="23" t="s">
        <v>53</v>
      </c>
      <c r="L5" s="112" t="s">
        <v>28</v>
      </c>
      <c r="M5"/>
      <c r="N5" s="74">
        <v>1</v>
      </c>
      <c r="O5" s="74">
        <v>2</v>
      </c>
      <c r="P5" s="74">
        <v>3</v>
      </c>
      <c r="Q5"/>
    </row>
    <row r="6" spans="1:17" s="36" customFormat="1">
      <c r="A6" s="93"/>
      <c r="B6" s="93"/>
      <c r="C6" s="120"/>
      <c r="D6" s="139"/>
      <c r="E6" s="93" t="s">
        <v>47</v>
      </c>
      <c r="F6" s="139"/>
      <c r="J6" s="100"/>
      <c r="L6" s="47"/>
      <c r="M6" s="39"/>
      <c r="Q6" s="39"/>
    </row>
    <row r="7" spans="1:17">
      <c r="E7" s="8"/>
      <c r="F7" s="49"/>
    </row>
    <row r="8" spans="1:17">
      <c r="A8" s="8" t="s">
        <v>64</v>
      </c>
      <c r="F8" s="49"/>
      <c r="J8" s="92"/>
      <c r="Q8" s="5"/>
    </row>
    <row r="9" spans="1:17" ht="14.25">
      <c r="J9"/>
      <c r="L9" s="51"/>
      <c r="N9" s="41"/>
      <c r="O9" s="41"/>
      <c r="P9" s="41"/>
    </row>
    <row r="10" spans="1:17" s="51" customFormat="1" ht="14.25">
      <c r="A10" s="58"/>
      <c r="B10" s="58"/>
      <c r="C10" s="28"/>
      <c r="D10" s="28"/>
      <c r="E10" s="42"/>
      <c r="F10" s="28"/>
      <c r="G10" s="42"/>
      <c r="H10" s="42"/>
      <c r="I10" s="78"/>
      <c r="J10" s="92" t="s">
        <v>41</v>
      </c>
      <c r="K10" s="28">
        <f>H10-INDEX(M10:Q10,$J$5)</f>
        <v>0</v>
      </c>
      <c r="L10" s="28">
        <v>0</v>
      </c>
      <c r="M10" s="47"/>
      <c r="N10" s="38"/>
      <c r="O10" s="38"/>
      <c r="P10" s="38"/>
      <c r="Q10" s="47"/>
    </row>
    <row r="11" spans="1:17" s="126" customFormat="1" ht="14.25">
      <c r="A11" s="105"/>
      <c r="B11" s="105"/>
      <c r="C11" s="73"/>
      <c r="D11" s="73"/>
      <c r="E11" s="67"/>
      <c r="F11" s="73"/>
      <c r="G11" s="67"/>
      <c r="H11" s="67"/>
      <c r="I11" s="174"/>
      <c r="J11" s="92" t="s">
        <v>41</v>
      </c>
      <c r="K11" s="73">
        <f>H11-INDEX(M11:Q11,$J$5)</f>
        <v>0</v>
      </c>
      <c r="L11" s="28">
        <v>0</v>
      </c>
      <c r="M11" s="113"/>
      <c r="N11" s="68"/>
      <c r="O11" s="68"/>
      <c r="P11" s="68"/>
      <c r="Q11" s="113"/>
    </row>
    <row r="12" spans="1:17" s="126" customFormat="1" ht="14.25">
      <c r="A12" s="105"/>
      <c r="B12" s="105"/>
      <c r="C12" s="73"/>
      <c r="D12" s="73"/>
      <c r="E12" s="67"/>
      <c r="F12" s="73"/>
      <c r="G12" s="67"/>
      <c r="H12" s="67"/>
      <c r="I12" s="174"/>
      <c r="J12" s="92" t="s">
        <v>41</v>
      </c>
      <c r="K12" s="73">
        <f>H12-INDEX(M12:Q12,$J$5)</f>
        <v>0</v>
      </c>
      <c r="L12" s="28">
        <v>0</v>
      </c>
      <c r="M12" s="113"/>
      <c r="N12" s="68"/>
      <c r="O12" s="68"/>
      <c r="P12" s="68"/>
      <c r="Q12" s="113"/>
    </row>
    <row r="13" spans="1:17" s="51" customFormat="1" ht="14.25">
      <c r="A13" s="58"/>
      <c r="B13" s="58"/>
      <c r="C13" s="28"/>
      <c r="D13" s="28"/>
      <c r="E13" s="42"/>
      <c r="F13" s="28"/>
      <c r="G13" s="42"/>
      <c r="H13" s="42"/>
      <c r="I13" s="78"/>
      <c r="J13" s="92" t="s">
        <v>41</v>
      </c>
      <c r="K13" s="28">
        <f>H13-INDEX(M13:Q13,$J$5)</f>
        <v>0</v>
      </c>
      <c r="L13" s="28">
        <v>0</v>
      </c>
      <c r="M13" s="47"/>
      <c r="N13" s="38"/>
      <c r="O13" s="38"/>
      <c r="P13" s="38"/>
      <c r="Q13" s="47"/>
    </row>
    <row r="14" spans="1:17" ht="14.25">
      <c r="C14" s="6"/>
      <c r="F14" s="49"/>
      <c r="G14" s="146"/>
      <c r="H14" s="28"/>
      <c r="I14" s="130"/>
      <c r="J14"/>
      <c r="L14" s="51"/>
      <c r="M14" s="106"/>
      <c r="N14" s="41"/>
      <c r="O14" s="41"/>
      <c r="P14" s="41"/>
      <c r="Q14" s="106"/>
    </row>
    <row r="15" spans="1:17" ht="14.25">
      <c r="A15" s="85"/>
      <c r="B15" s="85"/>
      <c r="C15" s="161"/>
      <c r="D15" s="155"/>
      <c r="E15" s="5"/>
      <c r="F15" s="5"/>
      <c r="G15" s="5"/>
      <c r="H15" s="168"/>
      <c r="J15"/>
      <c r="L15" s="51"/>
      <c r="M15" s="96"/>
      <c r="N15" s="41"/>
      <c r="O15" s="41"/>
      <c r="P15" s="41"/>
      <c r="Q15" s="96"/>
    </row>
    <row r="16" spans="1:17" ht="14.25">
      <c r="A16" s="85"/>
      <c r="B16" s="85"/>
      <c r="C16" s="161"/>
      <c r="D16" s="155"/>
      <c r="E16" s="5"/>
      <c r="F16" s="5"/>
      <c r="G16" s="5"/>
      <c r="H16" s="168"/>
      <c r="J16"/>
      <c r="L16" s="51"/>
      <c r="M16" s="96"/>
      <c r="N16" s="41"/>
      <c r="O16" s="41"/>
      <c r="P16" s="41"/>
      <c r="Q16" s="96"/>
    </row>
    <row r="17" spans="1:17" s="7" customFormat="1">
      <c r="A17" s="49"/>
      <c r="B17" s="85"/>
      <c r="C17" s="6"/>
      <c r="D17" s="6"/>
      <c r="J17" s="52"/>
      <c r="L17" s="98"/>
      <c r="M17" s="65"/>
      <c r="N17" s="62"/>
      <c r="O17" s="62"/>
      <c r="P17" s="62"/>
      <c r="Q17" s="65"/>
    </row>
    <row r="18" spans="1:17" s="7" customFormat="1">
      <c r="A18" s="49"/>
      <c r="B18" s="85"/>
      <c r="C18" s="6"/>
      <c r="D18" s="6"/>
      <c r="J18" s="52"/>
      <c r="L18" s="98"/>
      <c r="M18" s="65"/>
      <c r="N18" s="62"/>
      <c r="O18" s="62"/>
      <c r="P18" s="62"/>
      <c r="Q18" s="65"/>
    </row>
    <row r="19" spans="1:17" s="7" customFormat="1">
      <c r="A19" s="8" t="s">
        <v>84</v>
      </c>
      <c r="B19" s="6"/>
      <c r="C19" s="6"/>
      <c r="D19" s="6"/>
      <c r="F19" s="48"/>
      <c r="J19" s="52"/>
      <c r="L19" s="98"/>
      <c r="M19" s="65"/>
      <c r="N19" s="71"/>
      <c r="O19" s="71"/>
      <c r="P19" s="71"/>
      <c r="Q19" s="65"/>
    </row>
    <row r="20" spans="1:17" s="7" customFormat="1">
      <c r="A20" s="86"/>
      <c r="B20" s="86"/>
      <c r="C20" s="133"/>
      <c r="D20" s="165"/>
      <c r="E20" s="27" t="s">
        <v>35</v>
      </c>
      <c r="F20" s="48"/>
      <c r="G20" s="121"/>
      <c r="H20" s="169">
        <f ca="1">NOW()</f>
        <v>45165.528976157409</v>
      </c>
      <c r="J20" s="52"/>
      <c r="L20" s="98"/>
      <c r="M20" s="65"/>
      <c r="N20" s="70"/>
      <c r="O20" s="70"/>
      <c r="P20" s="70"/>
      <c r="Q20" s="65"/>
    </row>
    <row r="21" spans="1:17" s="7" customFormat="1">
      <c r="A21" s="8"/>
      <c r="B21" s="8"/>
      <c r="C21" s="23"/>
      <c r="D21" s="6"/>
      <c r="E21" s="7" t="s">
        <v>69</v>
      </c>
      <c r="F21" s="48"/>
      <c r="H21" s="158" t="str">
        <f ca="1">MID(CELL("filename",$A$1),SEARCH("[",CELL("filename",$A$1))+1,SEARCH("]",CELL("filename",$A$1))-SEARCH("[",CELL("filename",$A$1))-1)</f>
        <v>GEN-SQR.xlsx</v>
      </c>
      <c r="J21" s="52"/>
      <c r="L21" s="98"/>
      <c r="M21" s="65"/>
      <c r="N21" s="62"/>
      <c r="O21" s="62"/>
      <c r="P21" s="62"/>
      <c r="Q21" s="65"/>
    </row>
    <row r="22" spans="1:17" s="7" customFormat="1">
      <c r="A22" s="8"/>
      <c r="B22" s="8"/>
      <c r="C22" s="23"/>
      <c r="D22" s="49"/>
      <c r="E22" s="16"/>
      <c r="F22" s="48"/>
      <c r="J22" s="52"/>
      <c r="L22" s="98"/>
      <c r="M22" s="65"/>
      <c r="Q22" s="65"/>
    </row>
    <row r="23" spans="1:17" s="7" customFormat="1">
      <c r="A23" s="8"/>
      <c r="B23" s="8"/>
      <c r="C23" s="23"/>
      <c r="D23" s="49"/>
      <c r="E23" s="16"/>
      <c r="F23" s="48"/>
      <c r="J23" s="52"/>
      <c r="L23" s="98"/>
      <c r="M23" s="65"/>
      <c r="Q23" s="65"/>
    </row>
    <row r="24" spans="1:17" s="148" customFormat="1">
      <c r="A24" s="84"/>
      <c r="B24" s="84"/>
      <c r="C24" s="162"/>
      <c r="D24" s="141"/>
      <c r="E24" s="123" t="s">
        <v>47</v>
      </c>
      <c r="F24" s="149"/>
      <c r="G24" s="95"/>
      <c r="H24" s="95"/>
      <c r="J24" s="100" t="s">
        <v>13</v>
      </c>
      <c r="L24" s="154"/>
      <c r="M24" s="65"/>
      <c r="N24" s="65"/>
      <c r="O24" s="65"/>
      <c r="P24" s="65"/>
      <c r="Q24" s="65"/>
    </row>
    <row r="25" spans="1:17" s="7" customFormat="1">
      <c r="A25" s="8"/>
      <c r="B25" s="8"/>
      <c r="C25" s="23"/>
      <c r="D25" s="49"/>
      <c r="J25" s="52"/>
      <c r="L25" s="98"/>
      <c r="M25" s="65"/>
      <c r="Q25" s="6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C338"/>
  <sheetViews>
    <sheetView workbookViewId="0">
      <selection activeCell="G11" sqref="G11"/>
    </sheetView>
  </sheetViews>
  <sheetFormatPr defaultColWidth="0" defaultRowHeight="10.15"/>
  <cols>
    <col min="1" max="1" width="19.73046875" style="55" customWidth="1"/>
    <col min="2" max="2" width="42.73046875" style="55" customWidth="1"/>
    <col min="3" max="3" width="47.73046875" style="55" customWidth="1"/>
    <col min="4" max="4" width="21.73046875" style="55" customWidth="1"/>
    <col min="5" max="5" width="18.73046875" style="55" customWidth="1"/>
    <col min="6" max="6" width="19.73046875" style="55" customWidth="1"/>
    <col min="7" max="7" width="23.73046875" style="55" customWidth="1"/>
    <col min="8" max="8" width="103.73046875" style="55" customWidth="1"/>
    <col min="9" max="56" width="9.73046875" style="55" customWidth="1"/>
    <col min="57" max="16384" width="9.1328125" style="55"/>
  </cols>
  <sheetData>
    <row r="1" spans="1:55" ht="25.15">
      <c r="A1" s="21" t="str">
        <f ca="1">RIGHT(CELL("filename",A1),LEN(CELL("filename",A1))-SEARCH("]",CELL("filename",A1)))</f>
        <v>Issues</v>
      </c>
    </row>
    <row r="5" spans="1:55" ht="17.649999999999999">
      <c r="A5" s="1" t="s">
        <v>11</v>
      </c>
      <c r="B5" s="1" t="s">
        <v>43</v>
      </c>
      <c r="C5" s="1" t="s">
        <v>61</v>
      </c>
      <c r="D5" s="1" t="s">
        <v>12</v>
      </c>
      <c r="E5" s="1" t="s">
        <v>1</v>
      </c>
      <c r="F5" s="1" t="s">
        <v>36</v>
      </c>
      <c r="G5" s="1" t="s">
        <v>22</v>
      </c>
      <c r="H5" s="1" t="s">
        <v>23</v>
      </c>
      <c r="I5" s="1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</row>
    <row r="6" spans="1:55" ht="12.75">
      <c r="A6" s="6"/>
      <c r="B6" s="6"/>
      <c r="C6" s="6"/>
      <c r="D6" s="164"/>
      <c r="E6" s="6"/>
      <c r="F6" s="6"/>
      <c r="G6" s="6"/>
      <c r="H6" s="6"/>
      <c r="I6" s="80"/>
      <c r="J6" s="80"/>
    </row>
    <row r="7" spans="1:55" ht="12.75">
      <c r="A7" s="6"/>
      <c r="B7" s="6"/>
      <c r="C7" s="6"/>
      <c r="D7" s="6"/>
      <c r="E7" s="6"/>
      <c r="F7" s="6"/>
      <c r="G7" s="6"/>
      <c r="H7" s="6"/>
      <c r="I7" s="80"/>
      <c r="J7" s="80"/>
    </row>
    <row r="8" spans="1:55" ht="12.75">
      <c r="A8" s="6"/>
      <c r="B8" s="6"/>
      <c r="C8" s="6"/>
      <c r="D8" s="6"/>
      <c r="E8" s="6"/>
      <c r="F8" s="6"/>
      <c r="G8" s="6"/>
      <c r="H8" s="6"/>
      <c r="I8" s="80"/>
      <c r="J8" s="80"/>
    </row>
    <row r="9" spans="1:55" ht="12.75">
      <c r="A9" s="6"/>
      <c r="B9" s="6"/>
      <c r="C9" s="6"/>
      <c r="D9" s="6"/>
      <c r="E9" s="6"/>
      <c r="F9" s="6"/>
      <c r="G9" s="6"/>
      <c r="H9" s="6"/>
      <c r="I9" s="80"/>
      <c r="J9" s="80"/>
    </row>
    <row r="10" spans="1:55" ht="12.75">
      <c r="A10" s="6"/>
      <c r="B10" s="6"/>
      <c r="C10" s="6"/>
      <c r="D10" s="6"/>
      <c r="E10" s="6"/>
      <c r="F10" s="6"/>
      <c r="G10" s="6"/>
      <c r="H10" s="6"/>
      <c r="I10" s="80"/>
      <c r="J10" s="80"/>
    </row>
    <row r="11" spans="1:55" ht="12.75">
      <c r="A11" s="6"/>
      <c r="B11" s="6"/>
      <c r="C11" s="6"/>
      <c r="D11" s="6"/>
      <c r="E11" s="6"/>
      <c r="F11" s="6"/>
      <c r="G11" s="6"/>
      <c r="H11" s="6"/>
      <c r="I11" s="80"/>
      <c r="J11" s="80"/>
    </row>
    <row r="12" spans="1:55" ht="12.75">
      <c r="A12" s="6"/>
      <c r="B12" s="6"/>
      <c r="C12" s="6"/>
      <c r="D12" s="6"/>
      <c r="E12" s="6"/>
      <c r="F12" s="6"/>
      <c r="G12" s="6"/>
      <c r="H12" s="6"/>
      <c r="I12" s="80"/>
      <c r="J12" s="80"/>
    </row>
    <row r="13" spans="1:55" ht="12.75">
      <c r="A13" s="6"/>
      <c r="B13" s="6"/>
      <c r="C13" s="6"/>
      <c r="D13" s="6"/>
      <c r="E13" s="6"/>
      <c r="F13" s="6"/>
      <c r="G13" s="6"/>
      <c r="H13" s="6"/>
      <c r="I13" s="80"/>
      <c r="J13" s="80"/>
    </row>
    <row r="14" spans="1:55" ht="12.75">
      <c r="A14" s="6"/>
      <c r="B14" s="6"/>
      <c r="C14" s="6"/>
      <c r="D14" s="6"/>
      <c r="E14" s="6"/>
      <c r="F14" s="6"/>
      <c r="G14" s="6"/>
      <c r="H14" s="6"/>
      <c r="I14" s="80"/>
      <c r="J14" s="80"/>
    </row>
    <row r="15" spans="1:55" ht="12.75">
      <c r="A15" s="6"/>
      <c r="B15" s="6"/>
      <c r="C15" s="6"/>
      <c r="D15" s="6"/>
      <c r="E15" s="6"/>
      <c r="F15" s="6"/>
      <c r="G15" s="6"/>
      <c r="H15" s="6"/>
      <c r="I15" s="80"/>
      <c r="J15" s="80"/>
    </row>
    <row r="16" spans="1:55" ht="12.75">
      <c r="A16" s="6"/>
      <c r="B16" s="6"/>
      <c r="C16" s="6"/>
      <c r="D16" s="6"/>
      <c r="E16" s="6"/>
      <c r="F16" s="6"/>
      <c r="G16" s="6"/>
      <c r="H16" s="6"/>
      <c r="I16" s="80"/>
      <c r="J16" s="80"/>
    </row>
    <row r="17" spans="1:10" ht="12.75">
      <c r="A17" s="6"/>
      <c r="B17" s="6"/>
      <c r="C17" s="6"/>
      <c r="D17" s="6"/>
      <c r="E17" s="6"/>
      <c r="F17" s="6"/>
      <c r="G17" s="6"/>
      <c r="H17" s="6"/>
      <c r="I17" s="80"/>
      <c r="J17" s="80"/>
    </row>
    <row r="18" spans="1:10" ht="12.75">
      <c r="A18" s="6"/>
      <c r="B18" s="6"/>
      <c r="C18" s="6"/>
      <c r="D18" s="6"/>
      <c r="E18" s="6"/>
      <c r="F18" s="6"/>
      <c r="G18" s="6"/>
      <c r="H18" s="6"/>
      <c r="I18" s="80"/>
      <c r="J18" s="80"/>
    </row>
    <row r="19" spans="1:10" ht="12.75">
      <c r="A19" s="6"/>
      <c r="B19" s="6"/>
      <c r="C19" s="6"/>
      <c r="D19" s="6"/>
      <c r="E19" s="6"/>
      <c r="F19" s="6"/>
      <c r="G19" s="6"/>
      <c r="H19" s="6"/>
      <c r="I19" s="80"/>
      <c r="J19" s="80"/>
    </row>
    <row r="20" spans="1:10" ht="12.75">
      <c r="A20" s="6"/>
      <c r="B20" s="6"/>
      <c r="C20" s="6"/>
      <c r="D20" s="6"/>
      <c r="E20" s="6"/>
      <c r="F20" s="6"/>
      <c r="G20" s="6"/>
      <c r="H20" s="6"/>
      <c r="I20" s="80"/>
      <c r="J20" s="80"/>
    </row>
    <row r="21" spans="1:10" ht="12.75">
      <c r="A21" s="6"/>
      <c r="B21" s="6"/>
      <c r="C21" s="6"/>
      <c r="D21" s="6"/>
      <c r="E21" s="6"/>
      <c r="F21" s="6"/>
      <c r="G21" s="6"/>
      <c r="H21" s="6"/>
      <c r="I21" s="80"/>
      <c r="J21" s="80"/>
    </row>
    <row r="22" spans="1:10" ht="12.75">
      <c r="A22" s="6"/>
      <c r="B22" s="6"/>
      <c r="C22" s="6"/>
      <c r="D22" s="6"/>
      <c r="E22" s="6"/>
      <c r="F22" s="6"/>
      <c r="G22" s="6"/>
      <c r="H22" s="6"/>
      <c r="I22" s="80"/>
      <c r="J22" s="80"/>
    </row>
    <row r="23" spans="1:10" ht="12.75">
      <c r="A23" s="6"/>
      <c r="B23" s="6"/>
      <c r="C23" s="6"/>
      <c r="D23" s="6"/>
      <c r="E23" s="6"/>
      <c r="F23" s="6"/>
      <c r="G23" s="6"/>
      <c r="H23" s="6"/>
      <c r="I23" s="80"/>
      <c r="J23" s="80"/>
    </row>
    <row r="24" spans="1:10" ht="12.75">
      <c r="A24" s="6"/>
      <c r="B24" s="6"/>
      <c r="C24" s="6"/>
      <c r="D24" s="6"/>
      <c r="E24" s="6"/>
      <c r="F24" s="6"/>
      <c r="G24" s="6"/>
      <c r="H24" s="6"/>
      <c r="I24" s="80"/>
      <c r="J24" s="80"/>
    </row>
    <row r="25" spans="1:10" ht="12.75">
      <c r="A25" s="6"/>
      <c r="B25" s="6"/>
      <c r="C25" s="6"/>
      <c r="D25" s="6"/>
      <c r="E25" s="6"/>
      <c r="F25" s="6"/>
      <c r="G25" s="6"/>
      <c r="H25" s="6"/>
      <c r="I25" s="80"/>
      <c r="J25" s="80"/>
    </row>
    <row r="26" spans="1:10" ht="12.75">
      <c r="A26" s="6"/>
      <c r="B26" s="6"/>
      <c r="C26" s="6"/>
      <c r="D26" s="6"/>
      <c r="E26" s="6"/>
      <c r="F26" s="6"/>
      <c r="G26" s="6"/>
      <c r="H26" s="6"/>
      <c r="I26" s="80"/>
      <c r="J26" s="80"/>
    </row>
    <row r="27" spans="1:10" ht="12.75">
      <c r="A27" s="6"/>
      <c r="B27" s="6"/>
      <c r="C27" s="6"/>
      <c r="D27" s="6"/>
      <c r="E27" s="6"/>
      <c r="F27" s="6"/>
      <c r="G27" s="6"/>
      <c r="H27" s="6"/>
      <c r="I27" s="80"/>
      <c r="J27" s="80"/>
    </row>
    <row r="28" spans="1:10" ht="12.75">
      <c r="A28" s="6"/>
      <c r="B28" s="6"/>
      <c r="C28" s="6"/>
      <c r="D28" s="6"/>
      <c r="E28" s="6"/>
      <c r="F28" s="6"/>
      <c r="G28" s="6"/>
      <c r="H28" s="6"/>
      <c r="I28" s="80"/>
      <c r="J28" s="80"/>
    </row>
    <row r="29" spans="1:10" ht="12.75">
      <c r="A29" s="6"/>
      <c r="B29" s="6"/>
      <c r="C29" s="6"/>
      <c r="D29" s="6"/>
      <c r="E29" s="6"/>
      <c r="F29" s="6"/>
      <c r="G29" s="6"/>
      <c r="H29" s="6"/>
      <c r="I29" s="80"/>
      <c r="J29" s="80"/>
    </row>
    <row r="30" spans="1:10" ht="12.75">
      <c r="A30" s="6"/>
      <c r="B30" s="6"/>
      <c r="C30" s="6"/>
      <c r="D30" s="6"/>
      <c r="E30" s="6"/>
      <c r="F30" s="6"/>
      <c r="G30" s="6"/>
      <c r="H30" s="6"/>
      <c r="I30" s="80"/>
      <c r="J30" s="80"/>
    </row>
    <row r="31" spans="1:10" ht="12.75">
      <c r="A31" s="6"/>
      <c r="B31" s="6"/>
      <c r="C31" s="6"/>
      <c r="D31" s="6"/>
      <c r="E31" s="6"/>
      <c r="F31" s="6"/>
      <c r="G31" s="6"/>
      <c r="H31" s="6"/>
      <c r="I31" s="80"/>
      <c r="J31" s="80"/>
    </row>
    <row r="32" spans="1:10" ht="12.75">
      <c r="A32" s="6"/>
      <c r="B32" s="6"/>
      <c r="C32" s="6"/>
      <c r="D32" s="6"/>
      <c r="E32" s="6"/>
      <c r="F32" s="6"/>
      <c r="G32" s="6"/>
      <c r="H32" s="6"/>
      <c r="I32" s="80"/>
      <c r="J32" s="80"/>
    </row>
    <row r="33" spans="1:10" ht="12.75">
      <c r="A33" s="6"/>
      <c r="B33" s="6"/>
      <c r="C33" s="6"/>
      <c r="D33" s="6"/>
      <c r="E33" s="6"/>
      <c r="F33" s="6"/>
      <c r="G33" s="6"/>
      <c r="H33" s="6"/>
      <c r="I33" s="80"/>
      <c r="J33" s="80"/>
    </row>
    <row r="34" spans="1:10" ht="12.75">
      <c r="A34" s="6"/>
      <c r="B34" s="6"/>
      <c r="C34" s="6"/>
      <c r="D34" s="6"/>
      <c r="E34" s="6"/>
      <c r="F34" s="6"/>
      <c r="G34" s="6"/>
      <c r="H34" s="6"/>
      <c r="I34" s="80"/>
      <c r="J34" s="80"/>
    </row>
    <row r="35" spans="1:10" ht="12.75">
      <c r="A35" s="6"/>
      <c r="B35" s="6"/>
      <c r="C35" s="6"/>
      <c r="D35" s="6"/>
      <c r="E35" s="6"/>
      <c r="F35" s="6"/>
      <c r="G35" s="6"/>
      <c r="H35" s="6"/>
      <c r="I35" s="80"/>
      <c r="J35" s="80"/>
    </row>
    <row r="36" spans="1:10" ht="12.75">
      <c r="A36" s="6"/>
      <c r="B36" s="6"/>
      <c r="C36" s="6"/>
      <c r="D36" s="6"/>
      <c r="E36" s="6"/>
      <c r="F36" s="6"/>
      <c r="G36" s="6"/>
      <c r="H36" s="6"/>
      <c r="I36" s="80"/>
      <c r="J36" s="80"/>
    </row>
    <row r="37" spans="1:10" ht="12.75">
      <c r="A37" s="6"/>
      <c r="B37" s="6"/>
      <c r="C37" s="6"/>
      <c r="D37" s="6"/>
      <c r="E37" s="6"/>
      <c r="F37" s="6"/>
      <c r="G37" s="6"/>
      <c r="H37" s="6"/>
      <c r="I37" s="80"/>
      <c r="J37" s="80"/>
    </row>
    <row r="38" spans="1:10" ht="12.75">
      <c r="A38" s="6"/>
      <c r="B38" s="6"/>
      <c r="C38" s="6"/>
      <c r="D38" s="6"/>
      <c r="E38" s="6"/>
      <c r="F38" s="6"/>
      <c r="G38" s="6"/>
      <c r="H38" s="6"/>
      <c r="I38" s="80"/>
      <c r="J38" s="80"/>
    </row>
    <row r="39" spans="1:10" ht="12.75">
      <c r="A39" s="6"/>
      <c r="B39" s="6"/>
      <c r="C39" s="6"/>
      <c r="D39" s="6"/>
      <c r="E39" s="6"/>
      <c r="F39" s="6"/>
      <c r="G39" s="6"/>
      <c r="H39" s="6"/>
      <c r="I39" s="80"/>
      <c r="J39" s="80"/>
    </row>
    <row r="40" spans="1:10" ht="12.75">
      <c r="A40" s="6"/>
      <c r="B40" s="6"/>
      <c r="C40" s="6"/>
      <c r="D40" s="6"/>
      <c r="E40" s="6"/>
      <c r="F40" s="6"/>
      <c r="G40" s="6"/>
      <c r="H40" s="6"/>
      <c r="I40" s="80"/>
      <c r="J40" s="80"/>
    </row>
    <row r="41" spans="1:10" ht="12.75">
      <c r="A41" s="6"/>
      <c r="B41" s="6"/>
      <c r="C41" s="6"/>
      <c r="D41" s="6"/>
      <c r="E41" s="6"/>
      <c r="F41" s="6"/>
      <c r="G41" s="6"/>
      <c r="H41" s="6"/>
      <c r="I41" s="80"/>
      <c r="J41" s="80"/>
    </row>
    <row r="42" spans="1:10" ht="12.75">
      <c r="A42" s="6"/>
      <c r="B42" s="6"/>
      <c r="C42" s="6"/>
      <c r="D42" s="6"/>
      <c r="E42" s="6"/>
      <c r="F42" s="6"/>
      <c r="G42" s="6"/>
      <c r="H42" s="6"/>
      <c r="I42" s="80"/>
      <c r="J42" s="80"/>
    </row>
    <row r="43" spans="1:10" ht="12.75">
      <c r="A43" s="6"/>
      <c r="B43" s="6"/>
      <c r="C43" s="6"/>
      <c r="D43" s="6"/>
      <c r="E43" s="6"/>
      <c r="F43" s="6"/>
      <c r="G43" s="6"/>
      <c r="H43" s="6"/>
      <c r="I43" s="80"/>
      <c r="J43" s="80"/>
    </row>
    <row r="44" spans="1:10" ht="12.75">
      <c r="A44" s="6"/>
      <c r="B44" s="6"/>
      <c r="C44" s="6"/>
      <c r="D44" s="6"/>
      <c r="E44" s="6"/>
      <c r="F44" s="6"/>
      <c r="G44" s="6"/>
      <c r="H44" s="6"/>
      <c r="I44" s="80"/>
      <c r="J44" s="80"/>
    </row>
    <row r="45" spans="1:10" ht="12.75">
      <c r="A45" s="6"/>
      <c r="B45" s="6"/>
      <c r="C45" s="6"/>
      <c r="D45" s="6"/>
      <c r="E45" s="6"/>
      <c r="F45" s="6"/>
      <c r="G45" s="6"/>
      <c r="H45" s="6"/>
      <c r="I45" s="80"/>
      <c r="J45" s="80"/>
    </row>
    <row r="46" spans="1:10" ht="12.75">
      <c r="A46" s="6"/>
      <c r="B46" s="6"/>
      <c r="C46" s="6"/>
      <c r="D46" s="6"/>
      <c r="E46" s="6"/>
      <c r="F46" s="6"/>
      <c r="G46" s="6"/>
      <c r="H46" s="6"/>
      <c r="I46" s="80"/>
      <c r="J46" s="80"/>
    </row>
    <row r="47" spans="1:10" ht="12.75">
      <c r="A47" s="6"/>
      <c r="B47" s="6"/>
      <c r="C47" s="6"/>
      <c r="D47" s="6"/>
      <c r="E47" s="6"/>
      <c r="F47" s="6"/>
      <c r="G47" s="6"/>
      <c r="H47" s="6"/>
      <c r="I47" s="80"/>
      <c r="J47" s="80"/>
    </row>
    <row r="48" spans="1:10" ht="12.75">
      <c r="A48" s="6"/>
      <c r="B48" s="6"/>
      <c r="C48" s="6"/>
      <c r="D48" s="6"/>
      <c r="E48" s="6"/>
      <c r="F48" s="6"/>
      <c r="G48" s="6"/>
      <c r="H48" s="6"/>
      <c r="I48" s="80"/>
      <c r="J48" s="80"/>
    </row>
    <row r="49" spans="1:10" ht="12.75">
      <c r="A49" s="6"/>
      <c r="B49" s="6"/>
      <c r="C49" s="6"/>
      <c r="D49" s="6"/>
      <c r="E49" s="6"/>
      <c r="F49" s="6"/>
      <c r="G49" s="6"/>
      <c r="H49" s="6"/>
      <c r="I49" s="80"/>
      <c r="J49" s="80"/>
    </row>
    <row r="50" spans="1:10" ht="12.75">
      <c r="A50" s="6"/>
      <c r="B50" s="6"/>
      <c r="C50" s="6"/>
      <c r="D50" s="6"/>
      <c r="E50" s="6"/>
      <c r="F50" s="6"/>
      <c r="G50" s="6"/>
      <c r="H50" s="6"/>
      <c r="I50" s="80"/>
      <c r="J50" s="80"/>
    </row>
    <row r="51" spans="1:10" ht="12.75">
      <c r="A51" s="6"/>
      <c r="B51" s="6"/>
      <c r="C51" s="6"/>
      <c r="D51" s="6"/>
      <c r="E51" s="6"/>
      <c r="F51" s="6"/>
      <c r="G51" s="6"/>
      <c r="H51" s="6"/>
      <c r="I51" s="80"/>
      <c r="J51" s="80"/>
    </row>
    <row r="52" spans="1:10" ht="12.75">
      <c r="A52" s="6"/>
      <c r="B52" s="6"/>
      <c r="C52" s="6"/>
      <c r="D52" s="6"/>
      <c r="E52" s="6"/>
      <c r="F52" s="6"/>
      <c r="G52" s="6"/>
      <c r="H52" s="6"/>
      <c r="I52" s="80"/>
      <c r="J52" s="80"/>
    </row>
    <row r="53" spans="1:10" ht="12.75">
      <c r="A53" s="6"/>
      <c r="B53" s="6"/>
      <c r="C53" s="6"/>
      <c r="D53" s="6"/>
      <c r="E53" s="6"/>
      <c r="F53" s="6"/>
      <c r="G53" s="6"/>
      <c r="H53" s="6"/>
      <c r="I53" s="80"/>
      <c r="J53" s="80"/>
    </row>
    <row r="54" spans="1:10" ht="12.75">
      <c r="A54" s="6"/>
      <c r="B54" s="6"/>
      <c r="C54" s="6"/>
      <c r="D54" s="6"/>
      <c r="E54" s="6"/>
      <c r="F54" s="6"/>
      <c r="G54" s="6"/>
      <c r="H54" s="6"/>
      <c r="I54" s="80"/>
      <c r="J54" s="80"/>
    </row>
    <row r="55" spans="1:10" ht="12.75">
      <c r="A55" s="6"/>
      <c r="B55" s="6"/>
      <c r="C55" s="6"/>
      <c r="D55" s="6"/>
      <c r="E55" s="6"/>
      <c r="F55" s="6"/>
      <c r="G55" s="6"/>
      <c r="H55" s="6"/>
      <c r="I55" s="80"/>
      <c r="J55" s="80"/>
    </row>
    <row r="56" spans="1:10" ht="12.75">
      <c r="A56" s="6"/>
      <c r="B56" s="6"/>
      <c r="C56" s="6"/>
      <c r="D56" s="6"/>
      <c r="E56" s="6"/>
      <c r="F56" s="6"/>
      <c r="G56" s="6"/>
      <c r="H56" s="6"/>
      <c r="I56" s="80"/>
      <c r="J56" s="80"/>
    </row>
    <row r="57" spans="1:10" ht="12.75">
      <c r="A57" s="6"/>
      <c r="B57" s="6"/>
      <c r="C57" s="6"/>
      <c r="D57" s="6"/>
      <c r="E57" s="6"/>
      <c r="F57" s="6"/>
      <c r="G57" s="6"/>
      <c r="H57" s="6"/>
      <c r="I57" s="80"/>
      <c r="J57" s="80"/>
    </row>
    <row r="58" spans="1:10" ht="12.75">
      <c r="A58" s="6"/>
      <c r="B58" s="6"/>
      <c r="C58" s="6"/>
      <c r="D58" s="6"/>
      <c r="E58" s="6"/>
      <c r="F58" s="6"/>
      <c r="G58" s="6"/>
      <c r="H58" s="6"/>
      <c r="I58" s="80"/>
      <c r="J58" s="80"/>
    </row>
    <row r="59" spans="1:10" ht="12.75">
      <c r="A59" s="6"/>
      <c r="B59" s="6"/>
      <c r="C59" s="6"/>
      <c r="D59" s="6"/>
      <c r="E59" s="6"/>
      <c r="F59" s="6"/>
      <c r="G59" s="6"/>
      <c r="H59" s="6"/>
      <c r="I59" s="80"/>
      <c r="J59" s="80"/>
    </row>
    <row r="60" spans="1:10" ht="12.75">
      <c r="A60" s="6"/>
      <c r="B60" s="6"/>
      <c r="C60" s="6"/>
      <c r="D60" s="6"/>
      <c r="E60" s="6"/>
      <c r="F60" s="6"/>
      <c r="G60" s="6"/>
      <c r="H60" s="6"/>
      <c r="I60" s="80"/>
      <c r="J60" s="80"/>
    </row>
    <row r="61" spans="1:10" ht="12.75">
      <c r="A61" s="6"/>
      <c r="B61" s="6"/>
      <c r="C61" s="6"/>
      <c r="D61" s="6"/>
      <c r="E61" s="6"/>
      <c r="F61" s="6"/>
      <c r="G61" s="6"/>
      <c r="H61" s="6"/>
      <c r="I61" s="80"/>
      <c r="J61" s="80"/>
    </row>
    <row r="62" spans="1:10" ht="12.75">
      <c r="A62" s="6"/>
      <c r="B62" s="6"/>
      <c r="C62" s="6"/>
      <c r="D62" s="6"/>
      <c r="E62" s="6"/>
      <c r="F62" s="6"/>
      <c r="G62" s="6"/>
      <c r="H62" s="6"/>
      <c r="I62" s="80"/>
      <c r="J62" s="80"/>
    </row>
    <row r="63" spans="1:10" ht="12.75">
      <c r="A63" s="6"/>
      <c r="B63" s="6"/>
      <c r="C63" s="6"/>
      <c r="D63" s="6"/>
      <c r="E63" s="6"/>
      <c r="F63" s="6"/>
      <c r="G63" s="6"/>
      <c r="H63" s="6"/>
      <c r="I63" s="80"/>
      <c r="J63" s="80"/>
    </row>
    <row r="64" spans="1:10" ht="12.75">
      <c r="A64" s="6"/>
      <c r="B64" s="6"/>
      <c r="C64" s="6"/>
      <c r="D64" s="6"/>
      <c r="E64" s="6"/>
      <c r="F64" s="6"/>
      <c r="G64" s="6"/>
      <c r="H64" s="6"/>
      <c r="I64" s="80"/>
      <c r="J64" s="80"/>
    </row>
    <row r="65" spans="1:10" ht="12.75">
      <c r="A65" s="6"/>
      <c r="B65" s="6"/>
      <c r="C65" s="6"/>
      <c r="D65" s="6"/>
      <c r="E65" s="6"/>
      <c r="F65" s="6"/>
      <c r="G65" s="6"/>
      <c r="H65" s="6"/>
      <c r="I65" s="80"/>
      <c r="J65" s="80"/>
    </row>
    <row r="66" spans="1:10" ht="12.75">
      <c r="A66" s="6"/>
      <c r="B66" s="6"/>
      <c r="C66" s="6"/>
      <c r="D66" s="6"/>
      <c r="E66" s="6"/>
      <c r="F66" s="6"/>
      <c r="G66" s="6"/>
      <c r="H66" s="6"/>
      <c r="I66" s="80"/>
      <c r="J66" s="80"/>
    </row>
    <row r="67" spans="1:10" ht="12.75">
      <c r="A67" s="6"/>
      <c r="B67" s="6"/>
      <c r="C67" s="6"/>
      <c r="D67" s="6"/>
      <c r="E67" s="6"/>
      <c r="F67" s="6"/>
      <c r="G67" s="6"/>
      <c r="H67" s="6"/>
      <c r="I67" s="80"/>
      <c r="J67" s="80"/>
    </row>
    <row r="68" spans="1:10" ht="12.75">
      <c r="A68" s="6"/>
      <c r="B68" s="6"/>
      <c r="C68" s="6"/>
      <c r="D68" s="6"/>
      <c r="E68" s="6"/>
      <c r="F68" s="6"/>
      <c r="G68" s="6"/>
      <c r="H68" s="6"/>
      <c r="I68" s="80"/>
      <c r="J68" s="80"/>
    </row>
    <row r="69" spans="1:10" ht="12.75">
      <c r="A69" s="6"/>
      <c r="B69" s="6"/>
      <c r="C69" s="6"/>
      <c r="D69" s="6"/>
      <c r="E69" s="6"/>
      <c r="F69" s="6"/>
      <c r="G69" s="6"/>
      <c r="H69" s="6"/>
      <c r="I69" s="80"/>
      <c r="J69" s="80"/>
    </row>
    <row r="70" spans="1:10" ht="12.75">
      <c r="A70" s="6"/>
      <c r="B70" s="6"/>
      <c r="C70" s="6"/>
      <c r="D70" s="6"/>
      <c r="E70" s="6"/>
      <c r="F70" s="6"/>
      <c r="G70" s="6"/>
      <c r="H70" s="6"/>
      <c r="I70" s="80"/>
      <c r="J70" s="80"/>
    </row>
    <row r="71" spans="1:10" ht="12.75">
      <c r="A71" s="6"/>
      <c r="B71" s="6"/>
      <c r="C71" s="6"/>
      <c r="D71" s="6"/>
      <c r="E71" s="6"/>
      <c r="F71" s="6"/>
      <c r="G71" s="6"/>
      <c r="H71" s="6"/>
      <c r="I71" s="80"/>
      <c r="J71" s="80"/>
    </row>
    <row r="72" spans="1:10" ht="12.75">
      <c r="A72" s="6"/>
      <c r="B72" s="6"/>
      <c r="C72" s="6"/>
      <c r="D72" s="6"/>
      <c r="E72" s="6"/>
      <c r="F72" s="6"/>
      <c r="G72" s="6"/>
      <c r="H72" s="6"/>
      <c r="I72" s="80"/>
      <c r="J72" s="80"/>
    </row>
    <row r="73" spans="1:10" ht="12.75">
      <c r="A73" s="6"/>
      <c r="B73" s="6"/>
      <c r="C73" s="6"/>
      <c r="D73" s="6"/>
      <c r="E73" s="6"/>
      <c r="F73" s="6"/>
      <c r="G73" s="6"/>
      <c r="H73" s="6"/>
      <c r="I73" s="80"/>
      <c r="J73" s="80"/>
    </row>
    <row r="74" spans="1:10" ht="12.75">
      <c r="A74" s="40"/>
      <c r="B74" s="40"/>
      <c r="C74" s="40"/>
      <c r="D74" s="31"/>
      <c r="E74" s="31"/>
      <c r="F74" s="31"/>
      <c r="G74" s="31"/>
      <c r="H74" s="31"/>
    </row>
    <row r="75" spans="1:10" ht="12.75">
      <c r="A75" s="40"/>
      <c r="B75" s="40"/>
      <c r="C75" s="40"/>
      <c r="D75" s="31"/>
      <c r="E75" s="31"/>
      <c r="F75" s="31"/>
      <c r="G75" s="31"/>
      <c r="H75" s="31"/>
    </row>
    <row r="76" spans="1:10" ht="12.75">
      <c r="A76" s="40"/>
      <c r="B76" s="40"/>
      <c r="C76" s="40"/>
      <c r="D76" s="31"/>
      <c r="E76" s="31"/>
      <c r="F76" s="31"/>
      <c r="G76" s="31"/>
      <c r="H76" s="31"/>
    </row>
    <row r="77" spans="1:10" ht="12.75">
      <c r="A77" s="40"/>
      <c r="B77" s="40"/>
      <c r="C77" s="40"/>
      <c r="D77" s="31"/>
      <c r="E77" s="31"/>
      <c r="F77" s="31"/>
      <c r="G77" s="31"/>
      <c r="H77" s="31"/>
    </row>
    <row r="78" spans="1:10" ht="12.75">
      <c r="A78" s="40"/>
      <c r="B78" s="40"/>
      <c r="C78" s="40"/>
      <c r="D78" s="31"/>
      <c r="E78" s="31"/>
      <c r="F78" s="31"/>
      <c r="G78" s="31"/>
      <c r="H78" s="31"/>
    </row>
    <row r="79" spans="1:10" ht="12.75">
      <c r="A79" s="40"/>
      <c r="B79" s="40"/>
      <c r="C79" s="40"/>
      <c r="D79" s="31"/>
      <c r="E79" s="31"/>
      <c r="F79" s="31"/>
      <c r="G79" s="31"/>
      <c r="H79" s="31"/>
    </row>
    <row r="80" spans="1:10" ht="12.75">
      <c r="A80" s="40"/>
      <c r="B80" s="40"/>
      <c r="C80" s="40"/>
      <c r="D80" s="31"/>
      <c r="E80" s="31"/>
      <c r="F80" s="31"/>
      <c r="G80" s="31"/>
      <c r="H80" s="31"/>
    </row>
    <row r="81" spans="1:8" ht="12.75">
      <c r="A81" s="40"/>
      <c r="B81" s="40"/>
      <c r="C81" s="40"/>
      <c r="D81" s="31"/>
      <c r="E81" s="31"/>
      <c r="F81" s="31"/>
      <c r="G81" s="31"/>
      <c r="H81" s="31"/>
    </row>
    <row r="82" spans="1:8" ht="12.75">
      <c r="A82" s="40"/>
      <c r="B82" s="40"/>
      <c r="C82" s="40"/>
      <c r="D82" s="31"/>
      <c r="E82" s="31"/>
      <c r="F82" s="31"/>
      <c r="G82" s="31"/>
      <c r="H82" s="31"/>
    </row>
    <row r="83" spans="1:8" ht="12.75">
      <c r="A83" s="40"/>
      <c r="B83" s="40"/>
      <c r="C83" s="40"/>
      <c r="D83" s="31"/>
      <c r="E83" s="31"/>
      <c r="F83" s="31"/>
      <c r="G83" s="31"/>
      <c r="H83" s="31"/>
    </row>
    <row r="84" spans="1:8" ht="12.75">
      <c r="A84" s="40"/>
      <c r="B84" s="40"/>
      <c r="C84" s="40"/>
      <c r="D84" s="31"/>
      <c r="E84" s="31"/>
      <c r="F84" s="31"/>
      <c r="G84" s="31"/>
      <c r="H84" s="31"/>
    </row>
    <row r="85" spans="1:8" ht="12.75">
      <c r="A85" s="40"/>
      <c r="B85" s="40"/>
      <c r="C85" s="40"/>
      <c r="D85" s="31"/>
      <c r="E85" s="31"/>
      <c r="F85" s="31"/>
      <c r="G85" s="31"/>
      <c r="H85" s="31"/>
    </row>
    <row r="86" spans="1:8" ht="12.75">
      <c r="A86" s="40"/>
      <c r="B86" s="40"/>
      <c r="C86" s="40"/>
      <c r="D86" s="31"/>
      <c r="E86" s="31"/>
      <c r="F86" s="31"/>
      <c r="G86" s="31"/>
      <c r="H86" s="31"/>
    </row>
    <row r="87" spans="1:8" ht="12.75">
      <c r="A87" s="40"/>
      <c r="B87" s="40"/>
      <c r="C87" s="40"/>
      <c r="D87" s="31"/>
      <c r="E87" s="31"/>
      <c r="F87" s="31"/>
      <c r="G87" s="31"/>
      <c r="H87" s="31"/>
    </row>
    <row r="88" spans="1:8" ht="12.75">
      <c r="A88" s="40"/>
      <c r="B88" s="40"/>
      <c r="C88" s="40"/>
      <c r="D88" s="31"/>
      <c r="E88" s="31"/>
      <c r="F88" s="31"/>
      <c r="G88" s="31"/>
      <c r="H88" s="31"/>
    </row>
    <row r="89" spans="1:8" ht="12.75">
      <c r="A89" s="40"/>
      <c r="B89" s="40"/>
      <c r="C89" s="40"/>
      <c r="D89" s="31"/>
      <c r="E89" s="31"/>
      <c r="F89" s="31"/>
      <c r="G89" s="31"/>
      <c r="H89" s="31"/>
    </row>
    <row r="90" spans="1:8" ht="12.75">
      <c r="A90" s="40"/>
      <c r="B90" s="40"/>
      <c r="C90" s="40"/>
      <c r="D90" s="31"/>
      <c r="E90" s="31"/>
      <c r="F90" s="31"/>
      <c r="G90" s="31"/>
      <c r="H90" s="31"/>
    </row>
    <row r="91" spans="1:8" ht="12.75">
      <c r="A91" s="40"/>
      <c r="B91" s="40"/>
      <c r="C91" s="40"/>
      <c r="D91" s="31"/>
      <c r="E91" s="31"/>
      <c r="F91" s="31"/>
      <c r="G91" s="31"/>
      <c r="H91" s="31"/>
    </row>
    <row r="92" spans="1:8" ht="12.75">
      <c r="A92" s="40"/>
      <c r="B92" s="40"/>
      <c r="C92" s="40"/>
      <c r="D92" s="31"/>
      <c r="E92" s="31"/>
      <c r="F92" s="31"/>
      <c r="G92" s="31"/>
      <c r="H92" s="31"/>
    </row>
    <row r="93" spans="1:8" ht="12.75">
      <c r="A93" s="40"/>
      <c r="B93" s="40"/>
      <c r="C93" s="40"/>
      <c r="D93" s="31"/>
      <c r="E93" s="31"/>
      <c r="F93" s="31"/>
      <c r="G93" s="31"/>
      <c r="H93" s="31"/>
    </row>
    <row r="94" spans="1:8" ht="12.75">
      <c r="A94" s="40"/>
      <c r="B94" s="40"/>
      <c r="C94" s="40"/>
      <c r="D94" s="31"/>
      <c r="E94" s="31"/>
      <c r="F94" s="31"/>
      <c r="G94" s="31"/>
      <c r="H94" s="31"/>
    </row>
    <row r="95" spans="1:8" ht="12.75">
      <c r="A95" s="40"/>
      <c r="B95" s="40"/>
      <c r="C95" s="40"/>
      <c r="D95" s="31"/>
      <c r="E95" s="31"/>
      <c r="F95" s="31"/>
      <c r="G95" s="31"/>
      <c r="H95" s="31"/>
    </row>
    <row r="96" spans="1:8" ht="12.75">
      <c r="A96" s="40"/>
      <c r="B96" s="40"/>
      <c r="C96" s="40"/>
      <c r="D96" s="31"/>
      <c r="E96" s="31"/>
      <c r="F96" s="31"/>
      <c r="G96" s="31"/>
      <c r="H96" s="31"/>
    </row>
    <row r="97" spans="1:8" ht="12.75">
      <c r="A97" s="40"/>
      <c r="B97" s="40"/>
      <c r="C97" s="40"/>
      <c r="D97" s="31"/>
      <c r="E97" s="31"/>
      <c r="F97" s="31"/>
      <c r="G97" s="31"/>
      <c r="H97" s="31"/>
    </row>
    <row r="98" spans="1:8" ht="12.75">
      <c r="A98" s="40"/>
      <c r="B98" s="40"/>
      <c r="C98" s="40"/>
      <c r="D98" s="31"/>
      <c r="E98" s="31"/>
      <c r="F98" s="31"/>
      <c r="G98" s="31"/>
      <c r="H98" s="31"/>
    </row>
    <row r="99" spans="1:8" ht="12.75">
      <c r="A99" s="40"/>
      <c r="B99" s="40"/>
      <c r="C99" s="40"/>
      <c r="D99" s="31"/>
      <c r="E99" s="31"/>
      <c r="F99" s="31"/>
      <c r="G99" s="31"/>
      <c r="H99" s="31"/>
    </row>
    <row r="100" spans="1:8" ht="12.75">
      <c r="A100" s="40"/>
      <c r="B100" s="40"/>
      <c r="C100" s="40"/>
      <c r="D100" s="31"/>
      <c r="E100" s="31"/>
      <c r="F100" s="31"/>
      <c r="G100" s="31"/>
      <c r="H100" s="31"/>
    </row>
    <row r="101" spans="1:8" ht="12.75">
      <c r="A101" s="40"/>
      <c r="B101" s="40"/>
      <c r="C101" s="40"/>
      <c r="D101" s="31"/>
      <c r="E101" s="31"/>
      <c r="F101" s="31"/>
      <c r="G101" s="31"/>
      <c r="H101" s="31"/>
    </row>
    <row r="102" spans="1:8" ht="12.75">
      <c r="A102" s="40"/>
      <c r="B102" s="40"/>
      <c r="C102" s="40"/>
      <c r="D102" s="31"/>
      <c r="E102" s="31"/>
      <c r="F102" s="31"/>
      <c r="G102" s="31"/>
      <c r="H102" s="31"/>
    </row>
    <row r="103" spans="1:8" ht="12.75">
      <c r="A103" s="40"/>
      <c r="B103" s="40"/>
      <c r="C103" s="40"/>
      <c r="D103" s="31"/>
      <c r="E103" s="31"/>
      <c r="F103" s="31"/>
      <c r="G103" s="31"/>
      <c r="H103" s="31"/>
    </row>
    <row r="104" spans="1:8" ht="12.75">
      <c r="A104" s="40"/>
      <c r="B104" s="40"/>
      <c r="C104" s="40"/>
      <c r="D104" s="31"/>
      <c r="E104" s="31"/>
      <c r="F104" s="31"/>
      <c r="G104" s="31"/>
      <c r="H104" s="31"/>
    </row>
    <row r="105" spans="1:8" ht="12.75">
      <c r="A105" s="40"/>
      <c r="B105" s="40"/>
      <c r="C105" s="40"/>
      <c r="D105" s="31"/>
      <c r="E105" s="31"/>
      <c r="F105" s="31"/>
      <c r="G105" s="31"/>
      <c r="H105" s="31"/>
    </row>
    <row r="106" spans="1:8" ht="12.75">
      <c r="A106" s="40"/>
      <c r="B106" s="40"/>
      <c r="C106" s="40"/>
      <c r="D106" s="31"/>
      <c r="E106" s="31"/>
      <c r="F106" s="31"/>
      <c r="G106" s="31"/>
      <c r="H106" s="31"/>
    </row>
    <row r="107" spans="1:8" ht="12.75">
      <c r="A107" s="40"/>
      <c r="B107" s="40"/>
      <c r="C107" s="40"/>
      <c r="D107" s="31"/>
      <c r="E107" s="31"/>
      <c r="F107" s="31"/>
      <c r="G107" s="31"/>
      <c r="H107" s="31"/>
    </row>
    <row r="108" spans="1:8" ht="12.75">
      <c r="A108" s="40"/>
      <c r="B108" s="40"/>
      <c r="C108" s="40"/>
      <c r="D108" s="31"/>
      <c r="E108" s="31"/>
      <c r="F108" s="31"/>
      <c r="G108" s="31"/>
      <c r="H108" s="31"/>
    </row>
    <row r="109" spans="1:8" ht="12.75">
      <c r="A109" s="40"/>
      <c r="B109" s="40"/>
      <c r="C109" s="40"/>
      <c r="D109" s="31"/>
      <c r="E109" s="31"/>
      <c r="F109" s="31"/>
      <c r="G109" s="31"/>
      <c r="H109" s="31"/>
    </row>
    <row r="110" spans="1:8" ht="12.75">
      <c r="A110" s="40"/>
      <c r="B110" s="40"/>
      <c r="C110" s="40"/>
      <c r="D110" s="31"/>
      <c r="E110" s="31"/>
      <c r="F110" s="31"/>
      <c r="G110" s="31"/>
      <c r="H110" s="31"/>
    </row>
    <row r="111" spans="1:8" ht="12.75">
      <c r="A111" s="40"/>
      <c r="B111" s="40"/>
      <c r="C111" s="40"/>
      <c r="D111" s="31"/>
      <c r="E111" s="31"/>
      <c r="F111" s="31"/>
      <c r="G111" s="31"/>
      <c r="H111" s="31"/>
    </row>
    <row r="112" spans="1:8" ht="12.75">
      <c r="A112" s="40"/>
      <c r="B112" s="40"/>
      <c r="C112" s="40"/>
      <c r="D112" s="31"/>
      <c r="E112" s="31"/>
      <c r="F112" s="31"/>
      <c r="G112" s="31"/>
      <c r="H112" s="31"/>
    </row>
    <row r="113" spans="1:8" ht="12.75">
      <c r="A113" s="40"/>
      <c r="B113" s="40"/>
      <c r="C113" s="40"/>
      <c r="D113" s="31"/>
      <c r="E113" s="31"/>
      <c r="F113" s="31"/>
      <c r="G113" s="31"/>
      <c r="H113" s="31"/>
    </row>
    <row r="114" spans="1:8" ht="12.75">
      <c r="A114" s="40"/>
      <c r="B114" s="40"/>
      <c r="C114" s="40"/>
      <c r="D114" s="31"/>
      <c r="E114" s="31"/>
      <c r="F114" s="31"/>
      <c r="G114" s="31"/>
      <c r="H114" s="31"/>
    </row>
    <row r="115" spans="1:8" ht="12.75">
      <c r="A115" s="40"/>
      <c r="B115" s="40"/>
      <c r="C115" s="40"/>
      <c r="D115" s="31"/>
      <c r="E115" s="31"/>
      <c r="F115" s="31"/>
      <c r="G115" s="31"/>
      <c r="H115" s="31"/>
    </row>
    <row r="116" spans="1:8" ht="12.75">
      <c r="A116" s="40"/>
      <c r="B116" s="40"/>
      <c r="C116" s="40"/>
      <c r="D116" s="31"/>
      <c r="E116" s="31"/>
      <c r="F116" s="31"/>
      <c r="G116" s="31"/>
      <c r="H116" s="31"/>
    </row>
    <row r="117" spans="1:8" ht="12.75">
      <c r="A117" s="40"/>
      <c r="B117" s="40"/>
      <c r="C117" s="40"/>
      <c r="D117" s="31"/>
      <c r="E117" s="31"/>
      <c r="F117" s="31"/>
      <c r="G117" s="31"/>
      <c r="H117" s="31"/>
    </row>
    <row r="118" spans="1:8" ht="12.75">
      <c r="A118" s="40"/>
      <c r="B118" s="40"/>
      <c r="C118" s="40"/>
      <c r="D118" s="31"/>
      <c r="E118" s="31"/>
      <c r="F118" s="31"/>
      <c r="G118" s="31"/>
      <c r="H118" s="31"/>
    </row>
    <row r="119" spans="1:8" ht="12.75">
      <c r="A119" s="40"/>
      <c r="B119" s="40"/>
      <c r="C119" s="40"/>
      <c r="D119" s="31"/>
      <c r="E119" s="31"/>
      <c r="F119" s="31"/>
      <c r="G119" s="31"/>
      <c r="H119" s="31"/>
    </row>
    <row r="120" spans="1:8" ht="12.75">
      <c r="A120" s="40"/>
      <c r="B120" s="40"/>
      <c r="C120" s="40"/>
      <c r="D120" s="31"/>
      <c r="E120" s="31"/>
      <c r="F120" s="31"/>
      <c r="G120" s="31"/>
      <c r="H120" s="31"/>
    </row>
    <row r="121" spans="1:8" ht="12.75">
      <c r="A121" s="40"/>
      <c r="B121" s="40"/>
      <c r="C121" s="40"/>
      <c r="D121" s="31"/>
      <c r="E121" s="31"/>
      <c r="F121" s="31"/>
      <c r="G121" s="31"/>
      <c r="H121" s="31"/>
    </row>
    <row r="122" spans="1:8" ht="12.75">
      <c r="A122" s="40"/>
      <c r="B122" s="40"/>
      <c r="C122" s="40"/>
      <c r="D122" s="31"/>
      <c r="E122" s="31"/>
      <c r="F122" s="31"/>
      <c r="G122" s="31"/>
      <c r="H122" s="31"/>
    </row>
    <row r="123" spans="1:8" ht="12.75">
      <c r="A123" s="40"/>
      <c r="B123" s="40"/>
      <c r="C123" s="40"/>
      <c r="D123" s="31"/>
      <c r="E123" s="31"/>
      <c r="F123" s="31"/>
      <c r="G123" s="31"/>
      <c r="H123" s="31"/>
    </row>
    <row r="124" spans="1:8" ht="12.75">
      <c r="A124" s="40"/>
      <c r="B124" s="40"/>
      <c r="C124" s="40"/>
      <c r="D124" s="31"/>
      <c r="E124" s="31"/>
      <c r="F124" s="31"/>
      <c r="G124" s="31"/>
      <c r="H124" s="31"/>
    </row>
    <row r="125" spans="1:8" ht="12.75">
      <c r="A125" s="40"/>
      <c r="B125" s="40"/>
      <c r="C125" s="40"/>
      <c r="D125" s="31"/>
      <c r="E125" s="31"/>
      <c r="F125" s="31"/>
      <c r="G125" s="31"/>
      <c r="H125" s="31"/>
    </row>
    <row r="126" spans="1:8" ht="12.75">
      <c r="A126" s="40"/>
      <c r="B126" s="40"/>
      <c r="C126" s="40"/>
      <c r="D126" s="31"/>
      <c r="E126" s="31"/>
      <c r="F126" s="31"/>
      <c r="G126" s="31"/>
      <c r="H126" s="31"/>
    </row>
    <row r="127" spans="1:8" ht="12.75">
      <c r="A127" s="40"/>
      <c r="B127" s="40"/>
      <c r="C127" s="40"/>
      <c r="D127" s="31"/>
      <c r="E127" s="31"/>
      <c r="F127" s="31"/>
      <c r="G127" s="31"/>
      <c r="H127" s="31"/>
    </row>
    <row r="128" spans="1:8" ht="12.75">
      <c r="A128" s="40"/>
      <c r="B128" s="40"/>
      <c r="C128" s="40"/>
      <c r="D128" s="31"/>
      <c r="E128" s="31"/>
      <c r="F128" s="31"/>
      <c r="G128" s="31"/>
      <c r="H128" s="31"/>
    </row>
    <row r="129" spans="1:8" ht="12.75">
      <c r="A129" s="40"/>
      <c r="B129" s="40"/>
      <c r="C129" s="40"/>
      <c r="D129" s="31"/>
      <c r="E129" s="31"/>
      <c r="F129" s="31"/>
      <c r="G129" s="31"/>
      <c r="H129" s="31"/>
    </row>
    <row r="130" spans="1:8" ht="12.75">
      <c r="A130" s="40"/>
      <c r="B130" s="40"/>
      <c r="C130" s="40"/>
      <c r="D130" s="31"/>
      <c r="E130" s="31"/>
      <c r="F130" s="31"/>
      <c r="G130" s="31"/>
      <c r="H130" s="31"/>
    </row>
    <row r="131" spans="1:8" ht="12.75">
      <c r="A131" s="40"/>
      <c r="B131" s="40"/>
      <c r="C131" s="40"/>
      <c r="D131" s="31"/>
      <c r="E131" s="31"/>
      <c r="F131" s="31"/>
      <c r="G131" s="31"/>
      <c r="H131" s="31"/>
    </row>
    <row r="132" spans="1:8" ht="12.75">
      <c r="A132" s="40"/>
      <c r="B132" s="40"/>
      <c r="C132" s="40"/>
      <c r="D132" s="31"/>
      <c r="E132" s="31"/>
      <c r="F132" s="31"/>
      <c r="G132" s="31"/>
      <c r="H132" s="31"/>
    </row>
    <row r="133" spans="1:8" ht="12.75">
      <c r="A133" s="40"/>
      <c r="B133" s="40"/>
      <c r="C133" s="40"/>
      <c r="D133" s="31"/>
      <c r="E133" s="31"/>
      <c r="F133" s="31"/>
      <c r="G133" s="31"/>
      <c r="H133" s="31"/>
    </row>
    <row r="134" spans="1:8" ht="12.75">
      <c r="A134" s="40"/>
      <c r="B134" s="40"/>
      <c r="C134" s="40"/>
      <c r="D134" s="31"/>
      <c r="E134" s="31"/>
      <c r="F134" s="31"/>
      <c r="G134" s="31"/>
      <c r="H134" s="31"/>
    </row>
    <row r="135" spans="1:8" ht="12.75">
      <c r="A135" s="40"/>
      <c r="B135" s="40"/>
      <c r="C135" s="40"/>
      <c r="D135" s="31"/>
      <c r="E135" s="31"/>
      <c r="F135" s="31"/>
      <c r="G135" s="31"/>
      <c r="H135" s="31"/>
    </row>
    <row r="136" spans="1:8" ht="12.75">
      <c r="A136" s="40"/>
      <c r="B136" s="40"/>
      <c r="C136" s="40"/>
      <c r="D136" s="31"/>
      <c r="E136" s="31"/>
      <c r="F136" s="31"/>
      <c r="G136" s="31"/>
      <c r="H136" s="31"/>
    </row>
    <row r="137" spans="1:8" ht="12.75">
      <c r="A137" s="40"/>
      <c r="B137" s="40"/>
      <c r="C137" s="40"/>
      <c r="D137" s="31"/>
      <c r="E137" s="31"/>
      <c r="F137" s="31"/>
      <c r="G137" s="31"/>
      <c r="H137" s="31"/>
    </row>
    <row r="138" spans="1:8" ht="12.75">
      <c r="A138" s="40"/>
      <c r="B138" s="40"/>
      <c r="C138" s="40"/>
      <c r="D138" s="31"/>
      <c r="E138" s="31"/>
      <c r="F138" s="31"/>
      <c r="G138" s="31"/>
      <c r="H138" s="31"/>
    </row>
    <row r="139" spans="1:8" ht="12.75">
      <c r="A139" s="31"/>
      <c r="B139" s="31"/>
      <c r="C139" s="31"/>
      <c r="D139" s="31"/>
      <c r="E139" s="31"/>
      <c r="F139" s="31"/>
      <c r="G139" s="31"/>
      <c r="H139" s="31"/>
    </row>
    <row r="140" spans="1:8" ht="12.75">
      <c r="A140" s="31"/>
      <c r="B140" s="31"/>
      <c r="C140" s="31"/>
      <c r="D140" s="31"/>
      <c r="E140" s="31"/>
      <c r="F140" s="31"/>
      <c r="G140" s="31"/>
      <c r="H140" s="31"/>
    </row>
    <row r="141" spans="1:8" ht="12.75">
      <c r="A141" s="31"/>
      <c r="B141" s="31"/>
      <c r="C141" s="31"/>
      <c r="D141" s="31"/>
      <c r="E141" s="31"/>
      <c r="F141" s="31"/>
      <c r="G141" s="31"/>
      <c r="H141" s="31"/>
    </row>
    <row r="142" spans="1:8" ht="12.75">
      <c r="A142" s="31"/>
      <c r="B142" s="31"/>
      <c r="C142" s="31"/>
      <c r="D142" s="31"/>
      <c r="E142" s="31"/>
      <c r="F142" s="31"/>
      <c r="G142" s="31"/>
      <c r="H142" s="31"/>
    </row>
    <row r="143" spans="1:8" ht="12.75">
      <c r="A143" s="31"/>
      <c r="B143" s="31"/>
      <c r="C143" s="31"/>
      <c r="D143" s="31"/>
      <c r="E143" s="31"/>
      <c r="F143" s="31"/>
      <c r="G143" s="31"/>
      <c r="H143" s="31"/>
    </row>
    <row r="144" spans="1:8" ht="12.75">
      <c r="A144" s="31"/>
      <c r="B144" s="31"/>
      <c r="C144" s="31"/>
      <c r="D144" s="31"/>
      <c r="E144" s="31"/>
      <c r="F144" s="31"/>
      <c r="G144" s="31"/>
      <c r="H144" s="31"/>
    </row>
    <row r="145" spans="1:8" ht="12.75">
      <c r="A145" s="31"/>
      <c r="B145" s="31"/>
      <c r="C145" s="31"/>
      <c r="D145" s="31"/>
      <c r="E145" s="31"/>
      <c r="F145" s="31"/>
      <c r="G145" s="31"/>
      <c r="H145" s="31"/>
    </row>
    <row r="146" spans="1:8" ht="12.75">
      <c r="A146" s="31"/>
      <c r="B146" s="31"/>
      <c r="C146" s="31"/>
      <c r="D146" s="31"/>
      <c r="E146" s="31"/>
      <c r="F146" s="31"/>
      <c r="G146" s="31"/>
      <c r="H146" s="31"/>
    </row>
    <row r="147" spans="1:8" ht="12.75">
      <c r="A147" s="31"/>
      <c r="B147" s="31"/>
      <c r="C147" s="31"/>
      <c r="D147" s="31"/>
      <c r="E147" s="31"/>
      <c r="F147" s="31"/>
      <c r="G147" s="31"/>
      <c r="H147" s="31"/>
    </row>
    <row r="148" spans="1:8" ht="12.75">
      <c r="A148" s="31"/>
      <c r="B148" s="31"/>
      <c r="C148" s="31"/>
      <c r="D148" s="31"/>
      <c r="E148" s="31"/>
      <c r="F148" s="31"/>
      <c r="G148" s="31"/>
      <c r="H148" s="31"/>
    </row>
    <row r="149" spans="1:8" ht="12.75">
      <c r="A149" s="31"/>
      <c r="B149" s="31"/>
      <c r="C149" s="31"/>
      <c r="D149" s="31"/>
      <c r="E149" s="31"/>
      <c r="F149" s="31"/>
      <c r="G149" s="31"/>
      <c r="H149" s="31"/>
    </row>
    <row r="150" spans="1:8" ht="12.75">
      <c r="A150" s="31"/>
      <c r="B150" s="31"/>
      <c r="C150" s="31"/>
      <c r="D150" s="31"/>
      <c r="E150" s="31"/>
      <c r="F150" s="31"/>
      <c r="G150" s="31"/>
      <c r="H150" s="31"/>
    </row>
    <row r="151" spans="1:8" ht="12.75">
      <c r="A151" s="31"/>
      <c r="B151" s="31"/>
      <c r="C151" s="31"/>
      <c r="D151" s="31"/>
      <c r="E151" s="31"/>
      <c r="F151" s="31"/>
      <c r="G151" s="31"/>
      <c r="H151" s="31"/>
    </row>
    <row r="152" spans="1:8" ht="12.75">
      <c r="A152" s="31"/>
      <c r="B152" s="31"/>
      <c r="C152" s="31"/>
      <c r="D152" s="31"/>
      <c r="E152" s="31"/>
      <c r="F152" s="31"/>
      <c r="G152" s="31"/>
      <c r="H152" s="31"/>
    </row>
    <row r="153" spans="1:8" ht="12.75">
      <c r="A153" s="31"/>
      <c r="B153" s="31"/>
      <c r="C153" s="31"/>
      <c r="D153" s="31"/>
      <c r="E153" s="31"/>
      <c r="F153" s="31"/>
      <c r="G153" s="31"/>
      <c r="H153" s="31"/>
    </row>
    <row r="154" spans="1:8" ht="12.75">
      <c r="A154" s="31"/>
      <c r="B154" s="31"/>
      <c r="C154" s="31"/>
      <c r="D154" s="31"/>
      <c r="E154" s="31"/>
      <c r="F154" s="31"/>
      <c r="G154" s="31"/>
      <c r="H154" s="31"/>
    </row>
    <row r="155" spans="1:8" ht="12.75">
      <c r="A155" s="31"/>
      <c r="B155" s="31"/>
      <c r="C155" s="31"/>
      <c r="D155" s="31"/>
      <c r="E155" s="31"/>
      <c r="F155" s="31"/>
      <c r="G155" s="31"/>
      <c r="H155" s="31"/>
    </row>
    <row r="156" spans="1:8" ht="12.75">
      <c r="A156" s="31"/>
      <c r="B156" s="31"/>
      <c r="C156" s="31"/>
      <c r="D156" s="31"/>
      <c r="E156" s="31"/>
      <c r="F156" s="31"/>
      <c r="G156" s="31"/>
      <c r="H156" s="31"/>
    </row>
    <row r="157" spans="1:8" ht="12.75">
      <c r="A157" s="31"/>
      <c r="B157" s="31"/>
      <c r="C157" s="31"/>
      <c r="D157" s="31"/>
      <c r="E157" s="31"/>
      <c r="F157" s="31"/>
      <c r="G157" s="31"/>
      <c r="H157" s="31"/>
    </row>
    <row r="158" spans="1:8" ht="12.75">
      <c r="A158" s="31"/>
      <c r="B158" s="31"/>
      <c r="C158" s="31"/>
      <c r="D158" s="31"/>
      <c r="E158" s="31"/>
      <c r="F158" s="31"/>
      <c r="G158" s="31"/>
      <c r="H158" s="31"/>
    </row>
    <row r="159" spans="1:8" ht="12.75">
      <c r="A159" s="31"/>
      <c r="B159" s="31"/>
      <c r="C159" s="31"/>
      <c r="D159" s="31"/>
      <c r="E159" s="31"/>
      <c r="F159" s="31"/>
      <c r="G159" s="31"/>
      <c r="H159" s="31"/>
    </row>
    <row r="160" spans="1:8" ht="12.75">
      <c r="A160" s="31"/>
      <c r="B160" s="31"/>
      <c r="C160" s="31"/>
      <c r="D160" s="31"/>
      <c r="E160" s="31"/>
      <c r="F160" s="31"/>
      <c r="G160" s="31"/>
      <c r="H160" s="31"/>
    </row>
    <row r="161" spans="1:8" ht="12.75">
      <c r="A161" s="31"/>
      <c r="B161" s="31"/>
      <c r="C161" s="31"/>
      <c r="D161" s="31"/>
      <c r="E161" s="31"/>
      <c r="F161" s="31"/>
      <c r="G161" s="31"/>
      <c r="H161" s="31"/>
    </row>
    <row r="162" spans="1:8" ht="12.75">
      <c r="A162" s="31"/>
      <c r="B162" s="31"/>
      <c r="C162" s="31"/>
      <c r="D162" s="31"/>
      <c r="E162" s="31"/>
      <c r="F162" s="31"/>
      <c r="G162" s="31"/>
      <c r="H162" s="31"/>
    </row>
    <row r="163" spans="1:8" ht="12.75">
      <c r="A163" s="31"/>
      <c r="B163" s="31"/>
      <c r="C163" s="31"/>
      <c r="D163" s="31"/>
      <c r="E163" s="31"/>
      <c r="F163" s="31"/>
      <c r="G163" s="31"/>
      <c r="H163" s="31"/>
    </row>
    <row r="164" spans="1:8" ht="12.75">
      <c r="A164" s="31"/>
      <c r="B164" s="31"/>
      <c r="C164" s="31"/>
      <c r="D164" s="31"/>
      <c r="E164" s="31"/>
      <c r="F164" s="31"/>
      <c r="G164" s="31"/>
      <c r="H164" s="31"/>
    </row>
    <row r="165" spans="1:8" ht="12.75">
      <c r="A165" s="31"/>
      <c r="B165" s="31"/>
      <c r="C165" s="31"/>
      <c r="D165" s="31"/>
      <c r="E165" s="31"/>
      <c r="F165" s="31"/>
      <c r="G165" s="31"/>
      <c r="H165" s="31"/>
    </row>
    <row r="166" spans="1:8" ht="12.75">
      <c r="A166" s="31"/>
      <c r="B166" s="31"/>
      <c r="C166" s="31"/>
      <c r="D166" s="31"/>
      <c r="E166" s="31"/>
      <c r="F166" s="31"/>
      <c r="G166" s="31"/>
      <c r="H166" s="31"/>
    </row>
    <row r="167" spans="1:8" ht="12.75">
      <c r="A167" s="31"/>
      <c r="B167" s="31"/>
      <c r="C167" s="31"/>
      <c r="D167" s="31"/>
      <c r="E167" s="31"/>
      <c r="F167" s="31"/>
      <c r="G167" s="31"/>
      <c r="H167" s="31"/>
    </row>
    <row r="168" spans="1:8" ht="12.75">
      <c r="A168" s="31"/>
      <c r="B168" s="31"/>
      <c r="C168" s="31"/>
      <c r="D168" s="31"/>
      <c r="E168" s="31"/>
      <c r="F168" s="31"/>
      <c r="G168" s="31"/>
      <c r="H168" s="31"/>
    </row>
    <row r="169" spans="1:8" ht="12.75">
      <c r="A169" s="31"/>
      <c r="B169" s="31"/>
      <c r="C169" s="31"/>
      <c r="D169" s="31"/>
      <c r="E169" s="31"/>
      <c r="F169" s="31"/>
      <c r="G169" s="31"/>
      <c r="H169" s="31"/>
    </row>
    <row r="170" spans="1:8" ht="12.75">
      <c r="A170" s="31"/>
      <c r="B170" s="31"/>
      <c r="C170" s="31"/>
      <c r="D170" s="31"/>
      <c r="E170" s="31"/>
      <c r="F170" s="31"/>
      <c r="G170" s="31"/>
      <c r="H170" s="31"/>
    </row>
    <row r="171" spans="1:8" ht="12.75">
      <c r="A171" s="31"/>
      <c r="B171" s="31"/>
      <c r="C171" s="31"/>
      <c r="D171" s="31"/>
      <c r="E171" s="31"/>
      <c r="F171" s="31"/>
      <c r="G171" s="31"/>
      <c r="H171" s="31"/>
    </row>
    <row r="172" spans="1:8" ht="12.75">
      <c r="A172" s="31"/>
      <c r="B172" s="31"/>
      <c r="C172" s="31"/>
      <c r="D172" s="31"/>
      <c r="E172" s="31"/>
      <c r="F172" s="31"/>
      <c r="G172" s="31"/>
      <c r="H172" s="31"/>
    </row>
    <row r="173" spans="1:8" ht="12.75">
      <c r="A173" s="31"/>
      <c r="B173" s="31"/>
      <c r="C173" s="31"/>
      <c r="D173" s="31"/>
      <c r="E173" s="31"/>
      <c r="F173" s="31"/>
      <c r="G173" s="31"/>
      <c r="H173" s="31"/>
    </row>
    <row r="174" spans="1:8" ht="12.75">
      <c r="A174" s="31"/>
      <c r="B174" s="31"/>
      <c r="C174" s="31"/>
      <c r="D174" s="31"/>
      <c r="E174" s="31"/>
      <c r="F174" s="31"/>
      <c r="G174" s="31"/>
      <c r="H174" s="31"/>
    </row>
    <row r="175" spans="1:8" ht="12.75">
      <c r="A175" s="31"/>
      <c r="B175" s="31"/>
      <c r="C175" s="31"/>
      <c r="D175" s="31"/>
      <c r="E175" s="31"/>
      <c r="F175" s="31"/>
      <c r="G175" s="31"/>
      <c r="H175" s="31"/>
    </row>
    <row r="176" spans="1:8" ht="12.75">
      <c r="A176" s="31"/>
      <c r="B176" s="31"/>
      <c r="C176" s="31"/>
      <c r="D176" s="31"/>
      <c r="E176" s="31"/>
      <c r="F176" s="31"/>
      <c r="G176" s="31"/>
      <c r="H176" s="31"/>
    </row>
    <row r="177" spans="1:8" ht="12.75">
      <c r="A177" s="31"/>
      <c r="B177" s="31"/>
      <c r="C177" s="31"/>
      <c r="D177" s="31"/>
      <c r="E177" s="31"/>
      <c r="F177" s="31"/>
      <c r="G177" s="31"/>
      <c r="H177" s="31"/>
    </row>
    <row r="178" spans="1:8" ht="12.75">
      <c r="A178" s="31"/>
      <c r="B178" s="31"/>
      <c r="C178" s="31"/>
      <c r="D178" s="31"/>
      <c r="E178" s="31"/>
      <c r="F178" s="31"/>
      <c r="G178" s="31"/>
      <c r="H178" s="31"/>
    </row>
    <row r="179" spans="1:8" ht="12.75">
      <c r="A179" s="31"/>
      <c r="B179" s="31"/>
      <c r="C179" s="31"/>
      <c r="D179" s="31"/>
      <c r="E179" s="31"/>
      <c r="F179" s="31"/>
      <c r="G179" s="31"/>
      <c r="H179" s="31"/>
    </row>
    <row r="180" spans="1:8" ht="12.75">
      <c r="A180" s="31"/>
      <c r="B180" s="31"/>
      <c r="C180" s="31"/>
      <c r="D180" s="31"/>
      <c r="E180" s="31"/>
      <c r="F180" s="31"/>
      <c r="G180" s="31"/>
      <c r="H180" s="31"/>
    </row>
    <row r="181" spans="1:8" ht="12.75">
      <c r="A181" s="31"/>
      <c r="B181" s="31"/>
      <c r="C181" s="31"/>
      <c r="D181" s="31"/>
      <c r="E181" s="31"/>
      <c r="F181" s="31"/>
      <c r="G181" s="31"/>
      <c r="H181" s="31"/>
    </row>
    <row r="182" spans="1:8" ht="12.75">
      <c r="A182" s="31"/>
      <c r="B182" s="31"/>
      <c r="C182" s="31"/>
      <c r="D182" s="31"/>
      <c r="E182" s="31"/>
      <c r="F182" s="31"/>
      <c r="G182" s="31"/>
      <c r="H182" s="31"/>
    </row>
    <row r="183" spans="1:8" ht="12.75">
      <c r="A183" s="31"/>
      <c r="B183" s="31"/>
      <c r="C183" s="31"/>
      <c r="D183" s="31"/>
      <c r="E183" s="31"/>
      <c r="F183" s="31"/>
      <c r="G183" s="31"/>
      <c r="H183" s="31"/>
    </row>
    <row r="184" spans="1:8" ht="12.75">
      <c r="A184" s="31"/>
      <c r="B184" s="31"/>
      <c r="C184" s="31"/>
      <c r="D184" s="31"/>
      <c r="E184" s="31"/>
      <c r="F184" s="31"/>
      <c r="G184" s="31"/>
      <c r="H184" s="31"/>
    </row>
    <row r="185" spans="1:8" ht="12.75">
      <c r="A185" s="31"/>
      <c r="B185" s="31"/>
      <c r="C185" s="31"/>
      <c r="D185" s="31"/>
      <c r="E185" s="31"/>
      <c r="F185" s="31"/>
      <c r="G185" s="31"/>
      <c r="H185" s="31"/>
    </row>
    <row r="186" spans="1:8" ht="12.75">
      <c r="A186" s="31"/>
      <c r="B186" s="31"/>
      <c r="C186" s="31"/>
      <c r="D186" s="31"/>
      <c r="E186" s="31"/>
      <c r="F186" s="31"/>
      <c r="G186" s="31"/>
      <c r="H186" s="31"/>
    </row>
    <row r="187" spans="1:8" ht="12.75">
      <c r="A187" s="31"/>
      <c r="B187" s="31"/>
      <c r="C187" s="31"/>
      <c r="D187" s="31"/>
      <c r="E187" s="31"/>
      <c r="F187" s="31"/>
      <c r="G187" s="31"/>
      <c r="H187" s="31"/>
    </row>
    <row r="188" spans="1:8" ht="12.75">
      <c r="A188" s="31"/>
      <c r="B188" s="31"/>
      <c r="C188" s="31"/>
      <c r="D188" s="31"/>
      <c r="E188" s="31"/>
      <c r="F188" s="31"/>
      <c r="G188" s="31"/>
      <c r="H188" s="31"/>
    </row>
    <row r="189" spans="1:8" ht="12.75">
      <c r="A189" s="31"/>
      <c r="B189" s="31"/>
      <c r="C189" s="31"/>
      <c r="D189" s="31"/>
      <c r="E189" s="31"/>
      <c r="F189" s="31"/>
      <c r="G189" s="31"/>
      <c r="H189" s="31"/>
    </row>
    <row r="190" spans="1:8" ht="12.75">
      <c r="A190" s="31"/>
      <c r="B190" s="31"/>
      <c r="C190" s="31"/>
      <c r="D190" s="31"/>
      <c r="E190" s="31"/>
      <c r="F190" s="31"/>
      <c r="G190" s="31"/>
      <c r="H190" s="31"/>
    </row>
    <row r="191" spans="1:8" ht="12.75">
      <c r="A191" s="31"/>
      <c r="B191" s="31"/>
      <c r="C191" s="31"/>
      <c r="D191" s="31"/>
      <c r="E191" s="31"/>
      <c r="F191" s="31"/>
      <c r="G191" s="31"/>
      <c r="H191" s="31"/>
    </row>
    <row r="192" spans="1:8" ht="12.75">
      <c r="A192" s="31"/>
      <c r="B192" s="31"/>
      <c r="C192" s="31"/>
      <c r="D192" s="31"/>
      <c r="E192" s="31"/>
      <c r="F192" s="31"/>
      <c r="G192" s="31"/>
      <c r="H192" s="31"/>
    </row>
    <row r="193" spans="1:8" ht="12.75">
      <c r="A193" s="31"/>
      <c r="B193" s="31"/>
      <c r="C193" s="31"/>
      <c r="D193" s="31"/>
      <c r="E193" s="31"/>
      <c r="F193" s="31"/>
      <c r="G193" s="31"/>
      <c r="H193" s="31"/>
    </row>
    <row r="194" spans="1:8" ht="12.75">
      <c r="A194" s="31"/>
      <c r="B194" s="31"/>
      <c r="C194" s="31"/>
      <c r="D194" s="31"/>
      <c r="E194" s="31"/>
      <c r="F194" s="31"/>
      <c r="G194" s="31"/>
      <c r="H194" s="31"/>
    </row>
    <row r="195" spans="1:8" ht="12.75">
      <c r="A195" s="31"/>
      <c r="B195" s="31"/>
      <c r="C195" s="31"/>
      <c r="D195" s="31"/>
      <c r="E195" s="31"/>
      <c r="F195" s="31"/>
      <c r="G195" s="31"/>
      <c r="H195" s="31"/>
    </row>
    <row r="196" spans="1:8" ht="12.75">
      <c r="A196" s="31"/>
      <c r="B196" s="31"/>
      <c r="C196" s="31"/>
      <c r="D196" s="31"/>
      <c r="E196" s="31"/>
      <c r="F196" s="31"/>
      <c r="G196" s="31"/>
      <c r="H196" s="31"/>
    </row>
    <row r="197" spans="1:8" ht="12.75">
      <c r="A197" s="31"/>
      <c r="B197" s="31"/>
      <c r="C197" s="31"/>
      <c r="D197" s="31"/>
      <c r="E197" s="31"/>
      <c r="F197" s="31"/>
      <c r="G197" s="31"/>
      <c r="H197" s="31"/>
    </row>
    <row r="198" spans="1:8" ht="12.75">
      <c r="A198" s="31"/>
      <c r="B198" s="31"/>
      <c r="C198" s="31"/>
      <c r="D198" s="31"/>
      <c r="E198" s="31"/>
      <c r="F198" s="31"/>
      <c r="G198" s="31"/>
      <c r="H198" s="31"/>
    </row>
    <row r="199" spans="1:8" ht="12.75">
      <c r="A199" s="31"/>
      <c r="B199" s="31"/>
      <c r="C199" s="31"/>
      <c r="D199" s="31"/>
      <c r="E199" s="31"/>
      <c r="F199" s="31"/>
      <c r="G199" s="31"/>
      <c r="H199" s="31"/>
    </row>
    <row r="200" spans="1:8" ht="12.75">
      <c r="A200" s="31"/>
      <c r="B200" s="31"/>
      <c r="C200" s="31"/>
      <c r="D200" s="31"/>
      <c r="E200" s="31"/>
      <c r="F200" s="31"/>
      <c r="G200" s="31"/>
      <c r="H200" s="31"/>
    </row>
    <row r="201" spans="1:8" ht="12.75">
      <c r="A201" s="31"/>
      <c r="B201" s="31"/>
      <c r="C201" s="31"/>
      <c r="D201" s="31"/>
      <c r="E201" s="31"/>
      <c r="F201" s="31"/>
      <c r="G201" s="31"/>
      <c r="H201" s="31"/>
    </row>
    <row r="202" spans="1:8" ht="12.75">
      <c r="A202" s="31"/>
      <c r="B202" s="31"/>
      <c r="C202" s="31"/>
      <c r="D202" s="31"/>
      <c r="E202" s="31"/>
      <c r="F202" s="31"/>
      <c r="G202" s="31"/>
      <c r="H202" s="31"/>
    </row>
    <row r="203" spans="1:8" ht="12.75">
      <c r="A203" s="31"/>
      <c r="B203" s="31"/>
      <c r="C203" s="31"/>
      <c r="D203" s="31"/>
      <c r="E203" s="31"/>
      <c r="F203" s="31"/>
      <c r="G203" s="31"/>
      <c r="H203" s="31"/>
    </row>
    <row r="204" spans="1:8" ht="12.75">
      <c r="A204" s="31"/>
      <c r="B204" s="31"/>
      <c r="C204" s="31"/>
      <c r="D204" s="31"/>
      <c r="E204" s="31"/>
      <c r="F204" s="31"/>
      <c r="G204" s="31"/>
      <c r="H204" s="31"/>
    </row>
    <row r="205" spans="1:8" ht="12.75">
      <c r="A205" s="31"/>
      <c r="B205" s="31"/>
      <c r="C205" s="31"/>
      <c r="D205" s="31"/>
      <c r="E205" s="31"/>
      <c r="F205" s="31"/>
      <c r="G205" s="31"/>
      <c r="H205" s="31"/>
    </row>
    <row r="206" spans="1:8" ht="12.75">
      <c r="A206" s="31"/>
      <c r="B206" s="31"/>
      <c r="C206" s="31"/>
      <c r="D206" s="31"/>
      <c r="E206" s="31"/>
      <c r="F206" s="31"/>
      <c r="G206" s="31"/>
      <c r="H206" s="31"/>
    </row>
    <row r="207" spans="1:8" ht="12.75">
      <c r="A207" s="31"/>
      <c r="B207" s="31"/>
      <c r="C207" s="31"/>
      <c r="D207" s="31"/>
      <c r="E207" s="31"/>
      <c r="F207" s="31"/>
      <c r="G207" s="31"/>
      <c r="H207" s="31"/>
    </row>
    <row r="208" spans="1:8" ht="12.75">
      <c r="A208" s="31"/>
      <c r="B208" s="31"/>
      <c r="C208" s="31"/>
      <c r="D208" s="31"/>
      <c r="E208" s="31"/>
      <c r="F208" s="31"/>
      <c r="G208" s="31"/>
      <c r="H208" s="31"/>
    </row>
    <row r="209" spans="1:8" ht="12.75">
      <c r="A209" s="31"/>
      <c r="B209" s="31"/>
      <c r="C209" s="31"/>
      <c r="D209" s="31"/>
      <c r="E209" s="31"/>
      <c r="F209" s="31"/>
      <c r="G209" s="31"/>
      <c r="H209" s="31"/>
    </row>
    <row r="210" spans="1:8" ht="12.75">
      <c r="A210" s="31"/>
      <c r="B210" s="31"/>
      <c r="C210" s="31"/>
      <c r="D210" s="31"/>
      <c r="E210" s="31"/>
      <c r="F210" s="31"/>
      <c r="G210" s="31"/>
      <c r="H210" s="31"/>
    </row>
    <row r="211" spans="1:8" ht="12.75">
      <c r="A211" s="31"/>
      <c r="B211" s="31"/>
      <c r="C211" s="31"/>
      <c r="D211" s="31"/>
      <c r="E211" s="31"/>
      <c r="F211" s="31"/>
      <c r="G211" s="31"/>
      <c r="H211" s="31"/>
    </row>
    <row r="212" spans="1:8" ht="12.75">
      <c r="A212" s="31"/>
      <c r="B212" s="31"/>
      <c r="C212" s="31"/>
      <c r="D212" s="31"/>
      <c r="E212" s="31"/>
      <c r="F212" s="31"/>
      <c r="G212" s="31"/>
      <c r="H212" s="31"/>
    </row>
    <row r="213" spans="1:8" ht="12.75">
      <c r="A213" s="31"/>
      <c r="B213" s="31"/>
      <c r="C213" s="31"/>
      <c r="D213" s="31"/>
      <c r="E213" s="31"/>
      <c r="F213" s="31"/>
      <c r="G213" s="31"/>
      <c r="H213" s="31"/>
    </row>
    <row r="214" spans="1:8" ht="12.75">
      <c r="A214" s="31"/>
      <c r="B214" s="31"/>
      <c r="C214" s="31"/>
      <c r="D214" s="31"/>
      <c r="E214" s="31"/>
      <c r="F214" s="31"/>
      <c r="G214" s="31"/>
      <c r="H214" s="31"/>
    </row>
    <row r="215" spans="1:8" ht="12.75">
      <c r="A215" s="31"/>
      <c r="B215" s="31"/>
      <c r="C215" s="31"/>
      <c r="D215" s="31"/>
      <c r="E215" s="31"/>
      <c r="F215" s="31"/>
      <c r="G215" s="31"/>
      <c r="H215" s="31"/>
    </row>
    <row r="216" spans="1:8" ht="12.75">
      <c r="A216" s="31"/>
      <c r="B216" s="31"/>
      <c r="C216" s="31"/>
      <c r="D216" s="31"/>
      <c r="E216" s="31"/>
      <c r="F216" s="31"/>
      <c r="G216" s="31"/>
      <c r="H216" s="31"/>
    </row>
    <row r="217" spans="1:8" ht="12.75">
      <c r="A217" s="31"/>
      <c r="B217" s="31"/>
      <c r="C217" s="31"/>
      <c r="D217" s="31"/>
      <c r="E217" s="31"/>
      <c r="F217" s="31"/>
      <c r="G217" s="31"/>
      <c r="H217" s="31"/>
    </row>
    <row r="218" spans="1:8" ht="12.75">
      <c r="A218" s="31"/>
      <c r="B218" s="31"/>
      <c r="C218" s="31"/>
      <c r="D218" s="31"/>
      <c r="E218" s="31"/>
      <c r="F218" s="31"/>
      <c r="G218" s="31"/>
      <c r="H218" s="31"/>
    </row>
    <row r="219" spans="1:8" ht="12.75">
      <c r="A219" s="31"/>
      <c r="B219" s="31"/>
      <c r="C219" s="31"/>
      <c r="D219" s="31"/>
      <c r="E219" s="31"/>
      <c r="F219" s="31"/>
      <c r="G219" s="31"/>
      <c r="H219" s="31"/>
    </row>
    <row r="220" spans="1:8" ht="12.75">
      <c r="A220" s="31"/>
      <c r="B220" s="31"/>
      <c r="C220" s="31"/>
      <c r="D220" s="31"/>
      <c r="E220" s="31"/>
      <c r="F220" s="31"/>
      <c r="G220" s="31"/>
      <c r="H220" s="31"/>
    </row>
    <row r="221" spans="1:8" ht="12.75">
      <c r="A221" s="31"/>
      <c r="B221" s="31"/>
      <c r="C221" s="31"/>
      <c r="D221" s="31"/>
      <c r="E221" s="31"/>
      <c r="F221" s="31"/>
      <c r="G221" s="31"/>
      <c r="H221" s="31"/>
    </row>
    <row r="222" spans="1:8" ht="12.75">
      <c r="A222" s="31"/>
      <c r="B222" s="31"/>
      <c r="C222" s="31"/>
      <c r="D222" s="31"/>
      <c r="E222" s="31"/>
      <c r="F222" s="31"/>
      <c r="G222" s="31"/>
      <c r="H222" s="31"/>
    </row>
    <row r="223" spans="1:8" ht="12.75">
      <c r="A223" s="31"/>
      <c r="B223" s="31"/>
      <c r="C223" s="31"/>
      <c r="D223" s="31"/>
      <c r="E223" s="31"/>
      <c r="F223" s="31"/>
      <c r="G223" s="31"/>
      <c r="H223" s="31"/>
    </row>
    <row r="224" spans="1:8" ht="12.75">
      <c r="A224" s="31"/>
      <c r="B224" s="31"/>
      <c r="C224" s="31"/>
      <c r="D224" s="31"/>
      <c r="E224" s="31"/>
      <c r="F224" s="31"/>
      <c r="G224" s="31"/>
      <c r="H224" s="31"/>
    </row>
    <row r="225" spans="1:8" ht="12.75">
      <c r="A225" s="31"/>
      <c r="B225" s="31"/>
      <c r="C225" s="31"/>
      <c r="D225" s="31"/>
      <c r="E225" s="31"/>
      <c r="F225" s="31"/>
      <c r="G225" s="31"/>
      <c r="H225" s="31"/>
    </row>
    <row r="226" spans="1:8" ht="12.75">
      <c r="A226" s="31"/>
      <c r="B226" s="31"/>
      <c r="C226" s="31"/>
      <c r="D226" s="31"/>
      <c r="E226" s="31"/>
      <c r="F226" s="31"/>
      <c r="G226" s="31"/>
      <c r="H226" s="31"/>
    </row>
    <row r="227" spans="1:8" ht="12.75">
      <c r="A227" s="31"/>
      <c r="B227" s="31"/>
      <c r="C227" s="31"/>
      <c r="D227" s="31"/>
      <c r="E227" s="31"/>
      <c r="F227" s="31"/>
      <c r="G227" s="31"/>
      <c r="H227" s="31"/>
    </row>
    <row r="228" spans="1:8" ht="12.75">
      <c r="A228" s="31"/>
      <c r="B228" s="31"/>
      <c r="C228" s="31"/>
      <c r="D228" s="31"/>
      <c r="E228" s="31"/>
      <c r="F228" s="31"/>
      <c r="G228" s="31"/>
      <c r="H228" s="31"/>
    </row>
    <row r="229" spans="1:8" ht="12.75">
      <c r="A229" s="31"/>
      <c r="B229" s="31"/>
      <c r="C229" s="31"/>
      <c r="D229" s="31"/>
      <c r="E229" s="31"/>
      <c r="F229" s="31"/>
      <c r="G229" s="31"/>
      <c r="H229" s="31"/>
    </row>
    <row r="230" spans="1:8" ht="12.75">
      <c r="A230" s="31"/>
      <c r="B230" s="31"/>
      <c r="C230" s="31"/>
      <c r="D230" s="31"/>
      <c r="E230" s="31"/>
      <c r="F230" s="31"/>
      <c r="G230" s="31"/>
      <c r="H230" s="31"/>
    </row>
    <row r="231" spans="1:8" ht="12.75">
      <c r="A231" s="31"/>
      <c r="B231" s="31"/>
      <c r="C231" s="31"/>
      <c r="D231" s="31"/>
      <c r="E231" s="31"/>
      <c r="F231" s="31"/>
      <c r="G231" s="31"/>
      <c r="H231" s="31"/>
    </row>
    <row r="232" spans="1:8" ht="12.75">
      <c r="A232" s="31"/>
      <c r="B232" s="31"/>
      <c r="C232" s="31"/>
      <c r="D232" s="31"/>
      <c r="E232" s="31"/>
      <c r="F232" s="31"/>
      <c r="G232" s="31"/>
      <c r="H232" s="31"/>
    </row>
    <row r="233" spans="1:8" ht="12.75">
      <c r="A233" s="31"/>
      <c r="B233" s="31"/>
      <c r="C233" s="31"/>
      <c r="D233" s="31"/>
      <c r="E233" s="31"/>
      <c r="F233" s="31"/>
      <c r="G233" s="31"/>
      <c r="H233" s="31"/>
    </row>
    <row r="234" spans="1:8" ht="12.75">
      <c r="A234" s="31"/>
      <c r="B234" s="31"/>
      <c r="C234" s="31"/>
      <c r="D234" s="31"/>
      <c r="E234" s="31"/>
      <c r="F234" s="31"/>
      <c r="G234" s="31"/>
      <c r="H234" s="31"/>
    </row>
    <row r="235" spans="1:8" ht="12.75">
      <c r="A235" s="31"/>
      <c r="B235" s="31"/>
      <c r="C235" s="31"/>
      <c r="D235" s="31"/>
      <c r="E235" s="31"/>
      <c r="F235" s="31"/>
      <c r="G235" s="31"/>
      <c r="H235" s="31"/>
    </row>
    <row r="236" spans="1:8" ht="12.75">
      <c r="A236" s="31"/>
      <c r="B236" s="31"/>
      <c r="C236" s="31"/>
      <c r="D236" s="31"/>
      <c r="E236" s="31"/>
      <c r="F236" s="31"/>
      <c r="G236" s="31"/>
      <c r="H236" s="31"/>
    </row>
    <row r="237" spans="1:8" ht="12.75">
      <c r="A237" s="31"/>
      <c r="B237" s="31"/>
      <c r="C237" s="31"/>
      <c r="D237" s="31"/>
      <c r="E237" s="31"/>
      <c r="F237" s="31"/>
      <c r="G237" s="31"/>
      <c r="H237" s="31"/>
    </row>
    <row r="238" spans="1:8" ht="12.75">
      <c r="A238" s="31"/>
      <c r="B238" s="31"/>
      <c r="C238" s="31"/>
      <c r="D238" s="31"/>
      <c r="E238" s="31"/>
      <c r="F238" s="31"/>
      <c r="G238" s="31"/>
      <c r="H238" s="31"/>
    </row>
    <row r="239" spans="1:8" ht="12.75">
      <c r="A239" s="31"/>
      <c r="B239" s="31"/>
      <c r="C239" s="31"/>
      <c r="D239" s="31"/>
      <c r="E239" s="31"/>
      <c r="F239" s="31"/>
      <c r="G239" s="31"/>
      <c r="H239" s="31"/>
    </row>
    <row r="240" spans="1:8" ht="12.75">
      <c r="A240" s="31"/>
      <c r="B240" s="31"/>
      <c r="C240" s="31"/>
      <c r="D240" s="31"/>
      <c r="E240" s="31"/>
      <c r="F240" s="31"/>
      <c r="G240" s="31"/>
      <c r="H240" s="31"/>
    </row>
    <row r="241" spans="1:8" ht="12.75">
      <c r="A241" s="31"/>
      <c r="B241" s="31"/>
      <c r="C241" s="31"/>
      <c r="D241" s="31"/>
      <c r="E241" s="31"/>
      <c r="F241" s="31"/>
      <c r="G241" s="31"/>
      <c r="H241" s="31"/>
    </row>
    <row r="242" spans="1:8" ht="12.75">
      <c r="A242" s="31"/>
      <c r="B242" s="31"/>
      <c r="C242" s="31"/>
      <c r="D242" s="31"/>
      <c r="E242" s="31"/>
      <c r="F242" s="31"/>
      <c r="G242" s="31"/>
      <c r="H242" s="31"/>
    </row>
    <row r="243" spans="1:8" ht="12.75">
      <c r="A243" s="31"/>
      <c r="B243" s="31"/>
      <c r="C243" s="31"/>
      <c r="D243" s="31"/>
      <c r="E243" s="31"/>
      <c r="F243" s="31"/>
      <c r="G243" s="31"/>
      <c r="H243" s="31"/>
    </row>
    <row r="244" spans="1:8" ht="12.75">
      <c r="A244" s="31"/>
      <c r="B244" s="31"/>
      <c r="C244" s="31"/>
      <c r="D244" s="31"/>
      <c r="E244" s="31"/>
      <c r="F244" s="31"/>
      <c r="G244" s="31"/>
      <c r="H244" s="31"/>
    </row>
    <row r="245" spans="1:8" ht="12.75">
      <c r="A245" s="31"/>
      <c r="B245" s="31"/>
      <c r="C245" s="31"/>
      <c r="D245" s="31"/>
      <c r="E245" s="31"/>
      <c r="F245" s="31"/>
      <c r="G245" s="31"/>
      <c r="H245" s="31"/>
    </row>
    <row r="246" spans="1:8" ht="12.75">
      <c r="A246" s="31"/>
      <c r="B246" s="31"/>
      <c r="C246" s="31"/>
      <c r="D246" s="31"/>
      <c r="E246" s="31"/>
      <c r="F246" s="31"/>
      <c r="G246" s="31"/>
      <c r="H246" s="31"/>
    </row>
    <row r="247" spans="1:8" ht="12.75">
      <c r="A247" s="31"/>
      <c r="B247" s="31"/>
      <c r="C247" s="31"/>
      <c r="D247" s="31"/>
      <c r="E247" s="31"/>
      <c r="F247" s="31"/>
      <c r="G247" s="31"/>
      <c r="H247" s="31"/>
    </row>
    <row r="248" spans="1:8" ht="12.75">
      <c r="A248" s="31"/>
      <c r="B248" s="31"/>
      <c r="C248" s="31"/>
      <c r="D248" s="31"/>
      <c r="E248" s="31"/>
      <c r="F248" s="31"/>
      <c r="G248" s="31"/>
      <c r="H248" s="31"/>
    </row>
    <row r="249" spans="1:8" ht="12.75">
      <c r="A249" s="31"/>
      <c r="B249" s="31"/>
      <c r="C249" s="31"/>
      <c r="D249" s="31"/>
      <c r="E249" s="31"/>
      <c r="F249" s="31"/>
      <c r="G249" s="31"/>
      <c r="H249" s="31"/>
    </row>
    <row r="250" spans="1:8" ht="12.75">
      <c r="A250" s="31"/>
      <c r="B250" s="31"/>
      <c r="C250" s="31"/>
      <c r="D250" s="31"/>
      <c r="E250" s="31"/>
      <c r="F250" s="31"/>
      <c r="G250" s="31"/>
      <c r="H250" s="31"/>
    </row>
    <row r="251" spans="1:8" ht="12.75">
      <c r="A251" s="31"/>
      <c r="B251" s="31"/>
      <c r="C251" s="31"/>
      <c r="D251" s="31"/>
      <c r="E251" s="31"/>
      <c r="F251" s="31"/>
      <c r="G251" s="31"/>
      <c r="H251" s="31"/>
    </row>
    <row r="252" spans="1:8" ht="12.75">
      <c r="A252" s="31"/>
      <c r="B252" s="31"/>
      <c r="C252" s="31"/>
      <c r="D252" s="31"/>
      <c r="E252" s="31"/>
      <c r="F252" s="31"/>
      <c r="G252" s="31"/>
      <c r="H252" s="31"/>
    </row>
    <row r="253" spans="1:8" ht="12.75">
      <c r="A253" s="31"/>
      <c r="B253" s="31"/>
      <c r="C253" s="31"/>
      <c r="D253" s="31"/>
      <c r="E253" s="31"/>
      <c r="F253" s="31"/>
      <c r="G253" s="31"/>
      <c r="H253" s="31"/>
    </row>
    <row r="254" spans="1:8" ht="12.75">
      <c r="A254" s="31"/>
      <c r="B254" s="31"/>
      <c r="C254" s="31"/>
      <c r="D254" s="31"/>
      <c r="E254" s="31"/>
      <c r="F254" s="31"/>
      <c r="G254" s="31"/>
      <c r="H254" s="31"/>
    </row>
    <row r="255" spans="1:8" ht="12.75">
      <c r="A255" s="31"/>
      <c r="B255" s="31"/>
      <c r="C255" s="31"/>
      <c r="D255" s="31"/>
      <c r="E255" s="31"/>
      <c r="F255" s="31"/>
      <c r="G255" s="31"/>
      <c r="H255" s="31"/>
    </row>
    <row r="256" spans="1:8" ht="12.75">
      <c r="A256" s="31"/>
      <c r="B256" s="31"/>
      <c r="C256" s="31"/>
      <c r="D256" s="31"/>
      <c r="E256" s="31"/>
      <c r="F256" s="31"/>
      <c r="G256" s="31"/>
      <c r="H256" s="31"/>
    </row>
    <row r="257" spans="1:8" ht="12.75">
      <c r="A257" s="31"/>
      <c r="B257" s="31"/>
      <c r="C257" s="31"/>
      <c r="D257" s="31"/>
      <c r="E257" s="31"/>
      <c r="F257" s="31"/>
      <c r="G257" s="31"/>
      <c r="H257" s="31"/>
    </row>
    <row r="258" spans="1:8" ht="12.75">
      <c r="A258" s="31"/>
      <c r="B258" s="31"/>
      <c r="C258" s="31"/>
      <c r="D258" s="31"/>
      <c r="E258" s="31"/>
      <c r="F258" s="31"/>
      <c r="G258" s="31"/>
      <c r="H258" s="31"/>
    </row>
    <row r="259" spans="1:8" ht="12.75">
      <c r="A259" s="31"/>
      <c r="B259" s="31"/>
      <c r="C259" s="31"/>
      <c r="D259" s="31"/>
      <c r="E259" s="31"/>
      <c r="F259" s="31"/>
      <c r="G259" s="31"/>
      <c r="H259" s="31"/>
    </row>
    <row r="260" spans="1:8" ht="12.75">
      <c r="A260" s="31"/>
      <c r="B260" s="31"/>
      <c r="C260" s="31"/>
      <c r="D260" s="31"/>
      <c r="E260" s="31"/>
      <c r="F260" s="31"/>
      <c r="G260" s="31"/>
      <c r="H260" s="31"/>
    </row>
    <row r="261" spans="1:8" ht="12.75">
      <c r="A261" s="31"/>
      <c r="B261" s="31"/>
      <c r="C261" s="31"/>
      <c r="D261" s="31"/>
      <c r="E261" s="31"/>
      <c r="F261" s="31"/>
      <c r="G261" s="31"/>
      <c r="H261" s="31"/>
    </row>
    <row r="262" spans="1:8" ht="12.75">
      <c r="A262" s="31"/>
      <c r="B262" s="31"/>
      <c r="C262" s="31"/>
      <c r="D262" s="31"/>
      <c r="E262" s="31"/>
      <c r="F262" s="31"/>
      <c r="G262" s="31"/>
      <c r="H262" s="31"/>
    </row>
    <row r="263" spans="1:8" ht="12.75">
      <c r="A263" s="31"/>
      <c r="B263" s="31"/>
      <c r="C263" s="31"/>
      <c r="D263" s="31"/>
      <c r="E263" s="31"/>
      <c r="F263" s="31"/>
      <c r="G263" s="31"/>
      <c r="H263" s="31"/>
    </row>
    <row r="264" spans="1:8" ht="12.75">
      <c r="A264" s="31"/>
      <c r="B264" s="31"/>
      <c r="C264" s="31"/>
      <c r="D264" s="31"/>
      <c r="E264" s="31"/>
      <c r="F264" s="31"/>
      <c r="G264" s="31"/>
      <c r="H264" s="31"/>
    </row>
    <row r="265" spans="1:8" ht="12.75">
      <c r="A265" s="31"/>
      <c r="B265" s="31"/>
      <c r="C265" s="31"/>
      <c r="D265" s="31"/>
      <c r="E265" s="31"/>
      <c r="F265" s="31"/>
      <c r="G265" s="31"/>
      <c r="H265" s="31"/>
    </row>
    <row r="266" spans="1:8" ht="12.75">
      <c r="A266" s="31"/>
      <c r="B266" s="31"/>
      <c r="C266" s="31"/>
      <c r="D266" s="31"/>
      <c r="E266" s="31"/>
      <c r="F266" s="31"/>
      <c r="G266" s="31"/>
      <c r="H266" s="31"/>
    </row>
    <row r="267" spans="1:8" ht="12.75">
      <c r="A267" s="31"/>
      <c r="B267" s="31"/>
      <c r="C267" s="31"/>
      <c r="D267" s="31"/>
      <c r="E267" s="31"/>
      <c r="F267" s="31"/>
      <c r="G267" s="31"/>
      <c r="H267" s="31"/>
    </row>
    <row r="268" spans="1:8" ht="12.75">
      <c r="A268" s="31"/>
      <c r="B268" s="31"/>
      <c r="C268" s="31"/>
      <c r="D268" s="31"/>
      <c r="E268" s="31"/>
      <c r="F268" s="31"/>
      <c r="G268" s="31"/>
      <c r="H268" s="31"/>
    </row>
    <row r="269" spans="1:8" ht="12.75">
      <c r="A269" s="31"/>
      <c r="B269" s="31"/>
      <c r="C269" s="31"/>
      <c r="D269" s="31"/>
      <c r="E269" s="31"/>
      <c r="F269" s="31"/>
      <c r="G269" s="31"/>
      <c r="H269" s="31"/>
    </row>
    <row r="270" spans="1:8" ht="12.75">
      <c r="A270" s="31"/>
      <c r="B270" s="31"/>
      <c r="C270" s="31"/>
      <c r="D270" s="31"/>
      <c r="E270" s="31"/>
      <c r="F270" s="31"/>
      <c r="G270" s="31"/>
      <c r="H270" s="31"/>
    </row>
    <row r="271" spans="1:8" ht="12.75">
      <c r="A271" s="31"/>
      <c r="B271" s="31"/>
      <c r="C271" s="31"/>
      <c r="D271" s="31"/>
      <c r="E271" s="31"/>
      <c r="F271" s="31"/>
      <c r="G271" s="31"/>
      <c r="H271" s="31"/>
    </row>
    <row r="272" spans="1:8" ht="12.75">
      <c r="A272" s="31"/>
      <c r="B272" s="31"/>
      <c r="C272" s="31"/>
      <c r="D272" s="31"/>
      <c r="E272" s="31"/>
      <c r="F272" s="31"/>
      <c r="G272" s="31"/>
      <c r="H272" s="31"/>
    </row>
    <row r="273" spans="1:8" ht="12.75">
      <c r="A273" s="31"/>
      <c r="B273" s="31"/>
      <c r="C273" s="31"/>
      <c r="D273" s="31"/>
      <c r="E273" s="31"/>
      <c r="F273" s="31"/>
      <c r="G273" s="31"/>
      <c r="H273" s="31"/>
    </row>
    <row r="274" spans="1:8" ht="12.75">
      <c r="A274" s="31"/>
      <c r="B274" s="31"/>
      <c r="C274" s="31"/>
      <c r="D274" s="31"/>
      <c r="E274" s="31"/>
      <c r="F274" s="31"/>
      <c r="G274" s="31"/>
      <c r="H274" s="31"/>
    </row>
    <row r="275" spans="1:8" ht="12.75">
      <c r="A275" s="31"/>
      <c r="B275" s="31"/>
      <c r="C275" s="31"/>
      <c r="D275" s="31"/>
      <c r="E275" s="31"/>
      <c r="F275" s="31"/>
      <c r="G275" s="31"/>
      <c r="H275" s="31"/>
    </row>
    <row r="276" spans="1:8" ht="12.75">
      <c r="A276" s="31"/>
      <c r="B276" s="31"/>
      <c r="C276" s="31"/>
      <c r="D276" s="31"/>
      <c r="E276" s="31"/>
      <c r="F276" s="31"/>
      <c r="G276" s="31"/>
      <c r="H276" s="31"/>
    </row>
    <row r="277" spans="1:8" ht="12.75">
      <c r="A277" s="31"/>
      <c r="B277" s="31"/>
      <c r="C277" s="31"/>
      <c r="D277" s="31"/>
      <c r="E277" s="31"/>
      <c r="F277" s="31"/>
      <c r="G277" s="31"/>
      <c r="H277" s="31"/>
    </row>
    <row r="278" spans="1:8" ht="12.75">
      <c r="A278" s="31"/>
      <c r="B278" s="31"/>
      <c r="C278" s="31"/>
      <c r="D278" s="31"/>
      <c r="E278" s="31"/>
      <c r="F278" s="31"/>
      <c r="G278" s="31"/>
      <c r="H278" s="31"/>
    </row>
    <row r="279" spans="1:8" ht="12.75">
      <c r="A279" s="31"/>
      <c r="B279" s="31"/>
      <c r="C279" s="31"/>
      <c r="D279" s="31"/>
      <c r="E279" s="31"/>
      <c r="F279" s="31"/>
      <c r="G279" s="31"/>
      <c r="H279" s="31"/>
    </row>
    <row r="280" spans="1:8" ht="12.75">
      <c r="A280" s="31"/>
      <c r="B280" s="31"/>
      <c r="C280" s="31"/>
      <c r="D280" s="31"/>
      <c r="E280" s="31"/>
      <c r="F280" s="31"/>
      <c r="G280" s="31"/>
      <c r="H280" s="31"/>
    </row>
    <row r="281" spans="1:8" ht="12.75">
      <c r="A281" s="31"/>
      <c r="B281" s="31"/>
      <c r="C281" s="31"/>
      <c r="D281" s="31"/>
      <c r="E281" s="31"/>
      <c r="F281" s="31"/>
      <c r="G281" s="31"/>
      <c r="H281" s="31"/>
    </row>
    <row r="282" spans="1:8" ht="12.75">
      <c r="A282" s="31"/>
      <c r="B282" s="31"/>
      <c r="C282" s="31"/>
      <c r="D282" s="31"/>
      <c r="E282" s="31"/>
      <c r="F282" s="31"/>
      <c r="G282" s="31"/>
      <c r="H282" s="31"/>
    </row>
    <row r="283" spans="1:8" ht="12.75">
      <c r="A283" s="31"/>
      <c r="B283" s="31"/>
      <c r="C283" s="31"/>
      <c r="D283" s="31"/>
      <c r="E283" s="31"/>
      <c r="F283" s="31"/>
      <c r="G283" s="31"/>
      <c r="H283" s="31"/>
    </row>
    <row r="284" spans="1:8" ht="12.75">
      <c r="A284" s="31"/>
      <c r="B284" s="31"/>
      <c r="C284" s="31"/>
      <c r="D284" s="31"/>
      <c r="E284" s="31"/>
      <c r="F284" s="31"/>
      <c r="G284" s="31"/>
      <c r="H284" s="31"/>
    </row>
    <row r="285" spans="1:8" ht="12.75">
      <c r="A285" s="31"/>
      <c r="B285" s="31"/>
      <c r="C285" s="31"/>
      <c r="D285" s="31"/>
      <c r="E285" s="31"/>
      <c r="F285" s="31"/>
      <c r="G285" s="31"/>
      <c r="H285" s="31"/>
    </row>
    <row r="286" spans="1:8" ht="12.75">
      <c r="A286" s="31"/>
      <c r="B286" s="31"/>
      <c r="C286" s="31"/>
      <c r="D286" s="31"/>
      <c r="E286" s="31"/>
      <c r="F286" s="31"/>
      <c r="G286" s="31"/>
      <c r="H286" s="31"/>
    </row>
    <row r="287" spans="1:8" ht="12.75">
      <c r="A287" s="31"/>
      <c r="B287" s="31"/>
      <c r="C287" s="31"/>
      <c r="D287" s="31"/>
      <c r="E287" s="31"/>
      <c r="F287" s="31"/>
      <c r="G287" s="31"/>
      <c r="H287" s="31"/>
    </row>
    <row r="288" spans="1:8" ht="12.75">
      <c r="A288" s="31"/>
      <c r="B288" s="31"/>
      <c r="C288" s="31"/>
      <c r="D288" s="31"/>
      <c r="E288" s="31"/>
      <c r="F288" s="31"/>
      <c r="G288" s="31"/>
      <c r="H288" s="31"/>
    </row>
    <row r="289" spans="1:8" ht="12.75">
      <c r="A289" s="31"/>
      <c r="B289" s="31"/>
      <c r="C289" s="31"/>
      <c r="D289" s="31"/>
      <c r="E289" s="31"/>
      <c r="F289" s="31"/>
      <c r="G289" s="31"/>
      <c r="H289" s="31"/>
    </row>
    <row r="290" spans="1:8" ht="12.75">
      <c r="A290" s="31"/>
      <c r="B290" s="31"/>
      <c r="C290" s="31"/>
      <c r="D290" s="31"/>
      <c r="E290" s="31"/>
      <c r="F290" s="31"/>
      <c r="G290" s="31"/>
      <c r="H290" s="31"/>
    </row>
    <row r="291" spans="1:8" ht="12.75">
      <c r="A291" s="31"/>
      <c r="B291" s="31"/>
      <c r="C291" s="31"/>
      <c r="D291" s="31"/>
      <c r="E291" s="31"/>
      <c r="F291" s="31"/>
      <c r="G291" s="31"/>
      <c r="H291" s="31"/>
    </row>
    <row r="292" spans="1:8" ht="12.75">
      <c r="A292" s="31"/>
      <c r="B292" s="31"/>
      <c r="C292" s="31"/>
      <c r="D292" s="31"/>
      <c r="E292" s="31"/>
      <c r="F292" s="31"/>
      <c r="G292" s="31"/>
      <c r="H292" s="31"/>
    </row>
    <row r="293" spans="1:8" ht="12.75">
      <c r="A293" s="31"/>
      <c r="B293" s="31"/>
      <c r="C293" s="31"/>
      <c r="D293" s="31"/>
      <c r="E293" s="31"/>
      <c r="F293" s="31"/>
      <c r="G293" s="31"/>
      <c r="H293" s="31"/>
    </row>
    <row r="294" spans="1:8" ht="12.75">
      <c r="A294" s="31"/>
      <c r="B294" s="31"/>
      <c r="C294" s="31"/>
      <c r="D294" s="31"/>
      <c r="E294" s="31"/>
      <c r="F294" s="31"/>
      <c r="G294" s="31"/>
      <c r="H294" s="31"/>
    </row>
    <row r="295" spans="1:8" ht="12.75">
      <c r="A295" s="31"/>
      <c r="B295" s="31"/>
      <c r="C295" s="31"/>
      <c r="D295" s="31"/>
      <c r="E295" s="31"/>
      <c r="F295" s="31"/>
      <c r="G295" s="31"/>
      <c r="H295" s="31"/>
    </row>
    <row r="296" spans="1:8" ht="12.75">
      <c r="A296" s="31"/>
      <c r="B296" s="31"/>
      <c r="C296" s="31"/>
      <c r="D296" s="31"/>
      <c r="E296" s="31"/>
      <c r="F296" s="31"/>
      <c r="G296" s="31"/>
      <c r="H296" s="31"/>
    </row>
    <row r="297" spans="1:8" ht="12.75">
      <c r="A297" s="31"/>
      <c r="B297" s="31"/>
      <c r="C297" s="31"/>
      <c r="D297" s="31"/>
      <c r="E297" s="31"/>
      <c r="F297" s="31"/>
      <c r="G297" s="31"/>
      <c r="H297" s="31"/>
    </row>
    <row r="298" spans="1:8" ht="12.75">
      <c r="A298" s="31"/>
      <c r="B298" s="31"/>
      <c r="C298" s="31"/>
      <c r="D298" s="31"/>
      <c r="E298" s="31"/>
      <c r="F298" s="31"/>
      <c r="G298" s="31"/>
      <c r="H298" s="31"/>
    </row>
    <row r="299" spans="1:8" ht="12.75">
      <c r="A299" s="31"/>
      <c r="B299" s="31"/>
      <c r="C299" s="31"/>
      <c r="D299" s="31"/>
      <c r="E299" s="31"/>
      <c r="F299" s="31"/>
      <c r="G299" s="31"/>
      <c r="H299" s="31"/>
    </row>
    <row r="300" spans="1:8" ht="12.75">
      <c r="A300" s="31"/>
      <c r="B300" s="31"/>
      <c r="C300" s="31"/>
      <c r="D300" s="31"/>
      <c r="E300" s="31"/>
      <c r="F300" s="31"/>
      <c r="G300" s="31"/>
      <c r="H300" s="31"/>
    </row>
    <row r="301" spans="1:8" ht="12.75">
      <c r="A301" s="31"/>
      <c r="B301" s="31"/>
      <c r="C301" s="31"/>
      <c r="D301" s="31"/>
      <c r="E301" s="31"/>
      <c r="F301" s="31"/>
      <c r="G301" s="31"/>
      <c r="H301" s="31"/>
    </row>
    <row r="302" spans="1:8" ht="12.75">
      <c r="A302" s="31"/>
      <c r="B302" s="31"/>
      <c r="C302" s="31"/>
      <c r="D302" s="31"/>
      <c r="E302" s="31"/>
      <c r="F302" s="31"/>
      <c r="G302" s="31"/>
      <c r="H302" s="31"/>
    </row>
    <row r="303" spans="1:8" ht="12.75">
      <c r="A303" s="31"/>
      <c r="B303" s="31"/>
      <c r="C303" s="31"/>
      <c r="D303" s="31"/>
      <c r="E303" s="31"/>
      <c r="F303" s="31"/>
      <c r="G303" s="31"/>
      <c r="H303" s="31"/>
    </row>
    <row r="304" spans="1:8" ht="12.75">
      <c r="A304" s="31"/>
      <c r="B304" s="31"/>
      <c r="C304" s="31"/>
      <c r="D304" s="31"/>
      <c r="E304" s="31"/>
      <c r="F304" s="31"/>
      <c r="G304" s="31"/>
      <c r="H304" s="31"/>
    </row>
    <row r="305" spans="1:8" ht="12.75">
      <c r="A305" s="31"/>
      <c r="B305" s="31"/>
      <c r="C305" s="31"/>
      <c r="D305" s="31"/>
      <c r="E305" s="31"/>
      <c r="F305" s="31"/>
      <c r="G305" s="31"/>
      <c r="H305" s="31"/>
    </row>
    <row r="306" spans="1:8" ht="12.75">
      <c r="A306" s="31"/>
      <c r="B306" s="31"/>
      <c r="C306" s="31"/>
      <c r="D306" s="31"/>
      <c r="E306" s="31"/>
      <c r="F306" s="31"/>
      <c r="G306" s="31"/>
      <c r="H306" s="31"/>
    </row>
    <row r="307" spans="1:8" ht="12.75">
      <c r="A307" s="31"/>
      <c r="B307" s="31"/>
      <c r="C307" s="31"/>
      <c r="D307" s="31"/>
      <c r="E307" s="31"/>
      <c r="F307" s="31"/>
      <c r="G307" s="31"/>
      <c r="H307" s="31"/>
    </row>
    <row r="308" spans="1:8" ht="12.75">
      <c r="A308" s="31"/>
      <c r="B308" s="31"/>
      <c r="C308" s="31"/>
      <c r="D308" s="31"/>
      <c r="E308" s="31"/>
      <c r="F308" s="31"/>
      <c r="G308" s="31"/>
      <c r="H308" s="31"/>
    </row>
    <row r="309" spans="1:8" ht="12.75">
      <c r="A309" s="31"/>
      <c r="B309" s="31"/>
      <c r="C309" s="31"/>
      <c r="D309" s="31"/>
      <c r="E309" s="31"/>
      <c r="F309" s="31"/>
      <c r="G309" s="31"/>
      <c r="H309" s="31"/>
    </row>
    <row r="310" spans="1:8" ht="12.75">
      <c r="A310" s="31"/>
      <c r="B310" s="31"/>
      <c r="C310" s="31"/>
      <c r="D310" s="31"/>
      <c r="E310" s="31"/>
      <c r="F310" s="31"/>
      <c r="G310" s="31"/>
      <c r="H310" s="31"/>
    </row>
    <row r="311" spans="1:8" ht="12.75">
      <c r="A311" s="31"/>
      <c r="B311" s="31"/>
      <c r="C311" s="31"/>
      <c r="D311" s="31"/>
      <c r="E311" s="31"/>
      <c r="F311" s="31"/>
      <c r="G311" s="31"/>
      <c r="H311" s="31"/>
    </row>
    <row r="312" spans="1:8" ht="12.75">
      <c r="A312" s="31"/>
      <c r="B312" s="31"/>
      <c r="C312" s="31"/>
      <c r="D312" s="31"/>
      <c r="E312" s="31"/>
      <c r="F312" s="31"/>
      <c r="G312" s="31"/>
      <c r="H312" s="31"/>
    </row>
    <row r="313" spans="1:8" ht="12.75">
      <c r="A313" s="31"/>
      <c r="B313" s="31"/>
      <c r="C313" s="31"/>
      <c r="D313" s="31"/>
      <c r="E313" s="31"/>
      <c r="F313" s="31"/>
      <c r="G313" s="31"/>
      <c r="H313" s="31"/>
    </row>
    <row r="314" spans="1:8" ht="12.75">
      <c r="A314" s="31"/>
      <c r="B314" s="31"/>
      <c r="C314" s="31"/>
      <c r="D314" s="31"/>
      <c r="E314" s="31"/>
      <c r="F314" s="31"/>
      <c r="G314" s="31"/>
      <c r="H314" s="31"/>
    </row>
    <row r="315" spans="1:8" ht="12.75">
      <c r="A315" s="31"/>
      <c r="B315" s="31"/>
      <c r="C315" s="31"/>
      <c r="D315" s="31"/>
      <c r="E315" s="31"/>
      <c r="F315" s="31"/>
      <c r="G315" s="31"/>
      <c r="H315" s="31"/>
    </row>
    <row r="316" spans="1:8" ht="12.75">
      <c r="A316" s="31"/>
      <c r="B316" s="31"/>
      <c r="C316" s="31"/>
      <c r="D316" s="31"/>
      <c r="E316" s="31"/>
      <c r="F316" s="31"/>
      <c r="G316" s="31"/>
      <c r="H316" s="31"/>
    </row>
    <row r="317" spans="1:8" ht="12.75">
      <c r="A317" s="31"/>
      <c r="B317" s="31"/>
      <c r="C317" s="31"/>
      <c r="D317" s="31"/>
      <c r="E317" s="31"/>
      <c r="F317" s="31"/>
      <c r="G317" s="31"/>
      <c r="H317" s="31"/>
    </row>
    <row r="318" spans="1:8" ht="12.75">
      <c r="A318" s="31"/>
      <c r="B318" s="31"/>
      <c r="C318" s="31"/>
      <c r="D318" s="31"/>
      <c r="E318" s="31"/>
      <c r="F318" s="31"/>
      <c r="G318" s="31"/>
      <c r="H318" s="31"/>
    </row>
    <row r="319" spans="1:8" ht="12.75">
      <c r="A319" s="31"/>
      <c r="B319" s="31"/>
      <c r="C319" s="31"/>
      <c r="D319" s="31"/>
      <c r="E319" s="31"/>
      <c r="F319" s="31"/>
      <c r="G319" s="31"/>
      <c r="H319" s="31"/>
    </row>
    <row r="320" spans="1:8" ht="12.75">
      <c r="A320" s="31"/>
      <c r="B320" s="31"/>
      <c r="C320" s="31"/>
      <c r="D320" s="31"/>
      <c r="E320" s="31"/>
      <c r="F320" s="31"/>
      <c r="G320" s="31"/>
      <c r="H320" s="31"/>
    </row>
    <row r="321" spans="1:8" ht="12.75">
      <c r="A321" s="31"/>
      <c r="B321" s="31"/>
      <c r="C321" s="31"/>
      <c r="D321" s="31"/>
      <c r="E321" s="31"/>
      <c r="F321" s="31"/>
      <c r="G321" s="31"/>
      <c r="H321" s="31"/>
    </row>
    <row r="322" spans="1:8" ht="12.75">
      <c r="A322" s="31"/>
      <c r="B322" s="31"/>
      <c r="C322" s="31"/>
      <c r="D322" s="31"/>
      <c r="E322" s="31"/>
      <c r="F322" s="31"/>
      <c r="G322" s="31"/>
      <c r="H322" s="31"/>
    </row>
    <row r="323" spans="1:8" ht="12.75">
      <c r="A323" s="31"/>
      <c r="B323" s="31"/>
      <c r="C323" s="31"/>
      <c r="D323" s="31"/>
      <c r="E323" s="31"/>
      <c r="F323" s="31"/>
      <c r="G323" s="31"/>
      <c r="H323" s="31"/>
    </row>
    <row r="324" spans="1:8" ht="12.75">
      <c r="A324" s="31"/>
      <c r="B324" s="31"/>
      <c r="C324" s="31"/>
      <c r="D324" s="31"/>
      <c r="E324" s="31"/>
      <c r="F324" s="31"/>
      <c r="G324" s="31"/>
      <c r="H324" s="31"/>
    </row>
    <row r="325" spans="1:8" ht="12.75">
      <c r="A325" s="31"/>
      <c r="B325" s="31"/>
      <c r="C325" s="31"/>
      <c r="D325" s="31"/>
      <c r="E325" s="31"/>
      <c r="F325" s="31"/>
      <c r="G325" s="31"/>
      <c r="H325" s="31"/>
    </row>
    <row r="326" spans="1:8" ht="12.75">
      <c r="A326" s="31"/>
      <c r="B326" s="31"/>
      <c r="C326" s="31"/>
      <c r="D326" s="31"/>
      <c r="E326" s="31"/>
      <c r="F326" s="31"/>
      <c r="G326" s="31"/>
      <c r="H326" s="31"/>
    </row>
    <row r="327" spans="1:8" ht="12.75">
      <c r="A327" s="31"/>
      <c r="B327" s="31"/>
      <c r="C327" s="31"/>
      <c r="D327" s="31"/>
      <c r="E327" s="31"/>
      <c r="F327" s="31"/>
      <c r="G327" s="31"/>
      <c r="H327" s="31"/>
    </row>
    <row r="328" spans="1:8" ht="12.75">
      <c r="A328" s="31"/>
      <c r="B328" s="31"/>
      <c r="C328" s="31"/>
      <c r="D328" s="31"/>
      <c r="E328" s="31"/>
      <c r="F328" s="31"/>
      <c r="G328" s="31"/>
      <c r="H328" s="31"/>
    </row>
    <row r="329" spans="1:8" ht="12.75">
      <c r="A329" s="31"/>
      <c r="B329" s="31"/>
      <c r="C329" s="31"/>
      <c r="D329" s="31"/>
      <c r="E329" s="31"/>
      <c r="F329" s="31"/>
      <c r="G329" s="31"/>
      <c r="H329" s="31"/>
    </row>
    <row r="330" spans="1:8" ht="12.75">
      <c r="A330" s="31"/>
      <c r="B330" s="31"/>
      <c r="C330" s="31"/>
      <c r="D330" s="31"/>
      <c r="E330" s="31"/>
      <c r="F330" s="31"/>
      <c r="G330" s="31"/>
      <c r="H330" s="31"/>
    </row>
    <row r="331" spans="1:8" ht="12.75">
      <c r="A331" s="31"/>
      <c r="B331" s="31"/>
      <c r="C331" s="31"/>
      <c r="D331" s="31"/>
      <c r="E331" s="31"/>
      <c r="F331" s="31"/>
      <c r="G331" s="31"/>
      <c r="H331" s="31"/>
    </row>
    <row r="332" spans="1:8" ht="12.75">
      <c r="A332" s="31"/>
      <c r="B332" s="31"/>
      <c r="C332" s="31"/>
      <c r="D332" s="31"/>
      <c r="E332" s="31"/>
      <c r="F332" s="31"/>
      <c r="G332" s="31"/>
      <c r="H332" s="31"/>
    </row>
    <row r="333" spans="1:8" ht="12.75">
      <c r="A333" s="31"/>
      <c r="B333" s="31"/>
      <c r="C333" s="31"/>
      <c r="D333" s="31"/>
      <c r="E333" s="31"/>
      <c r="F333" s="31"/>
      <c r="G333" s="31"/>
      <c r="H333" s="31"/>
    </row>
    <row r="334" spans="1:8" ht="12.75">
      <c r="A334" s="31"/>
      <c r="B334" s="31"/>
      <c r="C334" s="31"/>
      <c r="D334" s="31"/>
      <c r="E334" s="31"/>
      <c r="F334" s="31"/>
      <c r="G334" s="31"/>
      <c r="H334" s="31"/>
    </row>
    <row r="335" spans="1:8" ht="12.75">
      <c r="A335" s="31"/>
      <c r="B335" s="31"/>
      <c r="C335" s="31"/>
      <c r="D335" s="31"/>
      <c r="E335" s="31"/>
      <c r="F335" s="31"/>
      <c r="G335" s="31"/>
      <c r="H335" s="31"/>
    </row>
    <row r="336" spans="1:8" ht="12.75">
      <c r="A336" s="31"/>
      <c r="B336" s="31"/>
      <c r="C336" s="31"/>
      <c r="D336" s="31"/>
      <c r="E336" s="31"/>
      <c r="F336" s="31"/>
      <c r="G336" s="31"/>
      <c r="H336" s="31"/>
    </row>
    <row r="337" spans="1:8" ht="12.75">
      <c r="A337" s="31"/>
      <c r="B337" s="31"/>
      <c r="C337" s="31"/>
      <c r="D337" s="31"/>
      <c r="E337" s="31"/>
      <c r="F337" s="31"/>
      <c r="G337" s="31"/>
      <c r="H337" s="31"/>
    </row>
    <row r="338" spans="1:8" ht="12.75">
      <c r="A338" s="31"/>
      <c r="B338" s="31"/>
      <c r="C338" s="31"/>
      <c r="D338" s="31"/>
      <c r="E338" s="31"/>
      <c r="F338" s="31"/>
      <c r="G338" s="31"/>
      <c r="H338" s="3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9:C32"/>
  <sheetViews>
    <sheetView workbookViewId="0">
      <selection activeCell="B32" sqref="B32"/>
    </sheetView>
  </sheetViews>
  <sheetFormatPr defaultColWidth="0" defaultRowHeight="14.25"/>
  <cols>
    <col min="1" max="1" width="30.73046875" customWidth="1"/>
    <col min="2" max="2" width="20.73046875" customWidth="1"/>
    <col min="3" max="3" width="139.73046875" customWidth="1"/>
    <col min="4" max="13" width="8.73046875" customWidth="1"/>
  </cols>
  <sheetData>
    <row r="9" spans="1:3" ht="17.25">
      <c r="A9" s="151" t="s">
        <v>25</v>
      </c>
      <c r="B9" s="22"/>
      <c r="C9" s="22"/>
    </row>
    <row r="10" spans="1:3">
      <c r="A10" s="22"/>
      <c r="B10" s="22"/>
      <c r="C10" s="22"/>
    </row>
    <row r="11" spans="1:3">
      <c r="A11" s="22"/>
      <c r="B11" s="22"/>
      <c r="C11" s="22"/>
    </row>
    <row r="12" spans="1:3" ht="15.4">
      <c r="A12" s="88" t="s">
        <v>67</v>
      </c>
      <c r="B12" s="81">
        <v>14000</v>
      </c>
      <c r="C12" s="81">
        <v>14000</v>
      </c>
    </row>
    <row r="13" spans="1:3" ht="15.4">
      <c r="A13" s="88" t="s">
        <v>26</v>
      </c>
      <c r="B13" s="104">
        <v>0.2</v>
      </c>
      <c r="C13" s="104">
        <v>0.2</v>
      </c>
    </row>
    <row r="14" spans="1:3" ht="15.4">
      <c r="A14" s="88" t="s">
        <v>68</v>
      </c>
      <c r="B14" s="81">
        <v>14000</v>
      </c>
      <c r="C14" s="81">
        <v>14000</v>
      </c>
    </row>
    <row r="15" spans="1:3" ht="15.4">
      <c r="A15" s="88" t="s">
        <v>83</v>
      </c>
      <c r="B15" s="102">
        <v>40179</v>
      </c>
      <c r="C15" s="102">
        <v>40179</v>
      </c>
    </row>
    <row r="16" spans="1:3" ht="15.4">
      <c r="A16" s="88"/>
      <c r="B16" s="22"/>
      <c r="C16" s="22"/>
    </row>
    <row r="17" spans="1:3" ht="15.4">
      <c r="A17" s="88" t="s">
        <v>82</v>
      </c>
      <c r="B17" s="6">
        <v>0</v>
      </c>
      <c r="C17" s="6">
        <v>0</v>
      </c>
    </row>
    <row r="18" spans="1:3" ht="15.4">
      <c r="A18" s="88" t="s">
        <v>50</v>
      </c>
      <c r="B18" s="6">
        <v>0</v>
      </c>
      <c r="C18" s="6">
        <v>0</v>
      </c>
    </row>
    <row r="19" spans="1:3" ht="15.4">
      <c r="A19" s="88" t="s">
        <v>0</v>
      </c>
      <c r="B19" s="28">
        <v>0.2</v>
      </c>
      <c r="C19" s="28">
        <v>0.2</v>
      </c>
    </row>
    <row r="20" spans="1:3" ht="15.4">
      <c r="A20" s="88" t="s">
        <v>39</v>
      </c>
      <c r="B20" s="9">
        <v>42095</v>
      </c>
      <c r="C20" s="9">
        <v>42095</v>
      </c>
    </row>
    <row r="21" spans="1:3" ht="15.4">
      <c r="A21" s="88"/>
      <c r="B21" s="22"/>
      <c r="C21" s="22"/>
    </row>
    <row r="22" spans="1:3" ht="15.4">
      <c r="A22" s="88" t="s">
        <v>76</v>
      </c>
      <c r="B22" s="5">
        <v>0</v>
      </c>
      <c r="C22" s="5">
        <v>0</v>
      </c>
    </row>
    <row r="23" spans="1:3" ht="15.4">
      <c r="A23" s="88" t="s">
        <v>72</v>
      </c>
      <c r="B23" s="5">
        <v>0</v>
      </c>
      <c r="C23" s="5">
        <v>0</v>
      </c>
    </row>
    <row r="24" spans="1:3" ht="15.4">
      <c r="A24" s="88" t="s">
        <v>31</v>
      </c>
      <c r="B24" s="115">
        <v>0</v>
      </c>
      <c r="C24" s="115">
        <v>0</v>
      </c>
    </row>
    <row r="25" spans="1:3">
      <c r="A25" s="132" t="s">
        <v>4</v>
      </c>
      <c r="B25" s="27">
        <v>41455</v>
      </c>
      <c r="C25" s="27">
        <v>41455</v>
      </c>
    </row>
    <row r="26" spans="1:3">
      <c r="A26" s="22"/>
      <c r="B26" s="22"/>
      <c r="C26" s="22"/>
    </row>
    <row r="27" spans="1:3" ht="15.4">
      <c r="A27" s="88" t="s">
        <v>2</v>
      </c>
      <c r="B27" s="137"/>
    </row>
    <row r="29" spans="1:3">
      <c r="A29" t="s">
        <v>6</v>
      </c>
      <c r="B29" s="125"/>
    </row>
    <row r="32" spans="1:3">
      <c r="A32" t="s">
        <v>44</v>
      </c>
      <c r="B32" s="153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41"/>
  <sheetViews>
    <sheetView workbookViewId="0"/>
  </sheetViews>
  <sheetFormatPr defaultColWidth="0" defaultRowHeight="12.75" customHeight="1"/>
  <cols>
    <col min="1" max="1" width="11.73046875" style="2" customWidth="1"/>
    <col min="2" max="2" width="83.73046875" style="2" customWidth="1"/>
    <col min="3" max="14" width="11.73046875" style="2" customWidth="1"/>
    <col min="15" max="16384" width="9.1328125" style="2"/>
  </cols>
  <sheetData>
    <row r="1" spans="2:2"/>
    <row r="2" spans="2:2"/>
    <row r="3" spans="2:2"/>
    <row r="4" spans="2:2"/>
    <row r="5" spans="2:2">
      <c r="B5" s="103" t="s">
        <v>40</v>
      </c>
    </row>
    <row r="6" spans="2:2"/>
    <row r="7" spans="2:2"/>
    <row r="8" spans="2:2"/>
    <row r="9" spans="2:2" s="124" customFormat="1">
      <c r="B9" s="103" t="s">
        <v>8</v>
      </c>
    </row>
    <row r="10" spans="2:2"/>
    <row r="11" spans="2:2">
      <c r="B11" s="118" t="s">
        <v>27</v>
      </c>
    </row>
    <row r="12" spans="2:2">
      <c r="B12" s="118" t="s">
        <v>73</v>
      </c>
    </row>
    <row r="13" spans="2:2">
      <c r="B13" s="118" t="s">
        <v>5</v>
      </c>
    </row>
    <row r="14" spans="2:2"/>
    <row r="15" spans="2:2"/>
    <row r="16" spans="2:2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W138"/>
  <sheetViews>
    <sheetView workbookViewId="0"/>
  </sheetViews>
  <sheetFormatPr defaultColWidth="0" defaultRowHeight="10.15"/>
  <cols>
    <col min="1" max="1" width="36.73046875" style="55" customWidth="1"/>
    <col min="2" max="2" width="28.73046875" style="55" customWidth="1"/>
    <col min="3" max="3" width="23.73046875" style="55" customWidth="1"/>
    <col min="4" max="102" width="9.73046875" style="55" customWidth="1"/>
    <col min="103" max="16384" width="9.1328125" style="55"/>
  </cols>
  <sheetData>
    <row r="1" spans="1:101" ht="25.15">
      <c r="A1" s="21" t="str">
        <f ca="1">RIGHT(CELL("filename",A1),LEN(CELL("filename",A1))-SEARCH("]",CELL("filename",A1)))</f>
        <v>Contents</v>
      </c>
    </row>
    <row r="5" spans="1:101" ht="17.649999999999999">
      <c r="A5" s="1" t="s">
        <v>21</v>
      </c>
      <c r="B5" s="99"/>
      <c r="C5" s="99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</row>
    <row r="6" spans="1:101" ht="15">
      <c r="A6" s="109" t="str">
        <f>HYPERLINK("#TOCrepobxPandL_Month","1.PandL")</f>
        <v>1.PandL</v>
      </c>
      <c r="B6" s="40"/>
      <c r="C6" s="114"/>
    </row>
    <row r="7" spans="1:101" ht="15">
      <c r="A7" s="109"/>
      <c r="B7" s="40"/>
      <c r="C7" s="114"/>
    </row>
    <row r="8" spans="1:101" ht="15">
      <c r="A8" s="109"/>
      <c r="B8" s="40"/>
      <c r="C8" s="114"/>
    </row>
    <row r="9" spans="1:101" ht="17.649999999999999">
      <c r="A9" s="1" t="s">
        <v>65</v>
      </c>
      <c r="B9" s="1" t="s">
        <v>18</v>
      </c>
      <c r="C9" s="1" t="s">
        <v>30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</row>
    <row r="10" spans="1:101" ht="15">
      <c r="A10" s="109" t="str">
        <f>HYPERLINK("#TOCobxUnallocated","1.Unallocated")</f>
        <v>1.Unallocated</v>
      </c>
      <c r="B10" s="40"/>
      <c r="C10" s="114"/>
    </row>
    <row r="11" spans="1:101" ht="15">
      <c r="A11" s="109"/>
      <c r="B11" s="40"/>
      <c r="C11" s="114"/>
    </row>
    <row r="12" spans="1:101" ht="15">
      <c r="A12" s="109" t="str">
        <f>HYPERLINK("#TOCobxInputs","2.Inputs")</f>
        <v>2.Inputs</v>
      </c>
      <c r="B12" s="40"/>
      <c r="C12" s="114"/>
    </row>
    <row r="13" spans="1:101" ht="15">
      <c r="A13" s="109"/>
      <c r="B13" s="40"/>
      <c r="C13" s="114"/>
    </row>
    <row r="14" spans="1:101" ht="15">
      <c r="A14" s="109" t="str">
        <f>HYPERLINK("#TOCobxTime","3.Time")</f>
        <v>3.Time</v>
      </c>
      <c r="B14" s="40"/>
      <c r="C14" s="114"/>
    </row>
    <row r="15" spans="1:101" ht="15">
      <c r="A15" s="109"/>
      <c r="B15" s="40" t="str">
        <f>HYPERLINK("#TOCobxTime.Headers","3.1.Headers")</f>
        <v>3.1.Headers</v>
      </c>
      <c r="C15" s="114"/>
    </row>
    <row r="16" spans="1:101" ht="15">
      <c r="A16" s="109"/>
      <c r="B16" s="40"/>
      <c r="C16" s="114"/>
    </row>
    <row r="17" spans="1:3" ht="15">
      <c r="A17" s="109" t="str">
        <f>HYPERLINK("#TOCobxBasics","4.Basics")</f>
        <v>4.Basics</v>
      </c>
      <c r="B17" s="40"/>
      <c r="C17" s="114"/>
    </row>
    <row r="18" spans="1:3" ht="15">
      <c r="A18" s="109"/>
      <c r="B18" s="40"/>
      <c r="C18" s="114"/>
    </row>
    <row r="19" spans="1:3" ht="15">
      <c r="A19" s="109"/>
      <c r="B19" s="40"/>
      <c r="C19" s="114"/>
    </row>
    <row r="20" spans="1:3" ht="15">
      <c r="A20" s="109"/>
      <c r="B20" s="40"/>
      <c r="C20" s="114"/>
    </row>
    <row r="21" spans="1:3" ht="15">
      <c r="A21" s="109"/>
      <c r="B21" s="40"/>
      <c r="C21" s="114"/>
    </row>
    <row r="22" spans="1:3" ht="15">
      <c r="A22" s="109"/>
      <c r="B22" s="40"/>
      <c r="C22" s="114"/>
    </row>
    <row r="23" spans="1:3" ht="15">
      <c r="A23" s="109"/>
      <c r="B23" s="40"/>
      <c r="C23" s="114"/>
    </row>
    <row r="24" spans="1:3" ht="15">
      <c r="A24" s="109"/>
      <c r="B24" s="40"/>
      <c r="C24" s="114"/>
    </row>
    <row r="25" spans="1:3" ht="15">
      <c r="A25" s="109"/>
      <c r="B25" s="40"/>
      <c r="C25" s="114"/>
    </row>
    <row r="26" spans="1:3" ht="15">
      <c r="A26" s="109"/>
      <c r="B26" s="40"/>
      <c r="C26" s="114"/>
    </row>
    <row r="27" spans="1:3" ht="15">
      <c r="A27" s="109"/>
      <c r="B27" s="40"/>
      <c r="C27" s="114"/>
    </row>
    <row r="28" spans="1:3" ht="15">
      <c r="A28" s="109"/>
      <c r="B28" s="40"/>
      <c r="C28" s="114"/>
    </row>
    <row r="29" spans="1:3" ht="15">
      <c r="A29" s="109"/>
      <c r="B29" s="40"/>
      <c r="C29" s="114"/>
    </row>
    <row r="30" spans="1:3" ht="15">
      <c r="A30" s="109"/>
      <c r="B30" s="40"/>
      <c r="C30" s="114"/>
    </row>
    <row r="31" spans="1:3" ht="15">
      <c r="A31" s="109"/>
      <c r="B31" s="40"/>
      <c r="C31" s="114"/>
    </row>
    <row r="32" spans="1:3" ht="15">
      <c r="A32" s="109"/>
      <c r="B32" s="40"/>
      <c r="C32" s="114"/>
    </row>
    <row r="33" spans="1:3" ht="15">
      <c r="A33" s="109"/>
      <c r="B33" s="40"/>
      <c r="C33" s="114"/>
    </row>
    <row r="34" spans="1:3" ht="15">
      <c r="A34" s="109"/>
      <c r="B34" s="40"/>
      <c r="C34" s="114"/>
    </row>
    <row r="35" spans="1:3" ht="15">
      <c r="A35" s="109"/>
      <c r="B35" s="40"/>
      <c r="C35" s="114"/>
    </row>
    <row r="36" spans="1:3" ht="15">
      <c r="A36" s="109"/>
      <c r="B36" s="40"/>
      <c r="C36" s="114"/>
    </row>
    <row r="37" spans="1:3" ht="15">
      <c r="A37" s="109"/>
      <c r="B37" s="40"/>
      <c r="C37" s="114"/>
    </row>
    <row r="38" spans="1:3" ht="15">
      <c r="A38" s="109"/>
      <c r="B38" s="40"/>
      <c r="C38" s="114"/>
    </row>
    <row r="39" spans="1:3" ht="15">
      <c r="A39" s="109"/>
      <c r="B39" s="40"/>
      <c r="C39" s="114"/>
    </row>
    <row r="40" spans="1:3" ht="15">
      <c r="A40" s="109"/>
      <c r="B40" s="40"/>
      <c r="C40" s="114"/>
    </row>
    <row r="41" spans="1:3" ht="15">
      <c r="A41" s="109"/>
      <c r="B41" s="40"/>
      <c r="C41" s="114"/>
    </row>
    <row r="42" spans="1:3" ht="15">
      <c r="A42" s="109"/>
      <c r="B42" s="40"/>
      <c r="C42" s="114"/>
    </row>
    <row r="43" spans="1:3" ht="15">
      <c r="A43" s="109"/>
      <c r="B43" s="40"/>
      <c r="C43" s="114"/>
    </row>
    <row r="44" spans="1:3" ht="15">
      <c r="A44" s="109"/>
      <c r="B44" s="40"/>
      <c r="C44" s="114"/>
    </row>
    <row r="45" spans="1:3" ht="15">
      <c r="A45" s="109"/>
      <c r="B45" s="40"/>
      <c r="C45" s="114"/>
    </row>
    <row r="46" spans="1:3" ht="15">
      <c r="A46" s="109"/>
      <c r="B46" s="40"/>
      <c r="C46" s="114"/>
    </row>
    <row r="47" spans="1:3" ht="15">
      <c r="A47" s="109"/>
      <c r="B47" s="40"/>
      <c r="C47" s="114"/>
    </row>
    <row r="48" spans="1:3" ht="15">
      <c r="A48" s="109"/>
      <c r="B48" s="40"/>
      <c r="C48" s="114"/>
    </row>
    <row r="49" spans="1:3" ht="15">
      <c r="A49" s="109"/>
      <c r="B49" s="40"/>
      <c r="C49" s="114"/>
    </row>
    <row r="50" spans="1:3" ht="15">
      <c r="A50" s="109"/>
      <c r="B50" s="40"/>
      <c r="C50" s="114"/>
    </row>
    <row r="51" spans="1:3" ht="15">
      <c r="A51" s="109"/>
      <c r="B51" s="40"/>
      <c r="C51" s="114"/>
    </row>
    <row r="52" spans="1:3" ht="15">
      <c r="A52" s="109"/>
      <c r="B52" s="40"/>
      <c r="C52" s="114"/>
    </row>
    <row r="53" spans="1:3" ht="15">
      <c r="A53" s="109"/>
      <c r="B53" s="40"/>
      <c r="C53" s="114"/>
    </row>
    <row r="54" spans="1:3" ht="15">
      <c r="A54" s="109"/>
      <c r="B54" s="40"/>
      <c r="C54" s="114"/>
    </row>
    <row r="55" spans="1:3" ht="15">
      <c r="A55" s="109"/>
      <c r="B55" s="40"/>
      <c r="C55" s="114"/>
    </row>
    <row r="56" spans="1:3" ht="15">
      <c r="A56" s="109"/>
      <c r="B56" s="40"/>
      <c r="C56" s="114"/>
    </row>
    <row r="57" spans="1:3" ht="15">
      <c r="A57" s="109"/>
      <c r="B57" s="40"/>
      <c r="C57" s="114"/>
    </row>
    <row r="58" spans="1:3" ht="15">
      <c r="A58" s="109"/>
      <c r="B58" s="40"/>
      <c r="C58" s="114"/>
    </row>
    <row r="59" spans="1:3" ht="15">
      <c r="A59" s="109"/>
      <c r="B59" s="40"/>
      <c r="C59" s="114"/>
    </row>
    <row r="60" spans="1:3" ht="15">
      <c r="A60" s="109"/>
      <c r="B60" s="40"/>
      <c r="C60" s="114"/>
    </row>
    <row r="61" spans="1:3" ht="15">
      <c r="A61" s="109"/>
      <c r="B61" s="40"/>
      <c r="C61" s="114"/>
    </row>
    <row r="62" spans="1:3" ht="15">
      <c r="A62" s="109"/>
      <c r="B62" s="40"/>
      <c r="C62" s="114"/>
    </row>
    <row r="63" spans="1:3" ht="15">
      <c r="A63" s="109"/>
      <c r="B63" s="40"/>
      <c r="C63" s="114"/>
    </row>
    <row r="64" spans="1:3" ht="15">
      <c r="A64" s="109"/>
      <c r="B64" s="40"/>
      <c r="C64" s="114"/>
    </row>
    <row r="65" spans="1:3" ht="15">
      <c r="A65" s="109"/>
      <c r="B65" s="40"/>
      <c r="C65" s="114"/>
    </row>
    <row r="66" spans="1:3" ht="15">
      <c r="A66" s="109"/>
      <c r="B66" s="40"/>
      <c r="C66" s="114"/>
    </row>
    <row r="67" spans="1:3" ht="15">
      <c r="A67" s="109"/>
      <c r="B67" s="40"/>
      <c r="C67" s="114"/>
    </row>
    <row r="68" spans="1:3" ht="15">
      <c r="A68" s="109"/>
      <c r="B68" s="40"/>
      <c r="C68" s="114"/>
    </row>
    <row r="69" spans="1:3" ht="15">
      <c r="A69" s="109"/>
      <c r="B69" s="40"/>
      <c r="C69" s="114"/>
    </row>
    <row r="70" spans="1:3" ht="15">
      <c r="A70" s="109"/>
      <c r="B70" s="40"/>
      <c r="C70" s="114"/>
    </row>
    <row r="71" spans="1:3" ht="15">
      <c r="A71" s="109"/>
      <c r="B71" s="40"/>
      <c r="C71" s="114"/>
    </row>
    <row r="72" spans="1:3" ht="15">
      <c r="A72" s="109"/>
      <c r="B72" s="40"/>
      <c r="C72" s="114"/>
    </row>
    <row r="73" spans="1:3" ht="15">
      <c r="A73" s="109"/>
      <c r="B73" s="40"/>
      <c r="C73" s="114"/>
    </row>
    <row r="74" spans="1:3" ht="15">
      <c r="A74" s="109"/>
      <c r="B74" s="40"/>
      <c r="C74" s="114"/>
    </row>
    <row r="75" spans="1:3" ht="15">
      <c r="A75" s="109"/>
      <c r="B75" s="40"/>
      <c r="C75" s="114"/>
    </row>
    <row r="76" spans="1:3" ht="15">
      <c r="A76" s="109"/>
      <c r="B76" s="40"/>
      <c r="C76" s="114"/>
    </row>
    <row r="77" spans="1:3" ht="15">
      <c r="A77" s="109"/>
      <c r="B77" s="40"/>
      <c r="C77" s="114"/>
    </row>
    <row r="78" spans="1:3" ht="15">
      <c r="A78" s="109"/>
      <c r="B78" s="40"/>
      <c r="C78" s="114"/>
    </row>
    <row r="79" spans="1:3" ht="15">
      <c r="A79" s="109"/>
      <c r="B79" s="40"/>
      <c r="C79" s="114"/>
    </row>
    <row r="80" spans="1:3" ht="15">
      <c r="A80" s="109"/>
      <c r="B80" s="40"/>
      <c r="C80" s="114"/>
    </row>
    <row r="81" spans="1:3" ht="15">
      <c r="A81" s="109"/>
      <c r="B81" s="40"/>
      <c r="C81" s="114"/>
    </row>
    <row r="82" spans="1:3" ht="15">
      <c r="A82" s="109"/>
      <c r="B82" s="40"/>
      <c r="C82" s="114"/>
    </row>
    <row r="83" spans="1:3" ht="15">
      <c r="A83" s="109"/>
      <c r="B83" s="40"/>
      <c r="C83" s="114"/>
    </row>
    <row r="84" spans="1:3" ht="15">
      <c r="A84" s="109"/>
      <c r="B84" s="40"/>
      <c r="C84" s="114"/>
    </row>
    <row r="85" spans="1:3" ht="15">
      <c r="A85" s="109"/>
      <c r="B85" s="40"/>
      <c r="C85" s="114"/>
    </row>
    <row r="86" spans="1:3" ht="15">
      <c r="A86" s="109"/>
      <c r="B86" s="40"/>
      <c r="C86" s="114"/>
    </row>
    <row r="87" spans="1:3" ht="15">
      <c r="A87" s="142"/>
      <c r="B87" s="40"/>
      <c r="C87" s="114"/>
    </row>
    <row r="88" spans="1:3" ht="15">
      <c r="A88" s="142"/>
      <c r="B88" s="40"/>
      <c r="C88" s="114"/>
    </row>
    <row r="89" spans="1:3" ht="15">
      <c r="A89" s="142"/>
      <c r="B89" s="40"/>
      <c r="C89" s="114"/>
    </row>
    <row r="90" spans="1:3" ht="15">
      <c r="A90" s="142"/>
      <c r="B90" s="40"/>
      <c r="C90" s="114"/>
    </row>
    <row r="91" spans="1:3" ht="15">
      <c r="A91" s="142"/>
      <c r="B91" s="40"/>
      <c r="C91" s="114"/>
    </row>
    <row r="92" spans="1:3" ht="15">
      <c r="A92" s="142"/>
      <c r="B92" s="40"/>
      <c r="C92" s="114"/>
    </row>
    <row r="93" spans="1:3" ht="15">
      <c r="A93" s="142"/>
      <c r="B93" s="40"/>
      <c r="C93" s="114"/>
    </row>
    <row r="94" spans="1:3" ht="15">
      <c r="A94" s="142"/>
      <c r="B94" s="40"/>
      <c r="C94" s="114"/>
    </row>
    <row r="95" spans="1:3" ht="15">
      <c r="A95" s="142"/>
      <c r="B95" s="40"/>
      <c r="C95" s="114"/>
    </row>
    <row r="96" spans="1:3" ht="15">
      <c r="A96" s="142"/>
      <c r="B96" s="40"/>
      <c r="C96" s="114"/>
    </row>
    <row r="97" spans="1:3" ht="15">
      <c r="A97" s="142"/>
      <c r="B97" s="40"/>
      <c r="C97" s="114"/>
    </row>
    <row r="98" spans="1:3" ht="15">
      <c r="A98" s="142"/>
      <c r="B98" s="40"/>
      <c r="C98" s="114"/>
    </row>
    <row r="99" spans="1:3" ht="15">
      <c r="A99" s="142"/>
      <c r="B99" s="40"/>
      <c r="C99" s="114"/>
    </row>
    <row r="100" spans="1:3" ht="15">
      <c r="A100" s="142"/>
      <c r="B100" s="40"/>
      <c r="C100" s="114"/>
    </row>
    <row r="101" spans="1:3" ht="15">
      <c r="A101" s="142"/>
      <c r="B101" s="40"/>
      <c r="C101" s="114"/>
    </row>
    <row r="102" spans="1:3" ht="15">
      <c r="A102" s="142"/>
      <c r="B102" s="40"/>
      <c r="C102" s="114"/>
    </row>
    <row r="103" spans="1:3" ht="15">
      <c r="A103" s="142"/>
      <c r="B103" s="40"/>
      <c r="C103" s="114"/>
    </row>
    <row r="104" spans="1:3" ht="15">
      <c r="A104" s="142"/>
      <c r="B104" s="40"/>
      <c r="C104" s="114"/>
    </row>
    <row r="105" spans="1:3" ht="15">
      <c r="A105" s="142"/>
      <c r="B105" s="40"/>
      <c r="C105" s="114"/>
    </row>
    <row r="106" spans="1:3" ht="15">
      <c r="A106" s="142"/>
      <c r="B106" s="40"/>
      <c r="C106" s="114"/>
    </row>
    <row r="107" spans="1:3" ht="15">
      <c r="A107" s="142"/>
      <c r="B107" s="40"/>
      <c r="C107" s="114"/>
    </row>
    <row r="108" spans="1:3" ht="15">
      <c r="A108" s="142"/>
      <c r="B108" s="40"/>
      <c r="C108" s="114"/>
    </row>
    <row r="109" spans="1:3" ht="15">
      <c r="A109" s="142"/>
      <c r="B109" s="40"/>
      <c r="C109" s="114"/>
    </row>
    <row r="110" spans="1:3" ht="15">
      <c r="A110" s="142"/>
      <c r="B110" s="40"/>
      <c r="C110" s="114"/>
    </row>
    <row r="111" spans="1:3" ht="15">
      <c r="A111" s="142"/>
      <c r="B111" s="40"/>
      <c r="C111" s="114"/>
    </row>
    <row r="112" spans="1:3" ht="15">
      <c r="A112" s="142"/>
      <c r="B112" s="40"/>
      <c r="C112" s="114"/>
    </row>
    <row r="113" spans="1:3" ht="15">
      <c r="A113" s="142"/>
      <c r="B113" s="40"/>
      <c r="C113" s="114"/>
    </row>
    <row r="114" spans="1:3" ht="15">
      <c r="A114" s="142"/>
      <c r="B114" s="40"/>
      <c r="C114" s="114"/>
    </row>
    <row r="115" spans="1:3" ht="15">
      <c r="A115" s="142"/>
      <c r="B115" s="40"/>
      <c r="C115" s="114"/>
    </row>
    <row r="116" spans="1:3" ht="15">
      <c r="A116" s="142"/>
      <c r="B116" s="40"/>
      <c r="C116" s="114"/>
    </row>
    <row r="117" spans="1:3" ht="15">
      <c r="A117" s="142"/>
      <c r="B117" s="40"/>
      <c r="C117" s="114"/>
    </row>
    <row r="118" spans="1:3" ht="15">
      <c r="A118" s="142"/>
      <c r="B118" s="40"/>
      <c r="C118" s="114"/>
    </row>
    <row r="119" spans="1:3" ht="15">
      <c r="A119" s="142"/>
      <c r="B119" s="40"/>
      <c r="C119" s="114"/>
    </row>
    <row r="120" spans="1:3" ht="15">
      <c r="A120" s="142"/>
      <c r="B120" s="40"/>
      <c r="C120" s="114"/>
    </row>
    <row r="121" spans="1:3" ht="15">
      <c r="A121" s="142"/>
      <c r="B121" s="40"/>
      <c r="C121" s="114"/>
    </row>
    <row r="122" spans="1:3" ht="15">
      <c r="A122" s="142"/>
      <c r="B122" s="40"/>
      <c r="C122" s="114"/>
    </row>
    <row r="123" spans="1:3" ht="15">
      <c r="A123" s="142"/>
      <c r="B123" s="40"/>
      <c r="C123" s="114"/>
    </row>
    <row r="124" spans="1:3" ht="15">
      <c r="A124" s="142"/>
      <c r="B124" s="40"/>
      <c r="C124" s="114"/>
    </row>
    <row r="125" spans="1:3" ht="15">
      <c r="A125" s="142"/>
      <c r="B125" s="40"/>
      <c r="C125" s="114"/>
    </row>
    <row r="126" spans="1:3" ht="15">
      <c r="A126" s="142"/>
      <c r="B126" s="40"/>
      <c r="C126" s="114"/>
    </row>
    <row r="127" spans="1:3" ht="15">
      <c r="A127" s="142"/>
      <c r="B127" s="40"/>
      <c r="C127" s="114"/>
    </row>
    <row r="128" spans="1:3" ht="15">
      <c r="A128" s="142"/>
      <c r="B128" s="40"/>
      <c r="C128" s="114"/>
    </row>
    <row r="129" spans="1:3" ht="15">
      <c r="A129" s="142"/>
      <c r="B129" s="40"/>
      <c r="C129" s="114"/>
    </row>
    <row r="130" spans="1:3" ht="15">
      <c r="A130" s="142"/>
      <c r="B130" s="40"/>
      <c r="C130" s="114"/>
    </row>
    <row r="131" spans="1:3" ht="15">
      <c r="A131" s="142"/>
      <c r="B131" s="40"/>
      <c r="C131" s="114"/>
    </row>
    <row r="132" spans="1:3" ht="15">
      <c r="A132" s="142"/>
      <c r="B132" s="40"/>
      <c r="C132" s="114"/>
    </row>
    <row r="133" spans="1:3" ht="15">
      <c r="A133" s="142"/>
      <c r="B133" s="40"/>
      <c r="C133" s="114"/>
    </row>
    <row r="134" spans="1:3" ht="15">
      <c r="A134" s="142"/>
      <c r="B134" s="40"/>
      <c r="C134" s="114"/>
    </row>
    <row r="135" spans="1:3" ht="15">
      <c r="A135" s="142"/>
      <c r="B135" s="40"/>
      <c r="C135" s="114"/>
    </row>
    <row r="136" spans="1:3" ht="15">
      <c r="A136" s="142"/>
      <c r="B136" s="40"/>
      <c r="C136" s="114"/>
    </row>
    <row r="137" spans="1:3" ht="15">
      <c r="A137" s="142"/>
      <c r="B137" s="40"/>
      <c r="C137" s="40"/>
    </row>
    <row r="138" spans="1:3" ht="15">
      <c r="A138" s="142"/>
      <c r="B138" s="40"/>
      <c r="C138" s="4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0"/>
  <sheetViews>
    <sheetView topLeftCell="K10" workbookViewId="0">
      <selection activeCell="K1" sqref="K1"/>
    </sheetView>
  </sheetViews>
  <sheetFormatPr defaultColWidth="0" defaultRowHeight="14.25"/>
  <cols>
    <col min="1" max="1" width="1.73046875" style="135" customWidth="1"/>
    <col min="2" max="3" width="1.73046875" style="110" customWidth="1"/>
    <col min="4" max="4" width="1.73046875" style="116" customWidth="1"/>
    <col min="5" max="5" width="72.73046875" style="110" customWidth="1"/>
    <col min="6" max="6" width="19.73046875" style="110" customWidth="1"/>
    <col min="7" max="8" width="47.73046875" style="45" customWidth="1"/>
    <col min="9" max="9" width="5.73046875" style="156" customWidth="1"/>
    <col min="10" max="10" width="1.73046875" style="77" customWidth="1"/>
    <col min="11" max="13" width="19.73046875" style="45" customWidth="1"/>
    <col min="14" max="14" width="1.73046875" style="77" customWidth="1"/>
    <col min="15" max="18" width="14.73046875" style="45" customWidth="1"/>
    <col min="19" max="24" width="11.73046875" style="45" customWidth="1"/>
    <col min="25" max="16384" width="9.1328125" style="45"/>
  </cols>
  <sheetData>
    <row r="1" spans="1:24" ht="25.15">
      <c r="A1" s="21" t="str">
        <f ca="1">RIGHT(CELL("filename",A1),LEN(CELL("filename",A1))-SEARCH("]",CELL("filename",A1)))</f>
        <v>InpC</v>
      </c>
      <c r="B1" s="8"/>
      <c r="C1" s="23"/>
      <c r="D1" s="75"/>
      <c r="E1" s="6"/>
      <c r="F1" s="26" t="str">
        <f>HYPERLINK("#Contents!A1","Go to contents")</f>
        <v>Go to contents</v>
      </c>
      <c r="G1" s="6"/>
      <c r="H1" s="6"/>
      <c r="I1" s="6"/>
      <c r="J1" s="36"/>
      <c r="K1" s="6"/>
      <c r="L1" s="6"/>
      <c r="M1" s="6"/>
      <c r="N1" s="36"/>
    </row>
    <row r="2" spans="1:24" ht="37.049999999999997" customHeight="1">
      <c r="A2" s="3"/>
      <c r="B2" s="3"/>
      <c r="C2" s="159"/>
      <c r="D2" s="136"/>
      <c r="E2" s="9"/>
      <c r="F2" s="9"/>
      <c r="G2" s="9"/>
      <c r="H2" s="9"/>
      <c r="I2" s="8"/>
      <c r="J2" s="94"/>
      <c r="K2" s="76" t="str">
        <f>IF(K3=$F3,"q","")</f>
        <v>q</v>
      </c>
      <c r="L2" s="76" t="str">
        <f>IF(L3=$F3,"q","")</f>
        <v/>
      </c>
      <c r="M2" s="76" t="str">
        <f>IF(M3=$F3,"q","")</f>
        <v/>
      </c>
      <c r="N2" s="94"/>
    </row>
    <row r="3" spans="1:24">
      <c r="A3" s="8"/>
      <c r="B3" s="8"/>
      <c r="C3" s="23"/>
      <c r="D3" s="75"/>
      <c r="E3" s="3"/>
      <c r="F3" s="134" t="str">
        <f>INDEX(J3:S3,MATCH(F4,J4:S4,0))</f>
        <v>Base case 1</v>
      </c>
      <c r="G3" s="85"/>
      <c r="H3" s="3"/>
      <c r="I3" s="6"/>
      <c r="J3" s="87"/>
      <c r="K3" s="33" t="s">
        <v>59</v>
      </c>
      <c r="L3" s="33" t="s">
        <v>78</v>
      </c>
      <c r="M3" s="33" t="s">
        <v>15</v>
      </c>
      <c r="N3" s="87"/>
      <c r="O3" s="33" t="s">
        <v>77</v>
      </c>
      <c r="P3" s="33" t="s">
        <v>9</v>
      </c>
      <c r="Q3" s="33" t="s">
        <v>33</v>
      </c>
      <c r="R3" s="33" t="s">
        <v>60</v>
      </c>
      <c r="S3"/>
    </row>
    <row r="4" spans="1:24">
      <c r="A4" s="107"/>
      <c r="B4" s="107"/>
      <c r="C4" s="117"/>
      <c r="D4" s="152"/>
      <c r="E4" s="5" t="s">
        <v>29</v>
      </c>
      <c r="F4" s="122">
        <v>1</v>
      </c>
      <c r="G4" s="5"/>
      <c r="H4" s="5"/>
      <c r="I4" s="163">
        <f>MATCH(F4,$J$4:$S$4,0)</f>
        <v>2</v>
      </c>
      <c r="J4" s="39"/>
      <c r="K4" s="24">
        <v>1</v>
      </c>
      <c r="L4" s="24">
        <v>2</v>
      </c>
      <c r="M4" s="24">
        <v>3</v>
      </c>
      <c r="N4" s="39"/>
      <c r="O4" s="54">
        <v>4</v>
      </c>
      <c r="P4" s="54">
        <v>5</v>
      </c>
      <c r="Q4" s="54">
        <v>6</v>
      </c>
      <c r="R4" s="54">
        <v>7</v>
      </c>
      <c r="S4"/>
    </row>
    <row r="5" spans="1:24">
      <c r="A5" s="107"/>
      <c r="B5" s="107"/>
      <c r="C5" s="117"/>
      <c r="D5" s="152"/>
      <c r="E5" s="5" t="s">
        <v>32</v>
      </c>
      <c r="F5" s="147">
        <v>1</v>
      </c>
      <c r="G5" s="5"/>
      <c r="H5" s="5"/>
      <c r="I5" s="163">
        <f>MATCH(F5,$J$4:$S$4,0)</f>
        <v>2</v>
      </c>
      <c r="J5" s="39"/>
      <c r="K5" s="5"/>
      <c r="L5" s="5"/>
      <c r="M5" s="5"/>
      <c r="N5" s="39"/>
      <c r="O5" s="5"/>
      <c r="P5" s="5"/>
      <c r="Q5" s="5"/>
      <c r="R5" s="5"/>
    </row>
    <row r="6" spans="1:24">
      <c r="A6" s="107"/>
      <c r="B6" s="107"/>
      <c r="C6" s="117"/>
      <c r="D6" s="152"/>
      <c r="E6" s="5" t="s">
        <v>42</v>
      </c>
      <c r="F6" s="173">
        <f>INDEX(J6:S6,MATCH(F4,J4:S4,0))</f>
        <v>1</v>
      </c>
      <c r="G6" s="5"/>
      <c r="H6" s="5"/>
      <c r="I6" s="163">
        <f>MATCH(F6,$J$4:$S$4,0)</f>
        <v>2</v>
      </c>
      <c r="J6" s="39"/>
      <c r="K6" s="24">
        <v>1</v>
      </c>
      <c r="L6" s="24">
        <v>2</v>
      </c>
      <c r="M6" s="24">
        <v>3</v>
      </c>
      <c r="N6" s="39"/>
      <c r="O6" s="24">
        <v>1</v>
      </c>
      <c r="P6" s="24">
        <v>1</v>
      </c>
      <c r="Q6" s="24">
        <v>2</v>
      </c>
      <c r="R6" s="24">
        <v>2</v>
      </c>
      <c r="S6"/>
    </row>
    <row r="7" spans="1:24">
      <c r="A7" s="8"/>
      <c r="B7" s="8"/>
      <c r="C7" s="23"/>
      <c r="D7" s="75"/>
      <c r="E7" s="5" t="s">
        <v>14</v>
      </c>
      <c r="F7" s="128">
        <f>COUNTIF($I$13:$I$20,"tu")</f>
        <v>0</v>
      </c>
      <c r="G7" s="5"/>
      <c r="H7" s="5"/>
      <c r="J7" s="39"/>
      <c r="K7" s="66" t="str">
        <f>IF(K6=$F$5,"Base case","")</f>
        <v>Base case</v>
      </c>
      <c r="L7" s="66" t="str">
        <f>IF(L6=$F$5,"Base case","")</f>
        <v/>
      </c>
      <c r="M7" s="66" t="str">
        <f>IF(M6=$F$5,"Base case","")</f>
        <v/>
      </c>
      <c r="N7" s="39"/>
      <c r="O7" s="5"/>
      <c r="P7" s="5"/>
      <c r="Q7" s="5"/>
      <c r="R7" s="5"/>
    </row>
    <row r="8" spans="1:24">
      <c r="A8" s="8"/>
      <c r="B8" s="8"/>
      <c r="C8" s="23"/>
      <c r="D8" s="75"/>
      <c r="E8" s="45"/>
      <c r="F8" s="45"/>
      <c r="I8" s="131"/>
      <c r="J8" s="36"/>
      <c r="K8" s="6"/>
      <c r="L8" s="6"/>
      <c r="M8" s="6"/>
      <c r="N8" s="36"/>
    </row>
    <row r="9" spans="1:24">
      <c r="A9" s="8"/>
      <c r="B9" s="8"/>
      <c r="C9" s="23"/>
      <c r="D9" s="75"/>
      <c r="E9" s="6"/>
      <c r="F9" s="8" t="s">
        <v>63</v>
      </c>
      <c r="G9" s="8" t="s">
        <v>57</v>
      </c>
      <c r="H9" s="8" t="s">
        <v>20</v>
      </c>
      <c r="I9" s="170"/>
      <c r="J9" s="36"/>
      <c r="K9" s="6"/>
      <c r="L9" s="6"/>
      <c r="M9" s="6"/>
      <c r="N9" s="36"/>
    </row>
    <row r="10" spans="1:24">
      <c r="A10" s="8"/>
      <c r="B10" s="8"/>
      <c r="C10" s="23"/>
      <c r="D10" s="75"/>
      <c r="E10" s="6"/>
      <c r="F10" s="8"/>
      <c r="G10" s="8"/>
      <c r="H10" s="8"/>
      <c r="I10" s="170"/>
      <c r="J10" s="36"/>
      <c r="K10" s="6"/>
      <c r="L10" s="6"/>
      <c r="M10" s="6"/>
      <c r="N10" s="36"/>
    </row>
    <row r="11" spans="1:24">
      <c r="A11" s="8"/>
      <c r="B11" s="8"/>
      <c r="C11" s="23"/>
      <c r="D11" s="75"/>
      <c r="E11" s="6"/>
      <c r="F11" s="8"/>
      <c r="G11" s="8"/>
      <c r="H11" s="8"/>
      <c r="I11" s="170"/>
      <c r="J11" s="36"/>
      <c r="K11" s="6"/>
      <c r="L11" s="6"/>
      <c r="M11" s="6"/>
      <c r="N11" s="36"/>
    </row>
    <row r="12" spans="1:24">
      <c r="A12" s="8"/>
      <c r="B12" s="8"/>
      <c r="C12" s="23"/>
      <c r="D12" s="75"/>
      <c r="E12" s="6" t="s">
        <v>62</v>
      </c>
      <c r="F12" s="63">
        <f t="shared" ref="F12:F18" si="0">IF(INDEX(J12:X12,$I$4)="",INDEX(J12:X12,$I$6),INDEX(J12:X12,$I$4))</f>
        <v>100</v>
      </c>
      <c r="G12" s="6"/>
      <c r="H12" s="8"/>
      <c r="I12" s="170" t="str">
        <f t="shared" ref="I12:I18" si="1">IF(INDEX(J12:S12,I$5)="",IF(INDEX(J12:S12,I$4)=F12,"vw","tu"),IF(INDEX(J12:S12,I$5)=F12,"vw","tu"))</f>
        <v>vw</v>
      </c>
      <c r="J12" s="36"/>
      <c r="K12" s="11">
        <v>100</v>
      </c>
      <c r="L12" s="11"/>
      <c r="M12" s="11"/>
      <c r="N12" s="36"/>
      <c r="O12" s="11"/>
      <c r="P12" s="11"/>
      <c r="Q12" s="11"/>
      <c r="R12" s="11"/>
      <c r="S12"/>
      <c r="T12" s="59"/>
      <c r="U12" s="59"/>
      <c r="V12" s="59"/>
      <c r="W12" s="59"/>
      <c r="X12"/>
    </row>
    <row r="13" spans="1:24">
      <c r="A13" s="8"/>
      <c r="B13" s="8"/>
      <c r="C13" s="23"/>
      <c r="D13" s="75"/>
      <c r="E13" s="28" t="s">
        <v>37</v>
      </c>
      <c r="F13" s="129">
        <f t="shared" si="0"/>
        <v>0.02</v>
      </c>
      <c r="G13" s="28"/>
      <c r="H13" s="28"/>
      <c r="I13" s="171" t="str">
        <f t="shared" si="1"/>
        <v>vw</v>
      </c>
      <c r="J13" s="47"/>
      <c r="K13" s="20">
        <v>0.02</v>
      </c>
      <c r="L13" s="20"/>
      <c r="M13" s="20"/>
      <c r="N13" s="47"/>
      <c r="O13" s="20"/>
      <c r="P13" s="20"/>
      <c r="Q13" s="20"/>
      <c r="R13" s="20"/>
      <c r="S13"/>
      <c r="T13"/>
      <c r="U13"/>
      <c r="V13"/>
      <c r="W13"/>
      <c r="X13"/>
    </row>
    <row r="14" spans="1:24">
      <c r="A14" s="8"/>
      <c r="B14" s="8"/>
      <c r="C14" s="23"/>
      <c r="D14" s="75"/>
      <c r="E14" s="6" t="s">
        <v>75</v>
      </c>
      <c r="F14" s="63">
        <f t="shared" si="0"/>
        <v>5</v>
      </c>
      <c r="G14" s="6"/>
      <c r="H14" s="6"/>
      <c r="I14" s="171" t="str">
        <f t="shared" si="1"/>
        <v>vw</v>
      </c>
      <c r="J14" s="36"/>
      <c r="K14" s="11">
        <v>5</v>
      </c>
      <c r="L14" s="11"/>
      <c r="M14" s="11"/>
      <c r="N14" s="36"/>
      <c r="O14" s="11"/>
      <c r="P14" s="11"/>
      <c r="Q14" s="11"/>
      <c r="R14" s="11"/>
      <c r="S14"/>
      <c r="T14" s="20"/>
      <c r="U14" s="20"/>
      <c r="V14" s="20"/>
      <c r="W14" s="20"/>
      <c r="X14"/>
    </row>
    <row r="15" spans="1:24">
      <c r="E15" s="89" t="s">
        <v>81</v>
      </c>
      <c r="F15" s="167">
        <f t="shared" si="0"/>
        <v>45139</v>
      </c>
      <c r="G15" s="89" t="s">
        <v>54</v>
      </c>
      <c r="H15" s="144"/>
      <c r="I15" s="171" t="str">
        <f t="shared" si="1"/>
        <v>vw</v>
      </c>
      <c r="J15" s="97"/>
      <c r="K15" s="35">
        <v>45139</v>
      </c>
      <c r="L15" s="35">
        <v>45139</v>
      </c>
      <c r="M15" s="35">
        <v>45139</v>
      </c>
      <c r="N15" s="97"/>
      <c r="O15" s="35">
        <v>45139</v>
      </c>
      <c r="P15" s="35">
        <v>45139</v>
      </c>
      <c r="Q15" s="35">
        <v>45139</v>
      </c>
      <c r="R15" s="35">
        <v>45139</v>
      </c>
      <c r="S15"/>
      <c r="T15" s="20"/>
      <c r="U15" s="20"/>
      <c r="V15" s="20"/>
      <c r="W15" s="20"/>
      <c r="X15"/>
    </row>
    <row r="16" spans="1:24">
      <c r="E16" s="31" t="s">
        <v>38</v>
      </c>
      <c r="F16" s="63">
        <f t="shared" si="0"/>
        <v>7</v>
      </c>
      <c r="G16" s="31"/>
      <c r="I16" s="171" t="str">
        <f t="shared" si="1"/>
        <v>vw</v>
      </c>
      <c r="J16"/>
      <c r="K16" s="11">
        <v>7</v>
      </c>
      <c r="L16" s="11">
        <v>7</v>
      </c>
      <c r="M16" s="11">
        <v>7</v>
      </c>
      <c r="N16"/>
      <c r="O16" s="11">
        <v>7</v>
      </c>
      <c r="P16" s="11">
        <v>7</v>
      </c>
      <c r="Q16" s="11">
        <v>7</v>
      </c>
      <c r="R16" s="11">
        <v>7</v>
      </c>
      <c r="S16"/>
      <c r="T16" s="20"/>
      <c r="U16" s="20"/>
      <c r="V16" s="20"/>
      <c r="W16" s="20"/>
      <c r="X16"/>
    </row>
    <row r="17" spans="1:24">
      <c r="E17" s="31" t="s">
        <v>48</v>
      </c>
      <c r="F17" s="63">
        <f t="shared" si="0"/>
        <v>1</v>
      </c>
      <c r="G17" s="31" t="s">
        <v>16</v>
      </c>
      <c r="I17" s="171" t="str">
        <f t="shared" si="1"/>
        <v>vw</v>
      </c>
      <c r="J17"/>
      <c r="K17" s="11">
        <v>1</v>
      </c>
      <c r="L17" s="11">
        <v>1</v>
      </c>
      <c r="M17" s="11">
        <v>1</v>
      </c>
      <c r="N17"/>
      <c r="O17" s="11">
        <v>1</v>
      </c>
      <c r="P17" s="11">
        <v>1</v>
      </c>
      <c r="Q17" s="11">
        <v>1</v>
      </c>
      <c r="R17" s="11">
        <v>1</v>
      </c>
      <c r="S17"/>
      <c r="T17" s="20"/>
      <c r="U17" s="20"/>
      <c r="V17" s="20"/>
      <c r="W17" s="20"/>
      <c r="X17"/>
    </row>
    <row r="18" spans="1:24" s="60" customFormat="1">
      <c r="A18" s="178"/>
      <c r="B18" s="179"/>
      <c r="C18" s="179"/>
      <c r="D18" s="180"/>
      <c r="E18" s="108" t="s">
        <v>55</v>
      </c>
      <c r="F18" s="63">
        <f t="shared" si="0"/>
        <v>10</v>
      </c>
      <c r="G18" s="108"/>
      <c r="I18" s="171" t="str">
        <f t="shared" si="1"/>
        <v>vw</v>
      </c>
      <c r="J18"/>
      <c r="K18" s="177">
        <f>'Dashboard 1'!F4</f>
        <v>10</v>
      </c>
      <c r="L18" s="34"/>
      <c r="M18" s="34"/>
      <c r="N18"/>
      <c r="O18" s="34"/>
      <c r="P18" s="34"/>
      <c r="Q18" s="34"/>
      <c r="R18" s="34"/>
      <c r="S18"/>
      <c r="T18" s="20"/>
      <c r="U18" s="20"/>
      <c r="V18" s="20"/>
      <c r="W18" s="20"/>
      <c r="X18"/>
    </row>
    <row r="19" spans="1:24">
      <c r="I19"/>
    </row>
    <row r="20" spans="1:24">
      <c r="I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5"/>
  <sheetViews>
    <sheetView topLeftCell="J6" workbookViewId="0">
      <selection activeCell="J6" sqref="J6"/>
    </sheetView>
  </sheetViews>
  <sheetFormatPr defaultColWidth="0" defaultRowHeight="13.15"/>
  <cols>
    <col min="1" max="2" width="1.73046875" style="8" customWidth="1"/>
    <col min="3" max="3" width="1.73046875" style="23" customWidth="1"/>
    <col min="4" max="4" width="1.73046875" style="75" customWidth="1"/>
    <col min="5" max="5" width="26.73046875" style="6" customWidth="1"/>
    <col min="6" max="6" width="22.73046875" style="6" customWidth="1"/>
    <col min="7" max="7" width="14.73046875" style="6" customWidth="1"/>
    <col min="8" max="8" width="8.73046875" style="6" customWidth="1"/>
    <col min="9" max="9" width="3.73046875" style="6" customWidth="1"/>
    <col min="10" max="11" width="13.73046875" style="6" customWidth="1"/>
    <col min="12" max="12" width="12.73046875" style="6" customWidth="1"/>
    <col min="13" max="20" width="13.73046875" style="6" customWidth="1"/>
    <col min="21" max="21" width="12.73046875" style="6" customWidth="1"/>
    <col min="22" max="22" width="15.73046875" style="6" customWidth="1"/>
    <col min="23" max="16384" width="9.1328125" style="6"/>
  </cols>
  <sheetData>
    <row r="1" spans="1:21" s="25" customFormat="1" ht="25.15">
      <c r="A1" s="21" t="str">
        <f ca="1">RIGHT(CELL("filename",A1),LEN(CELL("filename",A1))-SEARCH("]",CELL("filename",A1)))</f>
        <v>InpS</v>
      </c>
      <c r="B1" s="21"/>
      <c r="C1" s="37"/>
      <c r="D1" s="79"/>
      <c r="E1"/>
      <c r="F1" s="26" t="str">
        <f>HYPERLINK("#Contents!A1","Go to contents")</f>
        <v>Go to contents</v>
      </c>
      <c r="G1"/>
      <c r="H1" s="17"/>
      <c r="J1" s="17"/>
    </row>
    <row r="2" spans="1:21" s="27" customFormat="1">
      <c r="A2" s="16"/>
      <c r="B2" s="16"/>
      <c r="C2" s="44"/>
      <c r="D2" s="83"/>
      <c r="E2" s="9" t="s">
        <v>85</v>
      </c>
      <c r="F2" s="32">
        <v>0</v>
      </c>
      <c r="G2" s="30" t="s">
        <v>34</v>
      </c>
      <c r="H2" s="7"/>
      <c r="I2" s="7"/>
      <c r="J2" s="3">
        <f>Time!J$12</f>
        <v>45169</v>
      </c>
      <c r="K2" s="3">
        <f>Time!K$12</f>
        <v>45199</v>
      </c>
      <c r="L2" s="3">
        <f>Time!L$12</f>
        <v>45230</v>
      </c>
      <c r="M2" s="3">
        <f>Time!M$12</f>
        <v>45260</v>
      </c>
      <c r="N2" s="3">
        <f>Time!N$12</f>
        <v>45291</v>
      </c>
      <c r="O2" s="3">
        <f>Time!O$12</f>
        <v>45322</v>
      </c>
      <c r="P2" s="3">
        <f>Time!P$12</f>
        <v>45351</v>
      </c>
      <c r="Q2" s="3">
        <f>Time!Q$12</f>
        <v>45382</v>
      </c>
      <c r="R2" s="3">
        <f>Time!R$12</f>
        <v>45412</v>
      </c>
      <c r="S2" s="3">
        <f>Time!S$12</f>
        <v>45443</v>
      </c>
      <c r="T2" s="3">
        <f>Time!T$12</f>
        <v>45473</v>
      </c>
      <c r="U2" s="3">
        <f>Time!U$12</f>
        <v>45504</v>
      </c>
    </row>
    <row r="3" spans="1:21" s="27" customFormat="1">
      <c r="A3" s="16"/>
      <c r="B3" s="16"/>
      <c r="C3" s="44"/>
      <c r="D3" s="83"/>
      <c r="E3" s="5" t="s">
        <v>52</v>
      </c>
      <c r="F3" s="32"/>
      <c r="G3" s="30" t="s">
        <v>24</v>
      </c>
      <c r="H3" s="7"/>
      <c r="I3" s="7"/>
      <c r="J3" s="4">
        <f t="shared" ref="J3:U3" si="0">J$11</f>
        <v>0</v>
      </c>
      <c r="K3" s="4">
        <f t="shared" si="0"/>
        <v>0</v>
      </c>
      <c r="L3" s="4">
        <f t="shared" si="0"/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si="0"/>
        <v>0</v>
      </c>
      <c r="U3" s="4">
        <f t="shared" si="0"/>
        <v>0</v>
      </c>
    </row>
    <row r="4" spans="1:21" s="27" customFormat="1">
      <c r="A4" s="16"/>
      <c r="B4" s="16"/>
      <c r="C4" s="44"/>
      <c r="D4" s="83"/>
      <c r="E4" s="10" t="s">
        <v>86</v>
      </c>
      <c r="F4" s="6"/>
      <c r="G4" s="6"/>
      <c r="H4" s="7"/>
      <c r="I4" s="7"/>
      <c r="J4" s="10">
        <f>Time!J$16</f>
        <v>1</v>
      </c>
      <c r="K4" s="10">
        <f>Time!K$16</f>
        <v>2</v>
      </c>
      <c r="L4" s="10">
        <f>Time!L$16</f>
        <v>3</v>
      </c>
      <c r="M4" s="10">
        <f>Time!M$16</f>
        <v>4</v>
      </c>
      <c r="N4" s="10">
        <f>Time!N$16</f>
        <v>5</v>
      </c>
      <c r="O4" s="10">
        <f>Time!O$16</f>
        <v>6</v>
      </c>
      <c r="P4" s="10">
        <f>Time!P$16</f>
        <v>7</v>
      </c>
      <c r="Q4" s="10">
        <f>Time!Q$16</f>
        <v>8</v>
      </c>
      <c r="R4" s="10">
        <f>Time!R$16</f>
        <v>9</v>
      </c>
      <c r="S4" s="10">
        <f>Time!S$16</f>
        <v>10</v>
      </c>
      <c r="T4" s="10">
        <f>Time!T$16</f>
        <v>11</v>
      </c>
      <c r="U4" s="10">
        <f>Time!U$16</f>
        <v>12</v>
      </c>
    </row>
    <row r="5" spans="1:21" s="27" customFormat="1">
      <c r="A5" s="16"/>
      <c r="B5" s="16"/>
      <c r="C5" s="44"/>
      <c r="D5" s="83"/>
      <c r="E5" s="5" t="s">
        <v>79</v>
      </c>
      <c r="F5" s="8" t="s">
        <v>63</v>
      </c>
      <c r="G5" s="8" t="s">
        <v>57</v>
      </c>
      <c r="H5" s="8" t="s">
        <v>51</v>
      </c>
      <c r="I5" s="7"/>
      <c r="J5" s="5"/>
      <c r="K5" s="5"/>
      <c r="L5" s="5"/>
      <c r="M5" s="5"/>
      <c r="N5" s="5"/>
      <c r="O5" s="5"/>
    </row>
    <row r="8" spans="1:21">
      <c r="A8" s="8" t="s">
        <v>35</v>
      </c>
    </row>
    <row r="10" spans="1:21">
      <c r="A10" s="8" t="s">
        <v>45</v>
      </c>
    </row>
    <row r="11" spans="1:21" s="46" customFormat="1">
      <c r="A11" s="90"/>
      <c r="B11" s="90"/>
      <c r="C11" s="166"/>
      <c r="D11" s="145"/>
      <c r="E11" s="46" t="s">
        <v>17</v>
      </c>
      <c r="H11" s="46">
        <f>SUM(J11:U11)</f>
        <v>0</v>
      </c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</row>
    <row r="12" spans="1:21" s="46" customFormat="1">
      <c r="A12" s="90"/>
      <c r="B12" s="90"/>
      <c r="C12" s="166"/>
      <c r="D12" s="145"/>
      <c r="E12" s="46" t="s">
        <v>3</v>
      </c>
      <c r="H12" s="46">
        <f>SUM(J12:U12)</f>
        <v>0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</row>
    <row r="15" spans="1:21">
      <c r="B15" s="8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"/>
  <sheetViews>
    <sheetView topLeftCell="J6" workbookViewId="0">
      <selection activeCell="J6" sqref="J6"/>
    </sheetView>
  </sheetViews>
  <sheetFormatPr defaultColWidth="0" defaultRowHeight="13.15"/>
  <cols>
    <col min="1" max="2" width="1.73046875" style="8" customWidth="1"/>
    <col min="3" max="3" width="1.73046875" style="23" customWidth="1"/>
    <col min="4" max="4" width="1.73046875" style="75" customWidth="1"/>
    <col min="5" max="5" width="71.73046875" style="6" customWidth="1"/>
    <col min="6" max="6" width="16.73046875" style="6" customWidth="1"/>
    <col min="7" max="8" width="15.73046875" style="6" customWidth="1"/>
    <col min="9" max="9" width="3.73046875" style="6" customWidth="1"/>
    <col min="10" max="16" width="15.73046875" style="6" customWidth="1"/>
    <col min="17" max="16384" width="9.1328125" style="6"/>
  </cols>
  <sheetData>
    <row r="1" spans="1:15" s="25" customFormat="1" ht="25.15">
      <c r="A1" s="21" t="str">
        <f ca="1">RIGHT(CELL("filename",A1),LEN(CELL("filename",A1))-SEARCH("]",CELL("filename",A1)))</f>
        <v>InpT</v>
      </c>
      <c r="B1" s="21"/>
      <c r="C1" s="37"/>
      <c r="D1" s="79"/>
      <c r="F1" s="26" t="str">
        <f>HYPERLINK("#Contents!A1","Go to contents")</f>
        <v>Go to contents</v>
      </c>
      <c r="H1" s="17"/>
      <c r="J1" s="17"/>
    </row>
    <row r="2" spans="1:15" s="27" customFormat="1">
      <c r="A2" s="16"/>
      <c r="B2" s="16"/>
      <c r="C2" s="44"/>
      <c r="D2" s="83"/>
      <c r="E2" s="9" t="s">
        <v>85</v>
      </c>
      <c r="F2" s="32">
        <v>0</v>
      </c>
      <c r="G2" s="30" t="s">
        <v>34</v>
      </c>
      <c r="H2" s="7"/>
      <c r="I2" s="7"/>
      <c r="J2" s="3"/>
      <c r="K2" s="3"/>
      <c r="L2" s="3"/>
      <c r="M2" s="3"/>
      <c r="N2" s="3"/>
      <c r="O2" s="3"/>
    </row>
    <row r="3" spans="1:15" s="27" customFormat="1">
      <c r="A3" s="16"/>
      <c r="B3" s="16"/>
      <c r="C3" s="44"/>
      <c r="D3" s="83"/>
      <c r="E3" s="5" t="s">
        <v>52</v>
      </c>
      <c r="F3" s="32"/>
      <c r="G3" s="30" t="s">
        <v>24</v>
      </c>
      <c r="H3" s="7"/>
      <c r="I3" s="7"/>
      <c r="J3" s="4"/>
      <c r="K3" s="4"/>
      <c r="L3" s="4"/>
      <c r="M3" s="4"/>
      <c r="N3" s="4"/>
      <c r="O3" s="4"/>
    </row>
    <row r="4" spans="1:15" s="27" customFormat="1">
      <c r="A4" s="16"/>
      <c r="B4" s="16"/>
      <c r="C4" s="44"/>
      <c r="D4" s="83"/>
      <c r="E4" s="10" t="s">
        <v>86</v>
      </c>
      <c r="F4" s="6"/>
      <c r="G4" s="6"/>
      <c r="H4" s="7"/>
      <c r="I4" s="7"/>
      <c r="J4" s="10"/>
      <c r="K4" s="10"/>
      <c r="L4" s="10"/>
      <c r="M4" s="10"/>
      <c r="N4" s="10"/>
      <c r="O4" s="10"/>
    </row>
    <row r="5" spans="1:15" s="27" customFormat="1">
      <c r="A5" s="16"/>
      <c r="B5" s="16"/>
      <c r="C5" s="44"/>
      <c r="D5" s="83"/>
      <c r="E5" s="5" t="s">
        <v>79</v>
      </c>
      <c r="F5" s="8"/>
      <c r="G5" s="8" t="s">
        <v>57</v>
      </c>
      <c r="H5" s="8"/>
      <c r="I5" s="7"/>
      <c r="J5" s="5"/>
      <c r="K5" s="5"/>
      <c r="L5" s="5"/>
      <c r="M5" s="5"/>
      <c r="N5" s="5"/>
      <c r="O5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26"/>
  <sheetViews>
    <sheetView topLeftCell="J6" workbookViewId="0">
      <selection activeCell="J6" sqref="J6"/>
    </sheetView>
  </sheetViews>
  <sheetFormatPr defaultColWidth="0" defaultRowHeight="13.15"/>
  <cols>
    <col min="1" max="2" width="1.73046875" style="8" customWidth="1"/>
    <col min="3" max="3" width="1.73046875" style="23" customWidth="1"/>
    <col min="4" max="4" width="1.73046875" style="49" customWidth="1"/>
    <col min="5" max="5" width="33.73046875" style="6" customWidth="1"/>
    <col min="6" max="6" width="22.73046875" style="6" customWidth="1"/>
    <col min="7" max="7" width="14.73046875" style="6" customWidth="1"/>
    <col min="8" max="8" width="8.73046875" style="6" customWidth="1"/>
    <col min="9" max="9" width="3.73046875" style="6" customWidth="1"/>
    <col min="10" max="11" width="13.73046875" style="6" customWidth="1"/>
    <col min="12" max="12" width="12.73046875" style="6" customWidth="1"/>
    <col min="13" max="20" width="13.73046875" style="6" customWidth="1"/>
    <col min="21" max="21" width="12.73046875" style="6" customWidth="1"/>
    <col min="22" max="22" width="15.73046875" style="6" customWidth="1"/>
    <col min="23" max="16384" width="9.1328125" style="6"/>
  </cols>
  <sheetData>
    <row r="1" spans="1:21" s="25" customFormat="1" ht="25.15">
      <c r="A1" s="21" t="str">
        <f ca="1">RIGHT(CELL("filename",A1),LEN(CELL("filename",A1))-SEARCH("]",CELL("filename",A1)))</f>
        <v>Time</v>
      </c>
      <c r="B1" s="21"/>
      <c r="C1" s="37"/>
      <c r="D1" s="57"/>
      <c r="F1" s="26" t="str">
        <f>HYPERLINK("#Contents!A1","Go to contents")</f>
        <v>Go to contents</v>
      </c>
      <c r="H1" s="17"/>
      <c r="J1" s="17"/>
    </row>
    <row r="2" spans="1:21" s="27" customFormat="1">
      <c r="A2" s="16"/>
      <c r="B2" s="16"/>
      <c r="C2" s="44"/>
      <c r="D2" s="48"/>
      <c r="E2" s="7" t="s">
        <v>85</v>
      </c>
      <c r="F2" s="32">
        <v>0</v>
      </c>
      <c r="G2" s="30" t="s">
        <v>34</v>
      </c>
      <c r="H2" s="7"/>
      <c r="I2" s="7"/>
      <c r="J2" s="3">
        <f t="shared" ref="J2:U2" si="0">J$12</f>
        <v>45169</v>
      </c>
      <c r="K2" s="3">
        <f t="shared" si="0"/>
        <v>45199</v>
      </c>
      <c r="L2" s="3">
        <f t="shared" si="0"/>
        <v>45230</v>
      </c>
      <c r="M2" s="3">
        <f t="shared" si="0"/>
        <v>45260</v>
      </c>
      <c r="N2" s="3">
        <f t="shared" si="0"/>
        <v>45291</v>
      </c>
      <c r="O2" s="3">
        <f t="shared" si="0"/>
        <v>45322</v>
      </c>
      <c r="P2" s="3">
        <f t="shared" si="0"/>
        <v>45351</v>
      </c>
      <c r="Q2" s="3">
        <f t="shared" si="0"/>
        <v>45382</v>
      </c>
      <c r="R2" s="3">
        <f t="shared" si="0"/>
        <v>45412</v>
      </c>
      <c r="S2" s="3">
        <f t="shared" si="0"/>
        <v>45443</v>
      </c>
      <c r="T2" s="3">
        <f t="shared" si="0"/>
        <v>45473</v>
      </c>
      <c r="U2" s="3">
        <f t="shared" si="0"/>
        <v>45504</v>
      </c>
    </row>
    <row r="3" spans="1:21" s="15" customFormat="1">
      <c r="A3" s="16"/>
      <c r="B3" s="16"/>
      <c r="C3" s="44"/>
      <c r="D3" s="48"/>
      <c r="E3" s="6" t="s">
        <v>52</v>
      </c>
      <c r="F3" s="32"/>
      <c r="G3" s="30" t="s">
        <v>24</v>
      </c>
      <c r="H3" s="7"/>
      <c r="I3" s="7"/>
      <c r="J3" s="4">
        <f>InpS!J$11</f>
        <v>0</v>
      </c>
      <c r="K3" s="4">
        <f>InpS!K$11</f>
        <v>0</v>
      </c>
      <c r="L3" s="4">
        <f>InpS!L$11</f>
        <v>0</v>
      </c>
      <c r="M3" s="4">
        <f>InpS!M$11</f>
        <v>0</v>
      </c>
      <c r="N3" s="4">
        <f>InpS!N$11</f>
        <v>0</v>
      </c>
      <c r="O3" s="4">
        <f>InpS!O$11</f>
        <v>0</v>
      </c>
      <c r="P3" s="4">
        <f>InpS!P$11</f>
        <v>0</v>
      </c>
      <c r="Q3" s="4">
        <f>InpS!Q$11</f>
        <v>0</v>
      </c>
      <c r="R3" s="4">
        <f>InpS!R$11</f>
        <v>0</v>
      </c>
      <c r="S3" s="4">
        <f>InpS!S$11</f>
        <v>0</v>
      </c>
      <c r="T3" s="4">
        <f>InpS!T$11</f>
        <v>0</v>
      </c>
      <c r="U3" s="4">
        <f>InpS!U$11</f>
        <v>0</v>
      </c>
    </row>
    <row r="4" spans="1:21" s="10" customFormat="1">
      <c r="A4" s="16"/>
      <c r="B4" s="16"/>
      <c r="C4" s="44"/>
      <c r="D4" s="48"/>
      <c r="E4" s="7" t="s">
        <v>86</v>
      </c>
      <c r="F4" s="8"/>
      <c r="G4" s="7"/>
      <c r="H4" s="7"/>
      <c r="I4" s="7"/>
      <c r="J4" s="10">
        <f t="shared" ref="J4:U4" si="1">J$16</f>
        <v>1</v>
      </c>
      <c r="K4" s="10">
        <f t="shared" si="1"/>
        <v>2</v>
      </c>
      <c r="L4" s="10">
        <f t="shared" si="1"/>
        <v>3</v>
      </c>
      <c r="M4" s="10">
        <f t="shared" si="1"/>
        <v>4</v>
      </c>
      <c r="N4" s="10">
        <f t="shared" si="1"/>
        <v>5</v>
      </c>
      <c r="O4" s="10">
        <f t="shared" si="1"/>
        <v>6</v>
      </c>
      <c r="P4" s="10">
        <f t="shared" si="1"/>
        <v>7</v>
      </c>
      <c r="Q4" s="10">
        <f t="shared" si="1"/>
        <v>8</v>
      </c>
      <c r="R4" s="10">
        <f t="shared" si="1"/>
        <v>9</v>
      </c>
      <c r="S4" s="10">
        <f t="shared" si="1"/>
        <v>10</v>
      </c>
      <c r="T4" s="10">
        <f t="shared" si="1"/>
        <v>11</v>
      </c>
      <c r="U4" s="10">
        <f t="shared" si="1"/>
        <v>12</v>
      </c>
    </row>
    <row r="5" spans="1:21" s="15" customFormat="1">
      <c r="A5" s="16"/>
      <c r="B5" s="16"/>
      <c r="C5" s="44"/>
      <c r="D5" s="48"/>
      <c r="E5" s="7" t="s">
        <v>79</v>
      </c>
      <c r="F5" s="8" t="s">
        <v>63</v>
      </c>
      <c r="G5" s="8" t="s">
        <v>57</v>
      </c>
      <c r="H5" s="8" t="s">
        <v>51</v>
      </c>
      <c r="I5" s="7"/>
      <c r="J5" s="5"/>
      <c r="K5" s="5"/>
      <c r="L5" s="5"/>
      <c r="M5" s="5"/>
      <c r="N5" s="5"/>
      <c r="O5" s="5"/>
    </row>
    <row r="6" spans="1:21">
      <c r="F6" s="8"/>
      <c r="G6" s="8"/>
      <c r="H6" s="8"/>
    </row>
    <row r="8" spans="1:21">
      <c r="A8" s="8" t="s">
        <v>45</v>
      </c>
    </row>
    <row r="9" spans="1:21" ht="14.25">
      <c r="A9"/>
      <c r="B9" s="8" t="s">
        <v>85</v>
      </c>
    </row>
    <row r="10" spans="1:21">
      <c r="A10" s="29"/>
      <c r="B10" s="29"/>
      <c r="C10" s="53"/>
      <c r="D10" s="50"/>
      <c r="E10" s="43" t="str">
        <f>InpC!E$17</f>
        <v>Months per period (Primary)</v>
      </c>
      <c r="F10" s="43">
        <f>InpC!F$17</f>
        <v>1</v>
      </c>
      <c r="G10" s="43" t="str">
        <f>InpC!G$17</f>
        <v>Months</v>
      </c>
    </row>
    <row r="11" spans="1:21">
      <c r="E11" s="9" t="str">
        <f t="shared" ref="E11:U11" si="2">E$23</f>
        <v>Model period start</v>
      </c>
      <c r="F11" s="9">
        <f t="shared" si="2"/>
        <v>0</v>
      </c>
      <c r="G11" s="9" t="str">
        <f t="shared" si="2"/>
        <v>date</v>
      </c>
      <c r="H11" s="9">
        <f t="shared" si="2"/>
        <v>0</v>
      </c>
      <c r="I11" s="9">
        <f t="shared" si="2"/>
        <v>0</v>
      </c>
      <c r="J11" s="9">
        <f t="shared" si="2"/>
        <v>45139</v>
      </c>
      <c r="K11" s="9">
        <f t="shared" si="2"/>
        <v>45170</v>
      </c>
      <c r="L11" s="9">
        <f t="shared" si="2"/>
        <v>45200</v>
      </c>
      <c r="M11" s="9">
        <f t="shared" si="2"/>
        <v>45231</v>
      </c>
      <c r="N11" s="9">
        <f t="shared" si="2"/>
        <v>45261</v>
      </c>
      <c r="O11" s="9">
        <f t="shared" si="2"/>
        <v>45292</v>
      </c>
      <c r="P11" s="9">
        <f t="shared" si="2"/>
        <v>45323</v>
      </c>
      <c r="Q11" s="9">
        <f t="shared" si="2"/>
        <v>45352</v>
      </c>
      <c r="R11" s="9">
        <f t="shared" si="2"/>
        <v>45383</v>
      </c>
      <c r="S11" s="9">
        <f t="shared" si="2"/>
        <v>45413</v>
      </c>
      <c r="T11" s="9">
        <f t="shared" si="2"/>
        <v>45444</v>
      </c>
      <c r="U11" s="9">
        <f t="shared" si="2"/>
        <v>45474</v>
      </c>
    </row>
    <row r="12" spans="1:21">
      <c r="A12" s="56"/>
      <c r="B12" s="56"/>
      <c r="C12" s="111"/>
      <c r="D12" s="101"/>
      <c r="E12" s="13" t="s">
        <v>85</v>
      </c>
      <c r="F12" s="13"/>
      <c r="G12" s="13" t="s">
        <v>54</v>
      </c>
      <c r="H12" s="13"/>
      <c r="I12" s="13"/>
      <c r="J12" s="18">
        <f t="shared" ref="J12:U12" si="3">EDATE(J11,$F10)-1</f>
        <v>45169</v>
      </c>
      <c r="K12" s="18">
        <f t="shared" si="3"/>
        <v>45199</v>
      </c>
      <c r="L12" s="18">
        <f t="shared" si="3"/>
        <v>45230</v>
      </c>
      <c r="M12" s="18">
        <f t="shared" si="3"/>
        <v>45260</v>
      </c>
      <c r="N12" s="18">
        <f t="shared" si="3"/>
        <v>45291</v>
      </c>
      <c r="O12" s="18">
        <f t="shared" si="3"/>
        <v>45322</v>
      </c>
      <c r="P12" s="18">
        <f t="shared" si="3"/>
        <v>45351</v>
      </c>
      <c r="Q12" s="18">
        <f t="shared" si="3"/>
        <v>45382</v>
      </c>
      <c r="R12" s="18">
        <f t="shared" si="3"/>
        <v>45412</v>
      </c>
      <c r="S12" s="18">
        <f t="shared" si="3"/>
        <v>45443</v>
      </c>
      <c r="T12" s="18">
        <f t="shared" si="3"/>
        <v>45473</v>
      </c>
      <c r="U12" s="18">
        <f t="shared" si="3"/>
        <v>45504</v>
      </c>
    </row>
    <row r="15" spans="1:21">
      <c r="B15" s="8" t="s">
        <v>79</v>
      </c>
    </row>
    <row r="16" spans="1:21">
      <c r="A16" s="56"/>
      <c r="B16" s="56"/>
      <c r="C16" s="111"/>
      <c r="D16" s="101"/>
      <c r="E16" s="13" t="s">
        <v>79</v>
      </c>
      <c r="F16" s="13"/>
      <c r="G16" s="13" t="s">
        <v>71</v>
      </c>
      <c r="H16" s="13"/>
      <c r="I16" s="13"/>
      <c r="J16" s="19">
        <f t="shared" ref="J16:U16" si="4">I16+1</f>
        <v>1</v>
      </c>
      <c r="K16" s="19">
        <f t="shared" si="4"/>
        <v>2</v>
      </c>
      <c r="L16" s="19">
        <f t="shared" si="4"/>
        <v>3</v>
      </c>
      <c r="M16" s="19">
        <f t="shared" si="4"/>
        <v>4</v>
      </c>
      <c r="N16" s="19">
        <f t="shared" si="4"/>
        <v>5</v>
      </c>
      <c r="O16" s="19">
        <f t="shared" si="4"/>
        <v>6</v>
      </c>
      <c r="P16" s="19">
        <f t="shared" si="4"/>
        <v>7</v>
      </c>
      <c r="Q16" s="19">
        <f t="shared" si="4"/>
        <v>8</v>
      </c>
      <c r="R16" s="19">
        <f t="shared" si="4"/>
        <v>9</v>
      </c>
      <c r="S16" s="19">
        <f t="shared" si="4"/>
        <v>10</v>
      </c>
      <c r="T16" s="19">
        <f t="shared" si="4"/>
        <v>11</v>
      </c>
      <c r="U16" s="19">
        <f t="shared" si="4"/>
        <v>12</v>
      </c>
    </row>
    <row r="19" spans="1:21">
      <c r="B19" s="8" t="s">
        <v>7</v>
      </c>
    </row>
    <row r="20" spans="1:21">
      <c r="A20" s="29"/>
      <c r="B20" s="29"/>
      <c r="C20" s="53"/>
      <c r="D20" s="50"/>
      <c r="E20" s="69" t="str">
        <f>InpC!E$15</f>
        <v>Start date</v>
      </c>
      <c r="F20" s="69">
        <f>InpC!F$15</f>
        <v>45139</v>
      </c>
      <c r="G20" s="69" t="str">
        <f>InpC!G$15</f>
        <v>date</v>
      </c>
      <c r="M20" s="9"/>
    </row>
    <row r="21" spans="1:21">
      <c r="A21" s="29"/>
      <c r="B21" s="29"/>
      <c r="C21" s="53"/>
      <c r="D21" s="50"/>
      <c r="E21" s="43" t="str">
        <f>InpC!E$17</f>
        <v>Months per period (Primary)</v>
      </c>
      <c r="F21" s="43">
        <f>InpC!F$17</f>
        <v>1</v>
      </c>
      <c r="G21" s="43" t="str">
        <f>InpC!G$17</f>
        <v>Months</v>
      </c>
    </row>
    <row r="22" spans="1:21">
      <c r="E22" s="10" t="str">
        <f t="shared" ref="E22:U22" si="5">E$16</f>
        <v>Period number</v>
      </c>
      <c r="F22" s="10">
        <f t="shared" si="5"/>
        <v>0</v>
      </c>
      <c r="G22" s="10" t="str">
        <f t="shared" si="5"/>
        <v>Counter</v>
      </c>
      <c r="H22" s="10">
        <f t="shared" si="5"/>
        <v>0</v>
      </c>
      <c r="I22" s="10">
        <f t="shared" si="5"/>
        <v>0</v>
      </c>
      <c r="J22" s="10">
        <f t="shared" si="5"/>
        <v>1</v>
      </c>
      <c r="K22" s="10">
        <f t="shared" si="5"/>
        <v>2</v>
      </c>
      <c r="L22" s="10">
        <f t="shared" si="5"/>
        <v>3</v>
      </c>
      <c r="M22" s="10">
        <f t="shared" si="5"/>
        <v>4</v>
      </c>
      <c r="N22" s="10">
        <f t="shared" si="5"/>
        <v>5</v>
      </c>
      <c r="O22" s="10">
        <f t="shared" si="5"/>
        <v>6</v>
      </c>
      <c r="P22" s="10">
        <f t="shared" si="5"/>
        <v>7</v>
      </c>
      <c r="Q22" s="10">
        <f t="shared" si="5"/>
        <v>8</v>
      </c>
      <c r="R22" s="10">
        <f t="shared" si="5"/>
        <v>9</v>
      </c>
      <c r="S22" s="10">
        <f t="shared" si="5"/>
        <v>10</v>
      </c>
      <c r="T22" s="10">
        <f t="shared" si="5"/>
        <v>11</v>
      </c>
      <c r="U22" s="10">
        <f t="shared" si="5"/>
        <v>12</v>
      </c>
    </row>
    <row r="23" spans="1:21" ht="14.25">
      <c r="E23" s="6" t="s">
        <v>7</v>
      </c>
      <c r="F23"/>
      <c r="G23" s="6" t="s">
        <v>54</v>
      </c>
      <c r="H23"/>
      <c r="I23"/>
      <c r="J23" s="9">
        <f t="shared" ref="J23:U23" si="6">IF(J22=1,$F20,EDATE(I23,$F21))</f>
        <v>45139</v>
      </c>
      <c r="K23" s="9">
        <f t="shared" si="6"/>
        <v>45170</v>
      </c>
      <c r="L23" s="9">
        <f t="shared" si="6"/>
        <v>45200</v>
      </c>
      <c r="M23" s="9">
        <f t="shared" si="6"/>
        <v>45231</v>
      </c>
      <c r="N23" s="9">
        <f t="shared" si="6"/>
        <v>45261</v>
      </c>
      <c r="O23" s="9">
        <f t="shared" si="6"/>
        <v>45292</v>
      </c>
      <c r="P23" s="9">
        <f t="shared" si="6"/>
        <v>45323</v>
      </c>
      <c r="Q23" s="9">
        <f t="shared" si="6"/>
        <v>45352</v>
      </c>
      <c r="R23" s="9">
        <f t="shared" si="6"/>
        <v>45383</v>
      </c>
      <c r="S23" s="9">
        <f t="shared" si="6"/>
        <v>45413</v>
      </c>
      <c r="T23" s="9">
        <f t="shared" si="6"/>
        <v>45444</v>
      </c>
      <c r="U23" s="9">
        <f t="shared" si="6"/>
        <v>45474</v>
      </c>
    </row>
    <row r="26" spans="1:21">
      <c r="B26" s="8" t="s">
        <v>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9"/>
  <sheetViews>
    <sheetView topLeftCell="J6" workbookViewId="0">
      <selection activeCell="J6" sqref="J6"/>
    </sheetView>
  </sheetViews>
  <sheetFormatPr defaultColWidth="0" defaultRowHeight="13.15"/>
  <cols>
    <col min="1" max="2" width="1.73046875" style="8" customWidth="1"/>
    <col min="3" max="3" width="1.73046875" style="23" customWidth="1"/>
    <col min="4" max="4" width="1.73046875" style="49" customWidth="1"/>
    <col min="5" max="5" width="26.73046875" style="6" customWidth="1"/>
    <col min="6" max="6" width="22.73046875" style="6" customWidth="1"/>
    <col min="7" max="7" width="14.73046875" style="6" customWidth="1"/>
    <col min="8" max="8" width="8.73046875" style="6" customWidth="1"/>
    <col min="9" max="9" width="3.73046875" style="6" customWidth="1"/>
    <col min="10" max="11" width="13.73046875" style="6" customWidth="1"/>
    <col min="12" max="12" width="12.73046875" style="6" customWidth="1"/>
    <col min="13" max="20" width="13.73046875" style="6" customWidth="1"/>
    <col min="21" max="21" width="12.73046875" style="6" customWidth="1"/>
    <col min="22" max="22" width="15.73046875" style="6" customWidth="1"/>
    <col min="23" max="16384" width="9.1328125" style="6"/>
  </cols>
  <sheetData>
    <row r="1" spans="1:21" s="25" customFormat="1" ht="25.15">
      <c r="A1" s="21" t="str">
        <f ca="1">RIGHT(CELL("filename",A1),LEN(CELL("filename",A1))-SEARCH("]",CELL("filename",A1)))</f>
        <v>Unallocated</v>
      </c>
      <c r="B1" s="21"/>
      <c r="C1" s="37"/>
      <c r="D1" s="57"/>
      <c r="F1" s="26" t="str">
        <f>HYPERLINK("#Contents!A1","Go to contents")</f>
        <v>Go to contents</v>
      </c>
      <c r="H1" s="17"/>
      <c r="J1" s="17"/>
    </row>
    <row r="2" spans="1:21" s="27" customFormat="1">
      <c r="A2" s="16"/>
      <c r="B2" s="16"/>
      <c r="C2" s="44"/>
      <c r="D2" s="48"/>
      <c r="E2" s="7" t="s">
        <v>85</v>
      </c>
      <c r="F2" s="32">
        <v>0</v>
      </c>
      <c r="G2" s="30" t="s">
        <v>34</v>
      </c>
      <c r="H2" s="7"/>
      <c r="I2" s="7"/>
      <c r="J2" s="3">
        <f>Time!J$12</f>
        <v>45169</v>
      </c>
      <c r="K2" s="3">
        <f>Time!K$12</f>
        <v>45199</v>
      </c>
      <c r="L2" s="3">
        <f>Time!L$12</f>
        <v>45230</v>
      </c>
      <c r="M2" s="3">
        <f>Time!M$12</f>
        <v>45260</v>
      </c>
      <c r="N2" s="3">
        <f>Time!N$12</f>
        <v>45291</v>
      </c>
      <c r="O2" s="3">
        <f>Time!O$12</f>
        <v>45322</v>
      </c>
      <c r="P2" s="3">
        <f>Time!P$12</f>
        <v>45351</v>
      </c>
      <c r="Q2" s="3">
        <f>Time!Q$12</f>
        <v>45382</v>
      </c>
      <c r="R2" s="3">
        <f>Time!R$12</f>
        <v>45412</v>
      </c>
      <c r="S2" s="3">
        <f>Time!S$12</f>
        <v>45443</v>
      </c>
      <c r="T2" s="3">
        <f>Time!T$12</f>
        <v>45473</v>
      </c>
      <c r="U2" s="3">
        <f>Time!U$12</f>
        <v>45504</v>
      </c>
    </row>
    <row r="3" spans="1:21" s="15" customFormat="1">
      <c r="A3" s="16"/>
      <c r="B3" s="16"/>
      <c r="C3" s="44"/>
      <c r="D3" s="48"/>
      <c r="E3" s="6" t="s">
        <v>52</v>
      </c>
      <c r="F3" s="32"/>
      <c r="G3" s="30" t="s">
        <v>24</v>
      </c>
      <c r="H3" s="7"/>
      <c r="I3" s="7"/>
      <c r="J3" s="4">
        <f>InpS!J$11</f>
        <v>0</v>
      </c>
      <c r="K3" s="4">
        <f>InpS!K$11</f>
        <v>0</v>
      </c>
      <c r="L3" s="4">
        <f>InpS!L$11</f>
        <v>0</v>
      </c>
      <c r="M3" s="4">
        <f>InpS!M$11</f>
        <v>0</v>
      </c>
      <c r="N3" s="4">
        <f>InpS!N$11</f>
        <v>0</v>
      </c>
      <c r="O3" s="4">
        <f>InpS!O$11</f>
        <v>0</v>
      </c>
      <c r="P3" s="4">
        <f>InpS!P$11</f>
        <v>0</v>
      </c>
      <c r="Q3" s="4">
        <f>InpS!Q$11</f>
        <v>0</v>
      </c>
      <c r="R3" s="4">
        <f>InpS!R$11</f>
        <v>0</v>
      </c>
      <c r="S3" s="4">
        <f>InpS!S$11</f>
        <v>0</v>
      </c>
      <c r="T3" s="4">
        <f>InpS!T$11</f>
        <v>0</v>
      </c>
      <c r="U3" s="4">
        <f>InpS!U$11</f>
        <v>0</v>
      </c>
    </row>
    <row r="4" spans="1:21" s="10" customFormat="1">
      <c r="A4" s="16"/>
      <c r="B4" s="16"/>
      <c r="C4" s="44"/>
      <c r="D4" s="48"/>
      <c r="E4" s="7" t="s">
        <v>86</v>
      </c>
      <c r="F4" s="8"/>
      <c r="G4" s="7"/>
      <c r="H4" s="7"/>
      <c r="I4" s="7"/>
      <c r="J4" s="10">
        <f>Time!J$16</f>
        <v>1</v>
      </c>
      <c r="K4" s="10">
        <f>Time!K$16</f>
        <v>2</v>
      </c>
      <c r="L4" s="10">
        <f>Time!L$16</f>
        <v>3</v>
      </c>
      <c r="M4" s="10">
        <f>Time!M$16</f>
        <v>4</v>
      </c>
      <c r="N4" s="10">
        <f>Time!N$16</f>
        <v>5</v>
      </c>
      <c r="O4" s="10">
        <f>Time!O$16</f>
        <v>6</v>
      </c>
      <c r="P4" s="10">
        <f>Time!P$16</f>
        <v>7</v>
      </c>
      <c r="Q4" s="10">
        <f>Time!Q$16</f>
        <v>8</v>
      </c>
      <c r="R4" s="10">
        <f>Time!R$16</f>
        <v>9</v>
      </c>
      <c r="S4" s="10">
        <f>Time!S$16</f>
        <v>10</v>
      </c>
      <c r="T4" s="10">
        <f>Time!T$16</f>
        <v>11</v>
      </c>
      <c r="U4" s="10">
        <f>Time!U$16</f>
        <v>12</v>
      </c>
    </row>
    <row r="5" spans="1:21" s="15" customFormat="1">
      <c r="A5" s="16"/>
      <c r="B5" s="16"/>
      <c r="C5" s="44"/>
      <c r="D5" s="48"/>
      <c r="E5" s="7" t="s">
        <v>79</v>
      </c>
      <c r="F5" s="8" t="s">
        <v>63</v>
      </c>
      <c r="G5" s="8" t="s">
        <v>57</v>
      </c>
      <c r="H5" s="8" t="s">
        <v>51</v>
      </c>
      <c r="I5" s="7"/>
      <c r="J5" s="5"/>
      <c r="K5" s="5"/>
      <c r="L5" s="5"/>
      <c r="M5" s="5"/>
      <c r="N5" s="5"/>
      <c r="O5" s="5"/>
    </row>
    <row r="6" spans="1:21">
      <c r="F6" s="8"/>
      <c r="G6" s="8"/>
      <c r="H6" s="8"/>
    </row>
    <row r="9" spans="1:21">
      <c r="B9" s="8" t="s">
        <v>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26"/>
  <sheetViews>
    <sheetView topLeftCell="J6" workbookViewId="0">
      <selection activeCell="J6" sqref="J6"/>
    </sheetView>
  </sheetViews>
  <sheetFormatPr defaultColWidth="0" defaultRowHeight="13.15"/>
  <cols>
    <col min="1" max="2" width="1.73046875" style="8" customWidth="1"/>
    <col min="3" max="3" width="1.73046875" style="23" customWidth="1"/>
    <col min="4" max="4" width="1.73046875" style="49" customWidth="1"/>
    <col min="5" max="5" width="42.73046875" style="6" customWidth="1"/>
    <col min="6" max="6" width="22.73046875" style="6" customWidth="1"/>
    <col min="7" max="7" width="14.73046875" style="6" customWidth="1"/>
    <col min="8" max="8" width="8.73046875" style="6" customWidth="1"/>
    <col min="9" max="9" width="3.73046875" style="6" customWidth="1"/>
    <col min="10" max="11" width="13.73046875" style="6" customWidth="1"/>
    <col min="12" max="12" width="12.73046875" style="6" customWidth="1"/>
    <col min="13" max="20" width="13.73046875" style="6" customWidth="1"/>
    <col min="21" max="21" width="12.73046875" style="6" customWidth="1"/>
    <col min="22" max="22" width="15.73046875" style="6" customWidth="1"/>
    <col min="23" max="16384" width="9.1328125" style="6"/>
  </cols>
  <sheetData>
    <row r="1" spans="1:21" s="25" customFormat="1" ht="25.15">
      <c r="A1" s="21" t="str">
        <f ca="1">RIGHT(CELL("filename",A1),LEN(CELL("filename",A1))-SEARCH("]",CELL("filename",A1)))</f>
        <v>Basics</v>
      </c>
      <c r="B1" s="21"/>
      <c r="C1" s="37"/>
      <c r="D1" s="57"/>
      <c r="F1" s="26" t="str">
        <f>HYPERLINK("#Contents!A1","Go to contents")</f>
        <v>Go to contents</v>
      </c>
      <c r="H1" s="17"/>
      <c r="J1" s="17"/>
    </row>
    <row r="2" spans="1:21" s="27" customFormat="1">
      <c r="A2" s="16"/>
      <c r="B2" s="16"/>
      <c r="C2" s="44"/>
      <c r="D2" s="48"/>
      <c r="E2" s="7" t="s">
        <v>85</v>
      </c>
      <c r="F2" s="32">
        <v>0</v>
      </c>
      <c r="G2" s="30" t="s">
        <v>34</v>
      </c>
      <c r="H2" s="7"/>
      <c r="I2" s="7"/>
      <c r="J2" s="3">
        <f>Time!J$12</f>
        <v>45169</v>
      </c>
      <c r="K2" s="3">
        <f>Time!K$12</f>
        <v>45199</v>
      </c>
      <c r="L2" s="3">
        <f>Time!L$12</f>
        <v>45230</v>
      </c>
      <c r="M2" s="3">
        <f>Time!M$12</f>
        <v>45260</v>
      </c>
      <c r="N2" s="3">
        <f>Time!N$12</f>
        <v>45291</v>
      </c>
      <c r="O2" s="3">
        <f>Time!O$12</f>
        <v>45322</v>
      </c>
      <c r="P2" s="3">
        <f>Time!P$12</f>
        <v>45351</v>
      </c>
      <c r="Q2" s="3">
        <f>Time!Q$12</f>
        <v>45382</v>
      </c>
      <c r="R2" s="3">
        <f>Time!R$12</f>
        <v>45412</v>
      </c>
      <c r="S2" s="3">
        <f>Time!S$12</f>
        <v>45443</v>
      </c>
      <c r="T2" s="3">
        <f>Time!T$12</f>
        <v>45473</v>
      </c>
      <c r="U2" s="3">
        <f>Time!U$12</f>
        <v>45504</v>
      </c>
    </row>
    <row r="3" spans="1:21" s="15" customFormat="1">
      <c r="A3" s="16"/>
      <c r="B3" s="16"/>
      <c r="C3" s="44"/>
      <c r="D3" s="48"/>
      <c r="E3" s="6" t="s">
        <v>52</v>
      </c>
      <c r="F3" s="32"/>
      <c r="G3" s="30" t="s">
        <v>24</v>
      </c>
      <c r="H3" s="7"/>
      <c r="I3" s="7"/>
      <c r="J3" s="4">
        <f>InpS!J$11</f>
        <v>0</v>
      </c>
      <c r="K3" s="4">
        <f>InpS!K$11</f>
        <v>0</v>
      </c>
      <c r="L3" s="4">
        <f>InpS!L$11</f>
        <v>0</v>
      </c>
      <c r="M3" s="4">
        <f>InpS!M$11</f>
        <v>0</v>
      </c>
      <c r="N3" s="4">
        <f>InpS!N$11</f>
        <v>0</v>
      </c>
      <c r="O3" s="4">
        <f>InpS!O$11</f>
        <v>0</v>
      </c>
      <c r="P3" s="4">
        <f>InpS!P$11</f>
        <v>0</v>
      </c>
      <c r="Q3" s="4">
        <f>InpS!Q$11</f>
        <v>0</v>
      </c>
      <c r="R3" s="4">
        <f>InpS!R$11</f>
        <v>0</v>
      </c>
      <c r="S3" s="4">
        <f>InpS!S$11</f>
        <v>0</v>
      </c>
      <c r="T3" s="4">
        <f>InpS!T$11</f>
        <v>0</v>
      </c>
      <c r="U3" s="4">
        <f>InpS!U$11</f>
        <v>0</v>
      </c>
    </row>
    <row r="4" spans="1:21" s="10" customFormat="1">
      <c r="A4" s="16"/>
      <c r="B4" s="16"/>
      <c r="C4" s="44"/>
      <c r="D4" s="48"/>
      <c r="E4" s="7" t="s">
        <v>86</v>
      </c>
      <c r="F4" s="8"/>
      <c r="G4" s="7"/>
      <c r="H4" s="7"/>
      <c r="I4" s="7"/>
      <c r="J4" s="10">
        <f>Time!J$16</f>
        <v>1</v>
      </c>
      <c r="K4" s="10">
        <f>Time!K$16</f>
        <v>2</v>
      </c>
      <c r="L4" s="10">
        <f>Time!L$16</f>
        <v>3</v>
      </c>
      <c r="M4" s="10">
        <f>Time!M$16</f>
        <v>4</v>
      </c>
      <c r="N4" s="10">
        <f>Time!N$16</f>
        <v>5</v>
      </c>
      <c r="O4" s="10">
        <f>Time!O$16</f>
        <v>6</v>
      </c>
      <c r="P4" s="10">
        <f>Time!P$16</f>
        <v>7</v>
      </c>
      <c r="Q4" s="10">
        <f>Time!Q$16</f>
        <v>8</v>
      </c>
      <c r="R4" s="10">
        <f>Time!R$16</f>
        <v>9</v>
      </c>
      <c r="S4" s="10">
        <f>Time!S$16</f>
        <v>10</v>
      </c>
      <c r="T4" s="10">
        <f>Time!T$16</f>
        <v>11</v>
      </c>
      <c r="U4" s="10">
        <f>Time!U$16</f>
        <v>12</v>
      </c>
    </row>
    <row r="5" spans="1:21" s="15" customFormat="1">
      <c r="A5" s="16"/>
      <c r="B5" s="16"/>
      <c r="C5" s="44"/>
      <c r="D5" s="48"/>
      <c r="E5" s="7" t="s">
        <v>79</v>
      </c>
      <c r="F5" s="8" t="s">
        <v>63</v>
      </c>
      <c r="G5" s="8" t="s">
        <v>57</v>
      </c>
      <c r="H5" s="8" t="s">
        <v>51</v>
      </c>
      <c r="I5" s="7"/>
      <c r="J5" s="5"/>
      <c r="K5" s="5"/>
      <c r="L5" s="5"/>
      <c r="M5" s="5"/>
      <c r="N5" s="5"/>
      <c r="O5" s="5"/>
    </row>
    <row r="6" spans="1:21">
      <c r="F6" s="8"/>
      <c r="G6" s="8"/>
      <c r="H6" s="8"/>
    </row>
    <row r="8" spans="1:21">
      <c r="B8" s="8" t="s">
        <v>70</v>
      </c>
    </row>
    <row r="9" spans="1:21">
      <c r="E9" s="6" t="str">
        <f t="shared" ref="E9:U9" si="0">E$17</f>
        <v>Monthly Sales Units</v>
      </c>
      <c r="F9" s="6">
        <f t="shared" si="0"/>
        <v>0</v>
      </c>
      <c r="G9" s="6">
        <f t="shared" si="0"/>
        <v>0</v>
      </c>
      <c r="H9" s="6">
        <f t="shared" si="0"/>
        <v>1341.2089728127266</v>
      </c>
      <c r="I9" s="6">
        <f t="shared" si="0"/>
        <v>0</v>
      </c>
      <c r="J9" s="6">
        <f t="shared" si="0"/>
        <v>100</v>
      </c>
      <c r="K9" s="6">
        <f t="shared" si="0"/>
        <v>102</v>
      </c>
      <c r="L9" s="6">
        <f t="shared" si="0"/>
        <v>104.04</v>
      </c>
      <c r="M9" s="6">
        <f t="shared" si="0"/>
        <v>106.1208</v>
      </c>
      <c r="N9" s="6">
        <f t="shared" si="0"/>
        <v>108.243216</v>
      </c>
      <c r="O9" s="6">
        <f t="shared" si="0"/>
        <v>110.40808032000001</v>
      </c>
      <c r="P9" s="6">
        <f t="shared" si="0"/>
        <v>112.61624192640001</v>
      </c>
      <c r="Q9" s="6">
        <f t="shared" si="0"/>
        <v>114.868566764928</v>
      </c>
      <c r="R9" s="6">
        <f t="shared" si="0"/>
        <v>117.16593810022657</v>
      </c>
      <c r="S9" s="6">
        <f t="shared" si="0"/>
        <v>119.5092568622311</v>
      </c>
      <c r="T9" s="6">
        <f t="shared" si="0"/>
        <v>121.89944199947573</v>
      </c>
      <c r="U9" s="6">
        <f t="shared" si="0"/>
        <v>124.33743083946524</v>
      </c>
    </row>
    <row r="10" spans="1:21">
      <c r="E10" s="6" t="s">
        <v>70</v>
      </c>
      <c r="H10" s="6">
        <f>SUM(J10:U10)</f>
        <v>1341.2089728127266</v>
      </c>
      <c r="J10" s="6">
        <f t="shared" ref="J10:U10" si="1">J9</f>
        <v>100</v>
      </c>
      <c r="K10" s="6">
        <f t="shared" si="1"/>
        <v>102</v>
      </c>
      <c r="L10" s="6">
        <f t="shared" si="1"/>
        <v>104.04</v>
      </c>
      <c r="M10" s="6">
        <f t="shared" si="1"/>
        <v>106.1208</v>
      </c>
      <c r="N10" s="6">
        <f t="shared" si="1"/>
        <v>108.243216</v>
      </c>
      <c r="O10" s="6">
        <f t="shared" si="1"/>
        <v>110.40808032000001</v>
      </c>
      <c r="P10" s="6">
        <f t="shared" si="1"/>
        <v>112.61624192640001</v>
      </c>
      <c r="Q10" s="6">
        <f t="shared" si="1"/>
        <v>114.868566764928</v>
      </c>
      <c r="R10" s="6">
        <f t="shared" si="1"/>
        <v>117.16593810022657</v>
      </c>
      <c r="S10" s="6">
        <f t="shared" si="1"/>
        <v>119.5092568622311</v>
      </c>
      <c r="T10" s="6">
        <f t="shared" si="1"/>
        <v>121.89944199947573</v>
      </c>
      <c r="U10" s="6">
        <f t="shared" si="1"/>
        <v>124.33743083946524</v>
      </c>
    </row>
    <row r="13" spans="1:21">
      <c r="B13" s="8" t="s">
        <v>56</v>
      </c>
    </row>
    <row r="14" spans="1:21">
      <c r="A14" s="29"/>
      <c r="B14" s="29"/>
      <c r="C14" s="53"/>
      <c r="D14" s="50"/>
      <c r="E14" s="43" t="str">
        <f>InpC!E$12</f>
        <v>Initial Sales</v>
      </c>
      <c r="F14" s="43">
        <f>InpC!F$12</f>
        <v>100</v>
      </c>
      <c r="G14" s="43">
        <f>InpC!G$12</f>
        <v>0</v>
      </c>
    </row>
    <row r="15" spans="1:21">
      <c r="A15" s="29"/>
      <c r="B15" s="29"/>
      <c r="C15" s="53"/>
      <c r="D15" s="50"/>
      <c r="E15" s="42" t="str">
        <f>InpC!E$13</f>
        <v>Monthly Percentage Sales Increase</v>
      </c>
      <c r="F15" s="42">
        <f>InpC!F$13</f>
        <v>0.02</v>
      </c>
      <c r="G15" s="42">
        <f>InpC!G$13</f>
        <v>0</v>
      </c>
      <c r="M15" s="28"/>
    </row>
    <row r="16" spans="1:21">
      <c r="A16" s="29"/>
      <c r="B16" s="29"/>
      <c r="C16" s="53"/>
      <c r="D16" s="50"/>
      <c r="E16" s="12" t="str">
        <f>Time!E$16</f>
        <v>Period number</v>
      </c>
      <c r="F16" s="12">
        <f>Time!F$16</f>
        <v>0</v>
      </c>
      <c r="G16" s="12" t="str">
        <f>Time!G$16</f>
        <v>Counter</v>
      </c>
      <c r="H16" s="12">
        <f>Time!H$16</f>
        <v>0</v>
      </c>
      <c r="I16" s="12">
        <f>Time!I$16</f>
        <v>0</v>
      </c>
      <c r="J16" s="12">
        <f>Time!J$16</f>
        <v>1</v>
      </c>
      <c r="K16" s="12">
        <f>Time!K$16</f>
        <v>2</v>
      </c>
      <c r="L16" s="12">
        <f>Time!L$16</f>
        <v>3</v>
      </c>
      <c r="M16" s="12">
        <f>Time!M$16</f>
        <v>4</v>
      </c>
      <c r="N16" s="12">
        <f>Time!N$16</f>
        <v>5</v>
      </c>
      <c r="O16" s="12">
        <f>Time!O$16</f>
        <v>6</v>
      </c>
      <c r="P16" s="12">
        <f>Time!P$16</f>
        <v>7</v>
      </c>
      <c r="Q16" s="12">
        <f>Time!Q$16</f>
        <v>8</v>
      </c>
      <c r="R16" s="12">
        <f>Time!R$16</f>
        <v>9</v>
      </c>
      <c r="S16" s="12">
        <f>Time!S$16</f>
        <v>10</v>
      </c>
      <c r="T16" s="12">
        <f>Time!T$16</f>
        <v>11</v>
      </c>
      <c r="U16" s="12">
        <f>Time!U$16</f>
        <v>12</v>
      </c>
    </row>
    <row r="17" spans="1:21" ht="14.25">
      <c r="E17" s="6" t="s">
        <v>56</v>
      </c>
      <c r="F17"/>
      <c r="G17"/>
      <c r="H17" s="6">
        <f>SUM(J17:U17)</f>
        <v>1341.2089728127266</v>
      </c>
      <c r="I17"/>
      <c r="J17" s="6">
        <f t="shared" ref="J17:U17" si="2">IF(J16=1,$F14,I17*(1+$F15))</f>
        <v>100</v>
      </c>
      <c r="K17" s="6">
        <f t="shared" si="2"/>
        <v>102</v>
      </c>
      <c r="L17" s="6">
        <f t="shared" si="2"/>
        <v>104.04</v>
      </c>
      <c r="M17" s="6">
        <f t="shared" si="2"/>
        <v>106.1208</v>
      </c>
      <c r="N17" s="6">
        <f t="shared" si="2"/>
        <v>108.243216</v>
      </c>
      <c r="O17" s="6">
        <f t="shared" si="2"/>
        <v>110.40808032000001</v>
      </c>
      <c r="P17" s="6">
        <f t="shared" si="2"/>
        <v>112.61624192640001</v>
      </c>
      <c r="Q17" s="6">
        <f t="shared" si="2"/>
        <v>114.868566764928</v>
      </c>
      <c r="R17" s="6">
        <f t="shared" si="2"/>
        <v>117.16593810022657</v>
      </c>
      <c r="S17" s="6">
        <f t="shared" si="2"/>
        <v>119.5092568622311</v>
      </c>
      <c r="T17" s="6">
        <f t="shared" si="2"/>
        <v>121.89944199947573</v>
      </c>
      <c r="U17" s="6">
        <f t="shared" si="2"/>
        <v>124.33743083946524</v>
      </c>
    </row>
    <row r="20" spans="1:21">
      <c r="B20" s="8" t="s">
        <v>49</v>
      </c>
    </row>
    <row r="21" spans="1:21">
      <c r="A21" s="29"/>
      <c r="B21" s="29"/>
      <c r="C21" s="53"/>
      <c r="D21" s="50"/>
      <c r="E21" s="43" t="str">
        <f>InpC!E$14</f>
        <v>Unit Sale Price</v>
      </c>
      <c r="F21" s="43">
        <f>InpC!F$14</f>
        <v>5</v>
      </c>
      <c r="G21" s="43">
        <f>InpC!G$14</f>
        <v>0</v>
      </c>
    </row>
    <row r="22" spans="1:21">
      <c r="E22" s="6" t="str">
        <f t="shared" ref="E22:U22" si="3">E$17</f>
        <v>Monthly Sales Units</v>
      </c>
      <c r="F22" s="6">
        <f t="shared" si="3"/>
        <v>0</v>
      </c>
      <c r="G22" s="6">
        <f t="shared" si="3"/>
        <v>0</v>
      </c>
      <c r="H22" s="6">
        <f t="shared" si="3"/>
        <v>1341.2089728127266</v>
      </c>
      <c r="I22" s="6">
        <f t="shared" si="3"/>
        <v>0</v>
      </c>
      <c r="J22" s="6">
        <f t="shared" si="3"/>
        <v>100</v>
      </c>
      <c r="K22" s="6">
        <f t="shared" si="3"/>
        <v>102</v>
      </c>
      <c r="L22" s="6">
        <f t="shared" si="3"/>
        <v>104.04</v>
      </c>
      <c r="M22" s="6">
        <f t="shared" si="3"/>
        <v>106.1208</v>
      </c>
      <c r="N22" s="6">
        <f t="shared" si="3"/>
        <v>108.243216</v>
      </c>
      <c r="O22" s="6">
        <f t="shared" si="3"/>
        <v>110.40808032000001</v>
      </c>
      <c r="P22" s="6">
        <f t="shared" si="3"/>
        <v>112.61624192640001</v>
      </c>
      <c r="Q22" s="6">
        <f t="shared" si="3"/>
        <v>114.868566764928</v>
      </c>
      <c r="R22" s="6">
        <f t="shared" si="3"/>
        <v>117.16593810022657</v>
      </c>
      <c r="S22" s="6">
        <f t="shared" si="3"/>
        <v>119.5092568622311</v>
      </c>
      <c r="T22" s="6">
        <f t="shared" si="3"/>
        <v>121.89944199947573</v>
      </c>
      <c r="U22" s="6">
        <f t="shared" si="3"/>
        <v>124.33743083946524</v>
      </c>
    </row>
    <row r="23" spans="1:21">
      <c r="A23" s="56"/>
      <c r="B23" s="56"/>
      <c r="C23" s="111"/>
      <c r="D23" s="101"/>
      <c r="E23" s="13" t="s">
        <v>49</v>
      </c>
      <c r="F23" s="13"/>
      <c r="G23" s="13"/>
      <c r="H23" s="13">
        <f>SUM(J23:U23)</f>
        <v>6706.0448640636332</v>
      </c>
      <c r="I23" s="13"/>
      <c r="J23" s="13">
        <f t="shared" ref="J23:U23" si="4">J22*$F21</f>
        <v>500</v>
      </c>
      <c r="K23" s="13">
        <f t="shared" si="4"/>
        <v>510</v>
      </c>
      <c r="L23" s="13">
        <f t="shared" si="4"/>
        <v>520.20000000000005</v>
      </c>
      <c r="M23" s="13">
        <f t="shared" si="4"/>
        <v>530.60400000000004</v>
      </c>
      <c r="N23" s="13">
        <f t="shared" si="4"/>
        <v>541.21608000000003</v>
      </c>
      <c r="O23" s="13">
        <f t="shared" si="4"/>
        <v>552.0404016</v>
      </c>
      <c r="P23" s="13">
        <f t="shared" si="4"/>
        <v>563.08120963200008</v>
      </c>
      <c r="Q23" s="13">
        <f t="shared" si="4"/>
        <v>574.34283382464002</v>
      </c>
      <c r="R23" s="13">
        <f t="shared" si="4"/>
        <v>585.82969050113286</v>
      </c>
      <c r="S23" s="13">
        <f t="shared" si="4"/>
        <v>597.54628431115543</v>
      </c>
      <c r="T23" s="13">
        <f t="shared" si="4"/>
        <v>609.4972099973786</v>
      </c>
      <c r="U23" s="13">
        <f t="shared" si="4"/>
        <v>621.68715419732621</v>
      </c>
    </row>
    <row r="26" spans="1:21">
      <c r="B26" s="8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56</vt:i4>
      </vt:variant>
    </vt:vector>
  </HeadingPairs>
  <TitlesOfParts>
    <vt:vector size="71" baseType="lpstr">
      <vt:lpstr>Dashboard 1</vt:lpstr>
      <vt:lpstr>Cover</vt:lpstr>
      <vt:lpstr>Contents</vt:lpstr>
      <vt:lpstr>InpC</vt:lpstr>
      <vt:lpstr>InpS</vt:lpstr>
      <vt:lpstr>InpT</vt:lpstr>
      <vt:lpstr>Time</vt:lpstr>
      <vt:lpstr>Unallocated</vt:lpstr>
      <vt:lpstr>Basics</vt:lpstr>
      <vt:lpstr>Model Checks and Alerts</vt:lpstr>
      <vt:lpstr>PandL</vt:lpstr>
      <vt:lpstr>Results Table</vt:lpstr>
      <vt:lpstr>Output</vt:lpstr>
      <vt:lpstr>Issues</vt:lpstr>
      <vt:lpstr>Styles</vt:lpstr>
      <vt:lpstr>CASE_ACTIVE</vt:lpstr>
      <vt:lpstr>CASE_COMPARISON</vt:lpstr>
      <vt:lpstr>Constants</vt:lpstr>
      <vt:lpstr>Contract_year</vt:lpstr>
      <vt:lpstr>ExampleInputRow</vt:lpstr>
      <vt:lpstr>Financial_year_end_month</vt:lpstr>
      <vt:lpstr>InpC!FirstDifferenceCell</vt:lpstr>
      <vt:lpstr>InpC!FirstRow</vt:lpstr>
      <vt:lpstr>FirstRow</vt:lpstr>
      <vt:lpstr>FirstTime</vt:lpstr>
      <vt:lpstr>Headings</vt:lpstr>
      <vt:lpstr>Initial_Sales</vt:lpstr>
      <vt:lpstr>InpC!InputChanges</vt:lpstr>
      <vt:lpstr>Label</vt:lpstr>
      <vt:lpstr>Basics!MasterALERT</vt:lpstr>
      <vt:lpstr>InpS!MasterALERT</vt:lpstr>
      <vt:lpstr>InpT!MasterALERT</vt:lpstr>
      <vt:lpstr>'Model Checks and Alerts'!MasterALERT</vt:lpstr>
      <vt:lpstr>PandL!MasterALERT</vt:lpstr>
      <vt:lpstr>'Results Table'!MasterALERT</vt:lpstr>
      <vt:lpstr>Time!MasterALERT</vt:lpstr>
      <vt:lpstr>Unallocated!MasterALERT</vt:lpstr>
      <vt:lpstr>Basics!MasterCHK</vt:lpstr>
      <vt:lpstr>InpS!MasterCHK</vt:lpstr>
      <vt:lpstr>InpT!MasterCHK</vt:lpstr>
      <vt:lpstr>'Model Checks and Alerts'!MasterCHK</vt:lpstr>
      <vt:lpstr>PandL!MasterCHK</vt:lpstr>
      <vt:lpstr>'Results Table'!MasterCHK</vt:lpstr>
      <vt:lpstr>Time!MasterCHK</vt:lpstr>
      <vt:lpstr>Unallocated!MasterCHK</vt:lpstr>
      <vt:lpstr>Model_period_end</vt:lpstr>
      <vt:lpstr>Model_period_start</vt:lpstr>
      <vt:lpstr>Monthly_Percentage_Sales_Increase</vt:lpstr>
      <vt:lpstr>Monthly_Sales_Income</vt:lpstr>
      <vt:lpstr>Months_per_period</vt:lpstr>
      <vt:lpstr>obxIssuesLog</vt:lpstr>
      <vt:lpstr>Period_number</vt:lpstr>
      <vt:lpstr>ReportBarFormat</vt:lpstr>
      <vt:lpstr>scenario</vt:lpstr>
      <vt:lpstr>ScenarioPointer</vt:lpstr>
      <vt:lpstr>SensitivityInputs</vt:lpstr>
      <vt:lpstr>Start_date</vt:lpstr>
      <vt:lpstr>Timeline_label</vt:lpstr>
      <vt:lpstr>TimeRow</vt:lpstr>
      <vt:lpstr>TOCFirstLine</vt:lpstr>
      <vt:lpstr>TOCobxBasics</vt:lpstr>
      <vt:lpstr>TOCobxInputs</vt:lpstr>
      <vt:lpstr>TOCobxModel_Checks_and_Alerts</vt:lpstr>
      <vt:lpstr>TOCobxTime</vt:lpstr>
      <vt:lpstr>TOCobxTime.Headers</vt:lpstr>
      <vt:lpstr>TOCobxUnallocated</vt:lpstr>
      <vt:lpstr>TOCrepobxPandL_Month</vt:lpstr>
      <vt:lpstr>Totals</vt:lpstr>
      <vt:lpstr>Unit_Cost</vt:lpstr>
      <vt:lpstr>Unit_Sale_Price</vt:lpstr>
      <vt:lpstr>Units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 Davidson</cp:lastModifiedBy>
  <dcterms:modified xsi:type="dcterms:W3CDTF">2023-08-27T11:44:14Z</dcterms:modified>
</cp:coreProperties>
</file>